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6975" tabRatio="602" activeTab="21"/>
  </bookViews>
  <sheets>
    <sheet name="封面" sheetId="34" r:id="rId1"/>
    <sheet name="目录" sheetId="1" r:id="rId2"/>
    <sheet name="表一" sheetId="2" r:id="rId3"/>
    <sheet name="表二" sheetId="41" r:id="rId4"/>
    <sheet name="表三" sheetId="43" r:id="rId5"/>
    <sheet name="表四" sheetId="44" r:id="rId6"/>
    <sheet name="表五" sheetId="22" r:id="rId7"/>
    <sheet name="表六" sheetId="53" r:id="rId8"/>
    <sheet name="表七" sheetId="54" r:id="rId9"/>
    <sheet name="表八" sheetId="32" r:id="rId10"/>
    <sheet name="表九" sheetId="7" r:id="rId11"/>
    <sheet name="表十" sheetId="45" r:id="rId12"/>
    <sheet name="表十一" sheetId="46" r:id="rId13"/>
    <sheet name="表十二" sheetId="47" r:id="rId14"/>
    <sheet name="表十三" sheetId="33" r:id="rId15"/>
    <sheet name="表十四" sheetId="25" r:id="rId16"/>
    <sheet name="表十五" sheetId="48" r:id="rId17"/>
    <sheet name="表十六" sheetId="49" r:id="rId18"/>
    <sheet name="表十七" sheetId="50" r:id="rId19"/>
    <sheet name="表十八" sheetId="29" r:id="rId20"/>
    <sheet name="表十九" sheetId="51" r:id="rId21"/>
    <sheet name="表二十" sheetId="37"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2" hidden="1">表一!$A$6:$E$38</definedName>
    <definedName name="_xlnm._FilterDatabase" localSheetId="3" hidden="1">表二!$A$6:$E$41</definedName>
    <definedName name="_xlnm._FilterDatabase" localSheetId="4" hidden="1">表三!$A$6:$F$1314</definedName>
    <definedName name="_xlnm._FilterDatabase" localSheetId="10" hidden="1">表九!$A$5:$T$23</definedName>
    <definedName name="_xlnm._FilterDatabase" localSheetId="11" hidden="1">表十!$A$5:$T$24</definedName>
    <definedName name="_xlnm._FilterDatabase" localSheetId="15" hidden="1">表十四!$A$5:$T$18</definedName>
    <definedName name="_xlnm._FilterDatabase" localSheetId="16" hidden="1">表十五!$A$5:$T$18</definedName>
    <definedName name="_xlnm._FilterDatabase" localSheetId="17" hidden="1">表十六!$A$5:$T$13</definedName>
    <definedName name="_xlnm._FilterDatabase" localSheetId="19" hidden="1">表十八!$A$5:$R$37</definedName>
    <definedName name="_xlnm._FilterDatabase" localSheetId="20" hidden="1">表十九!$A$5:$R$53</definedName>
    <definedName name="_xlnm._FilterDatabase" localSheetId="13" hidden="1">表十二!#REF!</definedName>
    <definedName name="_xlnm._FilterDatabase" localSheetId="18" hidden="1">表十七!#REF!</definedName>
    <definedName name="\q" localSheetId="19">[1]国家!#REF!</definedName>
    <definedName name="\q" localSheetId="6">[1]国家!#REF!</definedName>
    <definedName name="\q">[1]国家!#REF!</definedName>
    <definedName name="\z" localSheetId="19">[2]中央!#REF!</definedName>
    <definedName name="\z" localSheetId="6">[2]中央!#REF!</definedName>
    <definedName name="\z">[2]中央!#REF!</definedName>
    <definedName name="_xlnm._FilterDatabase" localSheetId="6" hidden="1">#REF!</definedName>
    <definedName name="_xlnm._FilterDatabase" hidden="1">#REF!</definedName>
    <definedName name="_Order1" hidden="1">255</definedName>
    <definedName name="_Order2" hidden="1">255</definedName>
    <definedName name="a" localSheetId="19">#REF!</definedName>
    <definedName name="a" localSheetId="6">#REF!</definedName>
    <definedName name="a">#REF!</definedName>
    <definedName name="aa" localSheetId="19">#REF!</definedName>
    <definedName name="aa">#REF!</definedName>
    <definedName name="aaa" localSheetId="19">[2]中央!#REF!</definedName>
    <definedName name="aaa" localSheetId="6">[2]中央!#REF!</definedName>
    <definedName name="aaa">[2]中央!#REF!</definedName>
    <definedName name="aaaaaa" localSheetId="19">#REF!</definedName>
    <definedName name="aaaaaa">#REF!</definedName>
    <definedName name="aaaagfdsafsd">#N/A</definedName>
    <definedName name="ABC" localSheetId="19">#REF!</definedName>
    <definedName name="ABC">#REF!</definedName>
    <definedName name="ABD">#REF!</definedName>
    <definedName name="AccessDatabase" hidden="1">"D:\文_件\省长专项\2000省长专项审批.mdb"</definedName>
    <definedName name="addsdsads">#N/A</definedName>
    <definedName name="adsafs">#N/A</definedName>
    <definedName name="adsdsaas">#N/A</definedName>
    <definedName name="agasdgaksdk">#N/A</definedName>
    <definedName name="agsdsawae">#N/A</definedName>
    <definedName name="ajgfdajfajd">#N/A</definedName>
    <definedName name="asda">#N/A</definedName>
    <definedName name="asdfas">#N/A</definedName>
    <definedName name="asdfasf">#N/A</definedName>
    <definedName name="asdfkaskfda">#N/A</definedName>
    <definedName name="asdg\">#N/A</definedName>
    <definedName name="asdga">#N/A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county">#REF!</definedName>
    <definedName name="da">#N/A</definedName>
    <definedName name="dadaf">#N/A</definedName>
    <definedName name="dads">#N/A</definedName>
    <definedName name="daggaga">#N/A</definedName>
    <definedName name="dasdfasd">#N/A</definedName>
    <definedName name="data">#REF!</definedName>
    <definedName name="Database">[3]PKx!$A$1:$AP$622</definedName>
    <definedName name="database2">#REF!</definedName>
    <definedName name="database3">#REF!</definedName>
    <definedName name="dd">#N/A</definedName>
    <definedName name="ddad">#N/A</definedName>
    <definedName name="ddagagsgdsa">#N/A</definedName>
    <definedName name="dddsaga">#N/A</definedName>
    <definedName name="dddsagsa">#N/A</definedName>
    <definedName name="ddsadafs">#N/A</definedName>
    <definedName name="ddsass">#N/A</definedName>
    <definedName name="dfadfsfds">#N/A</definedName>
    <definedName name="dfadsaf">#N/A</definedName>
    <definedName name="dfadsas">#N/A</definedName>
    <definedName name="dfasfw">#N/A</definedName>
    <definedName name="dfasggasf">#N/A</definedName>
    <definedName name="dfaxc">#N/A</definedName>
    <definedName name="dfjajsfd">#N/A</definedName>
    <definedName name="dfwaa">#N/A</definedName>
    <definedName name="dgadsfd">#N/A</definedName>
    <definedName name="dgafk">#N/A</definedName>
    <definedName name="dgafsj">#N/A</definedName>
    <definedName name="dgah">#N/A</definedName>
    <definedName name="dgasdfa">#N/A</definedName>
    <definedName name="dgasdhf">#N/A</definedName>
    <definedName name="dghadfha">#N/A</definedName>
    <definedName name="dghadhf">#N/A</definedName>
    <definedName name="dgkgfkdsafka">#N/A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rafd">#N/A</definedName>
    <definedName name="dsaasagf">#N/A</definedName>
    <definedName name="dsadsadsa">#N/A</definedName>
    <definedName name="dsadsafag">#N/A</definedName>
    <definedName name="dsadshf">#N/A</definedName>
    <definedName name="dsafdfdgas">#N/A</definedName>
    <definedName name="dsafdfdsfds">#N/A</definedName>
    <definedName name="dsafdsafdsa">#N/A</definedName>
    <definedName name="dsaffdsa">#N/A</definedName>
    <definedName name="dsagagw">#N/A</definedName>
    <definedName name="dsagas">#N/A</definedName>
    <definedName name="dsagasfwq">#N/A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jgakdsf">#N/A</definedName>
    <definedName name="dssasaww">#N/A</definedName>
    <definedName name="fdsafdsafdsa">#N/A</definedName>
    <definedName name="fdsafdsafdsfdsa">#N/A</definedName>
    <definedName name="fdsafdsfdsafdsa">#N/A</definedName>
    <definedName name="fdsfdsafdcdx">#N/A</definedName>
    <definedName name="fdsfdsafdfdsa">#N/A</definedName>
    <definedName name="ffdfdsaafds">#N/A</definedName>
    <definedName name="fjafjs">#N/A</definedName>
    <definedName name="fjajsfdja">#N/A</definedName>
    <definedName name="fjdajsdjfa">#N/A</definedName>
    <definedName name="fjjafsjaj">#N/A</definedName>
    <definedName name="fsa">#N/A</definedName>
    <definedName name="fsafffdsfdsa">#N/A</definedName>
    <definedName name="fsafsdfdsa">#N/A</definedName>
    <definedName name="gadsfawe">#N/A</definedName>
    <definedName name="gafsafas">#N/A</definedName>
    <definedName name="gagssd">#N/A</definedName>
    <definedName name="gasdgfasgas">#N/A</definedName>
    <definedName name="gfagajfas">#N/A</definedName>
    <definedName name="ggasfdasf">#N/A</definedName>
    <definedName name="gxxe2003">'[4]P1012001'!$A$6:$E$117</definedName>
    <definedName name="gxxe20032">'[5]P1012001'!$A$6:$E$117</definedName>
    <definedName name="hhhh">#REF!</definedName>
    <definedName name="jdfajsfdj">#N/A</definedName>
    <definedName name="jdjfadsjf">#N/A</definedName>
    <definedName name="jjgajsdfjasd">#N/A</definedName>
    <definedName name="kdfkasj">#N/A</definedName>
    <definedName name="kgak">#N/A</definedName>
    <definedName name="kkkk">#REF!</definedName>
    <definedName name="_xlnm.Print_Area" localSheetId="10">表九!$A$1:$D$23</definedName>
    <definedName name="_xlnm.Print_Area" localSheetId="19">表十八!$A$1:$D$37</definedName>
    <definedName name="_xlnm.Print_Area" localSheetId="15">表十四!$A$1:$D$18</definedName>
    <definedName name="_xlnm.Print_Area" localSheetId="6">表五!$A$1:$D$64</definedName>
    <definedName name="_xlnm.Print_Area" localSheetId="2">表一!$A$1:$D$38</definedName>
    <definedName name="_xlnm.Print_Area">#N/A</definedName>
    <definedName name="Print_Area_MI">#REF!</definedName>
    <definedName name="_xlnm.Print_Titles" localSheetId="10">表九!$1:$5</definedName>
    <definedName name="_xlnm.Print_Titles" localSheetId="19">表十八!$1:$5</definedName>
    <definedName name="_xlnm.Print_Titles" localSheetId="6">表五!$1:$5</definedName>
    <definedName name="_xlnm.Print_Titles" localSheetId="2">表一!$1:$6</definedName>
    <definedName name="_xlnm.Print_Titles">#N/A</definedName>
    <definedName name="q" localSheetId="19">[1]国家!#REF!</definedName>
    <definedName name="q">[1]国家!#REF!</definedName>
    <definedName name="qq" localSheetId="19">[2]中央!#REF!</definedName>
    <definedName name="qq">[2]中央!#REF!</definedName>
    <definedName name="saagasf">#N/A</definedName>
    <definedName name="sadfaffdas">#N/A</definedName>
    <definedName name="sadfas">#N/A</definedName>
    <definedName name="sadfasdf">#N/A</definedName>
    <definedName name="sadffdag">#N/A</definedName>
    <definedName name="sadgafasdd">#N/A</definedName>
    <definedName name="sadgafasfd">#N/A</definedName>
    <definedName name="sadgafsdw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dafg">#N/A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kasfka">#N/A</definedName>
    <definedName name="sdfsdafaw">#N/A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w">#N/A</definedName>
    <definedName name="sdsaaa">#N/A</definedName>
    <definedName name="sdsfccxxx">#N/A</definedName>
    <definedName name="sfdsafdfdsa">#N/A</definedName>
    <definedName name="sfdsafdsaafds">#N/A</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sfafag">#N/A</definedName>
    <definedName name="财政供养" localSheetId="19">#REF!</definedName>
    <definedName name="财政供养">#REF!</definedName>
    <definedName name="处室">#REF!</definedName>
    <definedName name="还有">#REF!</definedName>
    <definedName name="汇率">#REF!</definedName>
    <definedName name="基金处室">#REF!</definedName>
    <definedName name="基金金额">#REF!</definedName>
    <definedName name="基金科目">#REF!</definedName>
    <definedName name="基金类型">#REF!</definedName>
    <definedName name="金额">#REF!</definedName>
    <definedName name="科目">#REF!</definedName>
    <definedName name="类型">#REF!</definedName>
    <definedName name="全额差额比例">'[6]C01-1'!#REF!</definedName>
    <definedName name="生产列1" localSheetId="19">#REF!</definedName>
    <definedName name="生产列1" localSheetId="6">#REF!</definedName>
    <definedName name="生产列1">#REF!</definedName>
    <definedName name="生产列11" localSheetId="19">#REF!</definedName>
    <definedName name="生产列11" localSheetId="6">#REF!</definedName>
    <definedName name="生产列11">#REF!</definedName>
    <definedName name="生产列15" localSheetId="19">#REF!</definedName>
    <definedName name="生产列15" localSheetId="6">#REF!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四季度">'[6]C01-1'!#REF!</definedName>
    <definedName name="位次d">[7]四月份月报!#REF!</definedName>
    <definedName name="性别">[8]基础编码!$H$2:$H$3</definedName>
    <definedName name="学历">[8]基础编码!$S$2:$S$9</definedName>
    <definedName name="支出">'[9]P1012001'!$A$6:$E$117</definedName>
    <definedName name="전" localSheetId="19">#REF!</definedName>
    <definedName name="전" localSheetId="6">#REF!</definedName>
    <definedName name="전">#REF!</definedName>
    <definedName name="주택사업본부" localSheetId="19">#REF!</definedName>
    <definedName name="주택사업본부" localSheetId="6">#REF!</definedName>
    <definedName name="주택사업본부">#REF!</definedName>
    <definedName name="철구사업본부" localSheetId="19">#REF!</definedName>
    <definedName name="철구사업본부" localSheetId="6">#REF!</definedName>
    <definedName name="철구사업본부">#REF!</definedName>
    <definedName name="_xlnm.Print_Area" localSheetId="9">表八!$A$1:$G$12</definedName>
    <definedName name="_xlnm.Print_Area" localSheetId="14">表十三!$A$1:$G$10</definedName>
    <definedName name="_xlnm.Print_Titles" localSheetId="21">表二十!$2:$5</definedName>
    <definedName name="_xlnm.Print_Area" localSheetId="3">表二!$A$1:$D$41</definedName>
    <definedName name="_xlnm.Print_Titles" localSheetId="3">表二!$1:$6</definedName>
    <definedName name="_xlnm.Print_Area" localSheetId="4">表三!$A$1:$E$32</definedName>
    <definedName name="_xlnm.Print_Titles" localSheetId="4">表三!$1:$6</definedName>
    <definedName name="_xlnm.Print_Area" localSheetId="11">表十!$A$1:$D$24</definedName>
    <definedName name="_xlnm.Print_Titles" localSheetId="11">表十!$1:$5</definedName>
    <definedName name="_xlnm._FilterDatabase" localSheetId="12" hidden="1">表十一!$A$2:$S$11</definedName>
    <definedName name="_xlnm.Print_Area" localSheetId="12">表十一!$A$1:$C$11</definedName>
    <definedName name="_xlnm.Print_Titles" localSheetId="12">表十一!$1:$1</definedName>
    <definedName name="_xlnm.Print_Area" localSheetId="13">表十二!$A$1:$D$2</definedName>
    <definedName name="_xlnm.Print_Titles" localSheetId="13">表十二!$1:$2</definedName>
    <definedName name="_xlnm.Print_Area" localSheetId="16">表十五!$A$1:$D$18</definedName>
    <definedName name="_xlnm.Print_Area" localSheetId="17">表十六!$A$1:$D$13</definedName>
    <definedName name="_xlnm.Print_Area" localSheetId="18">表十七!$A$1:$J$6</definedName>
    <definedName name="\q" localSheetId="20">[1]国家!#REF!</definedName>
    <definedName name="\z" localSheetId="20">[2]中央!#REF!</definedName>
    <definedName name="a" localSheetId="20">#REF!</definedName>
    <definedName name="aa" localSheetId="20">#REF!</definedName>
    <definedName name="aaa" localSheetId="20">[2]中央!#REF!</definedName>
    <definedName name="aaaaaa" localSheetId="20">#REF!</definedName>
    <definedName name="ABC" localSheetId="20">#REF!</definedName>
    <definedName name="_xlnm.Print_Area" localSheetId="20">表十九!$A$1:$D$53</definedName>
    <definedName name="_xlnm.Print_Titles" localSheetId="20">表十九!$1:$5</definedName>
    <definedName name="q" localSheetId="20">[1]国家!#REF!</definedName>
    <definedName name="qq" localSheetId="20">[2]中央!#REF!</definedName>
    <definedName name="财政供养" localSheetId="20">#REF!</definedName>
    <definedName name="生产列1" localSheetId="20">#REF!</definedName>
    <definedName name="生产列11" localSheetId="20">#REF!</definedName>
    <definedName name="生产列15" localSheetId="20">#REF!</definedName>
    <definedName name="전" localSheetId="20">#REF!</definedName>
    <definedName name="주택사업본부" localSheetId="20">#REF!</definedName>
    <definedName name="철구사업본부" localSheetId="20">#REF!</definedName>
    <definedName name="\q" localSheetId="7">[1]国家!#REF!</definedName>
    <definedName name="\z" localSheetId="7">[2]中央!#REF!</definedName>
    <definedName name="_xlnm._FilterDatabase" localSheetId="7" hidden="1">#REF!</definedName>
    <definedName name="a" localSheetId="7">#REF!</definedName>
    <definedName name="aaa" localSheetId="7">[2]中央!#REF!</definedName>
    <definedName name="_xlnm.Print_Area" localSheetId="7">表六!$A$1:$J$64</definedName>
    <definedName name="_xlnm.Print_Titles" localSheetId="7">表六!$1:$5</definedName>
    <definedName name="生产列1" localSheetId="7">#REF!</definedName>
    <definedName name="生产列11" localSheetId="7">#REF!</definedName>
    <definedName name="生产列15" localSheetId="7">#REF!</definedName>
    <definedName name="전" localSheetId="7">#REF!</definedName>
    <definedName name="주택사업본부" localSheetId="7">#REF!</definedName>
    <definedName name="철구사업본부" localSheetId="7">#REF!</definedName>
    <definedName name="\q" localSheetId="8">[1]国家!#REF!</definedName>
    <definedName name="\z" localSheetId="8">[2]中央!#REF!</definedName>
    <definedName name="_xlnm._FilterDatabase" localSheetId="8" hidden="1">#REF!</definedName>
    <definedName name="a" localSheetId="8">#REF!</definedName>
    <definedName name="aaa" localSheetId="8">[2]中央!#REF!</definedName>
    <definedName name="_xlnm.Print_Area" localSheetId="8">表七!$A$1:$B$64</definedName>
    <definedName name="_xlnm.Print_Titles" localSheetId="8">表七!$1:$5</definedName>
    <definedName name="生产列1" localSheetId="8">#REF!</definedName>
    <definedName name="生产列11" localSheetId="8">#REF!</definedName>
    <definedName name="生产列15" localSheetId="8">#REF!</definedName>
    <definedName name="전" localSheetId="8">#REF!</definedName>
    <definedName name="주택사업본부" localSheetId="8">#REF!</definedName>
    <definedName name="철구사업본부" localSheetId="8">#REF!</definedName>
  </definedNames>
  <calcPr calcId="144525"/>
</workbook>
</file>

<file path=xl/comments1.xml><?xml version="1.0" encoding="utf-8"?>
<comments xmlns="http://schemas.openxmlformats.org/spreadsheetml/2006/main">
  <authors>
    <author>作者</author>
  </authors>
  <commentList>
    <comment ref="M13" authorId="0">
      <text>
        <r>
          <rPr>
            <sz val="9"/>
            <rFont val="宋体"/>
            <charset val="134"/>
          </rPr>
          <t xml:space="preserve">玉东土地出让纯收益2000；
</t>
        </r>
      </text>
    </comment>
  </commentList>
</comments>
</file>

<file path=xl/sharedStrings.xml><?xml version="1.0" encoding="utf-8"?>
<sst xmlns="http://schemas.openxmlformats.org/spreadsheetml/2006/main" count="2203" uniqueCount="1708">
  <si>
    <t>附件1</t>
  </si>
  <si>
    <t>2022年玉林市市级决算（草案）</t>
  </si>
  <si>
    <t>玉林市财政局编制</t>
  </si>
  <si>
    <r>
      <rPr>
        <sz val="16"/>
        <rFont val="方正小标宋简体"/>
        <charset val="134"/>
      </rPr>
      <t>目</t>
    </r>
    <r>
      <rPr>
        <sz val="16"/>
        <rFont val="Times New Roman"/>
        <charset val="134"/>
      </rPr>
      <t xml:space="preserve">      </t>
    </r>
    <r>
      <rPr>
        <sz val="16"/>
        <rFont val="方正小标宋简体"/>
        <charset val="134"/>
      </rPr>
      <t>录</t>
    </r>
  </si>
  <si>
    <r>
      <rPr>
        <sz val="12"/>
        <rFont val="宋体"/>
        <charset val="134"/>
      </rPr>
      <t>表一</t>
    </r>
    <r>
      <rPr>
        <sz val="12"/>
        <rFont val="Times New Roman"/>
        <charset val="134"/>
      </rPr>
      <t xml:space="preserve">        </t>
    </r>
    <r>
      <rPr>
        <sz val="12"/>
        <rFont val="宋体"/>
        <charset val="134"/>
      </rPr>
      <t>玉林市市级2022年一般公共预算收入表</t>
    </r>
  </si>
  <si>
    <r>
      <rPr>
        <sz val="12"/>
        <rFont val="宋体"/>
        <charset val="134"/>
      </rPr>
      <t>表二</t>
    </r>
    <r>
      <rPr>
        <sz val="12"/>
        <rFont val="Times New Roman"/>
        <charset val="134"/>
      </rPr>
      <t xml:space="preserve">        </t>
    </r>
    <r>
      <rPr>
        <sz val="12"/>
        <rFont val="宋体"/>
        <charset val="134"/>
      </rPr>
      <t>玉林市市级2022年一般公共预算支出表</t>
    </r>
  </si>
  <si>
    <r>
      <rPr>
        <sz val="12"/>
        <rFont val="宋体"/>
        <charset val="134"/>
      </rPr>
      <t>表三</t>
    </r>
    <r>
      <rPr>
        <sz val="12"/>
        <rFont val="Times New Roman"/>
        <charset val="134"/>
      </rPr>
      <t xml:space="preserve">        </t>
    </r>
    <r>
      <rPr>
        <sz val="12"/>
        <rFont val="宋体"/>
        <charset val="134"/>
      </rPr>
      <t>玉林市市级2022年一般公共预算本级支出表（功能分类科目按项级）</t>
    </r>
  </si>
  <si>
    <r>
      <rPr>
        <sz val="12"/>
        <rFont val="宋体"/>
        <charset val="134"/>
      </rPr>
      <t>表四</t>
    </r>
    <r>
      <rPr>
        <sz val="12"/>
        <rFont val="Times New Roman"/>
        <charset val="134"/>
      </rPr>
      <t xml:space="preserve">        </t>
    </r>
    <r>
      <rPr>
        <sz val="12"/>
        <rFont val="宋体"/>
        <charset val="134"/>
      </rPr>
      <t>玉林市市级2022年一般公共预算本级基本支出表（经济分类科目按款级）</t>
    </r>
  </si>
  <si>
    <r>
      <rPr>
        <sz val="12"/>
        <rFont val="宋体"/>
        <charset val="134"/>
      </rPr>
      <t>表五</t>
    </r>
    <r>
      <rPr>
        <sz val="12"/>
        <rFont val="Times New Roman"/>
        <charset val="134"/>
      </rPr>
      <t xml:space="preserve">        </t>
    </r>
    <r>
      <rPr>
        <sz val="12"/>
        <rFont val="宋体"/>
        <charset val="134"/>
      </rPr>
      <t>玉林市市级2022年一般公共预算税收返还和转移支付表</t>
    </r>
  </si>
  <si>
    <t>表六    玉林市市级2022年一般公共预算专项转移支付表（分地区）</t>
  </si>
  <si>
    <t>表七    玉林市市级2022年一般公共预算专项转移支付表（分项目）</t>
  </si>
  <si>
    <r>
      <rPr>
        <sz val="12"/>
        <rFont val="宋体"/>
        <charset val="134"/>
      </rPr>
      <t>表八</t>
    </r>
    <r>
      <rPr>
        <sz val="12"/>
        <rFont val="Times New Roman"/>
        <charset val="134"/>
      </rPr>
      <t xml:space="preserve">        </t>
    </r>
    <r>
      <rPr>
        <sz val="12"/>
        <rFont val="宋体"/>
        <charset val="134"/>
      </rPr>
      <t>玉林市市级2022年地方政府一般债务限额和余额情况表</t>
    </r>
  </si>
  <si>
    <r>
      <rPr>
        <sz val="12"/>
        <rFont val="宋体"/>
        <charset val="134"/>
      </rPr>
      <t>表九</t>
    </r>
    <r>
      <rPr>
        <sz val="12"/>
        <rFont val="Times New Roman"/>
        <charset val="134"/>
      </rPr>
      <t xml:space="preserve">        </t>
    </r>
    <r>
      <rPr>
        <sz val="12"/>
        <rFont val="宋体"/>
        <charset val="134"/>
      </rPr>
      <t>玉林市市级2022年政府性基金收入表</t>
    </r>
  </si>
  <si>
    <r>
      <rPr>
        <sz val="12"/>
        <rFont val="宋体"/>
        <charset val="134"/>
      </rPr>
      <t xml:space="preserve">表十 </t>
    </r>
    <r>
      <rPr>
        <sz val="12"/>
        <rFont val="Times New Roman"/>
        <charset val="134"/>
      </rPr>
      <t xml:space="preserve">      </t>
    </r>
    <r>
      <rPr>
        <sz val="12"/>
        <rFont val="宋体"/>
        <charset val="134"/>
      </rPr>
      <t>玉林市市级2022年政府性基金支出表</t>
    </r>
  </si>
  <si>
    <r>
      <t>表十一</t>
    </r>
    <r>
      <rPr>
        <sz val="12"/>
        <rFont val="Times New Roman"/>
        <charset val="134"/>
      </rPr>
      <t xml:space="preserve">    </t>
    </r>
    <r>
      <rPr>
        <sz val="12"/>
        <rFont val="宋体"/>
        <charset val="134"/>
      </rPr>
      <t>玉林市本级2022年政府性基金本级支出（功能分类科目按项级）</t>
    </r>
  </si>
  <si>
    <r>
      <rPr>
        <sz val="12"/>
        <rFont val="宋体"/>
        <charset val="134"/>
      </rPr>
      <t>表十二</t>
    </r>
    <r>
      <rPr>
        <sz val="12"/>
        <rFont val="Times New Roman"/>
        <charset val="134"/>
      </rPr>
      <t xml:space="preserve">     </t>
    </r>
    <r>
      <rPr>
        <sz val="12"/>
        <rFont val="宋体"/>
        <charset val="134"/>
      </rPr>
      <t>玉林市市级2022年政府性基金转移支付表</t>
    </r>
  </si>
  <si>
    <r>
      <rPr>
        <sz val="12"/>
        <rFont val="宋体"/>
        <charset val="134"/>
      </rPr>
      <t>表十三</t>
    </r>
    <r>
      <rPr>
        <sz val="12"/>
        <rFont val="Times New Roman"/>
        <charset val="134"/>
      </rPr>
      <t xml:space="preserve">    </t>
    </r>
    <r>
      <rPr>
        <sz val="12"/>
        <rFont val="宋体"/>
        <charset val="134"/>
      </rPr>
      <t>玉林市市级2022年地方政府专项债务限额和余额表</t>
    </r>
  </si>
  <si>
    <r>
      <rPr>
        <sz val="12"/>
        <rFont val="宋体"/>
        <charset val="134"/>
      </rPr>
      <t>表十四</t>
    </r>
    <r>
      <rPr>
        <sz val="12"/>
        <rFont val="Times New Roman"/>
        <charset val="134"/>
      </rPr>
      <t xml:space="preserve">    </t>
    </r>
    <r>
      <rPr>
        <sz val="12"/>
        <rFont val="宋体"/>
        <charset val="134"/>
      </rPr>
      <t>玉林市市级2022年国有资本经营预算收入表</t>
    </r>
  </si>
  <si>
    <r>
      <rPr>
        <sz val="12"/>
        <rFont val="宋体"/>
        <charset val="134"/>
      </rPr>
      <t>表十五</t>
    </r>
    <r>
      <rPr>
        <sz val="12"/>
        <rFont val="Times New Roman"/>
        <charset val="134"/>
      </rPr>
      <t xml:space="preserve">    </t>
    </r>
    <r>
      <rPr>
        <sz val="12"/>
        <rFont val="宋体"/>
        <charset val="134"/>
      </rPr>
      <t>玉林市市级2022年国有资本经营预算支出表</t>
    </r>
  </si>
  <si>
    <r>
      <rPr>
        <sz val="12"/>
        <rFont val="宋体"/>
        <charset val="134"/>
      </rPr>
      <t>表十六</t>
    </r>
    <r>
      <rPr>
        <sz val="12"/>
        <rFont val="Times New Roman"/>
        <charset val="134"/>
      </rPr>
      <t xml:space="preserve">    </t>
    </r>
    <r>
      <rPr>
        <sz val="12"/>
        <rFont val="宋体"/>
        <charset val="134"/>
      </rPr>
      <t>玉林市市级</t>
    </r>
    <r>
      <rPr>
        <sz val="12"/>
        <rFont val="Times New Roman"/>
        <charset val="134"/>
      </rPr>
      <t>2022</t>
    </r>
    <r>
      <rPr>
        <sz val="12"/>
        <rFont val="宋体"/>
        <charset val="134"/>
      </rPr>
      <t>年本级国有资本经营预算支出表（功能分类科目按项级）</t>
    </r>
  </si>
  <si>
    <r>
      <rPr>
        <sz val="12"/>
        <rFont val="宋体"/>
        <charset val="134"/>
      </rPr>
      <t>表十七</t>
    </r>
    <r>
      <rPr>
        <sz val="12"/>
        <rFont val="Times New Roman"/>
        <charset val="134"/>
      </rPr>
      <t xml:space="preserve">    </t>
    </r>
    <r>
      <rPr>
        <sz val="12"/>
        <rFont val="宋体"/>
        <charset val="134"/>
      </rPr>
      <t>玉林市市级</t>
    </r>
    <r>
      <rPr>
        <sz val="12"/>
        <rFont val="Times New Roman"/>
        <charset val="134"/>
      </rPr>
      <t>2022</t>
    </r>
    <r>
      <rPr>
        <sz val="12"/>
        <rFont val="宋体"/>
        <charset val="134"/>
      </rPr>
      <t>年国有资本经营预算转移支付表</t>
    </r>
  </si>
  <si>
    <r>
      <rPr>
        <sz val="12"/>
        <rFont val="宋体"/>
        <charset val="134"/>
      </rPr>
      <t>表十八</t>
    </r>
    <r>
      <rPr>
        <sz val="12"/>
        <rFont val="Times New Roman"/>
        <charset val="134"/>
      </rPr>
      <t xml:space="preserve">    </t>
    </r>
    <r>
      <rPr>
        <sz val="12"/>
        <rFont val="宋体"/>
        <charset val="134"/>
      </rPr>
      <t>玉林市市级</t>
    </r>
    <r>
      <rPr>
        <sz val="12"/>
        <rFont val="Times New Roman"/>
        <charset val="134"/>
      </rPr>
      <t>2022</t>
    </r>
    <r>
      <rPr>
        <sz val="12"/>
        <rFont val="宋体"/>
        <charset val="134"/>
      </rPr>
      <t>年社会保险基金收入表</t>
    </r>
  </si>
  <si>
    <r>
      <rPr>
        <sz val="12"/>
        <rFont val="宋体"/>
        <charset val="134"/>
      </rPr>
      <t>表十九</t>
    </r>
    <r>
      <rPr>
        <sz val="12"/>
        <rFont val="Times New Roman"/>
        <charset val="134"/>
      </rPr>
      <t xml:space="preserve">    </t>
    </r>
    <r>
      <rPr>
        <sz val="12"/>
        <rFont val="宋体"/>
        <charset val="134"/>
      </rPr>
      <t>玉林市市级</t>
    </r>
    <r>
      <rPr>
        <sz val="12"/>
        <rFont val="Times New Roman"/>
        <charset val="134"/>
      </rPr>
      <t>2022</t>
    </r>
    <r>
      <rPr>
        <sz val="12"/>
        <rFont val="宋体"/>
        <charset val="134"/>
      </rPr>
      <t>年社会保险基金支出表</t>
    </r>
  </si>
  <si>
    <r>
      <rPr>
        <sz val="12"/>
        <rFont val="宋体"/>
        <charset val="134"/>
      </rPr>
      <t>表二十  玉林市市级2022年财政拨款“三公”经费决算情况表</t>
    </r>
    <r>
      <rPr>
        <sz val="12"/>
        <rFont val="Times New Roman"/>
        <charset val="134"/>
      </rPr>
      <t xml:space="preserve">  </t>
    </r>
  </si>
  <si>
    <t>表一</t>
  </si>
  <si>
    <t>玉林市市级2022年一般公共预算收入表</t>
  </si>
  <si>
    <t>单位：万元</t>
  </si>
  <si>
    <t>项    目</t>
  </si>
  <si>
    <r>
      <rPr>
        <b/>
        <sz val="12"/>
        <rFont val="宋体"/>
        <charset val="134"/>
      </rPr>
      <t>2022</t>
    </r>
    <r>
      <rPr>
        <b/>
        <sz val="12"/>
        <color rgb="FF000000"/>
        <rFont val="宋体"/>
        <charset val="134"/>
      </rPr>
      <t>年决算</t>
    </r>
  </si>
  <si>
    <t>合计</t>
  </si>
  <si>
    <t xml:space="preserve">市直 </t>
  </si>
  <si>
    <t>玉东</t>
  </si>
  <si>
    <t>一般公共预算收入总计</t>
  </si>
  <si>
    <t>一、地方一般公共预算收入</t>
  </si>
  <si>
    <t xml:space="preserve"> 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</si>
  <si>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</si>
  <si>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</si>
  <si>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</si>
  <si>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</si>
  <si>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</si>
  <si>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</si>
  <si>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</si>
  <si>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</si>
  <si>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</si>
  <si>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</si>
  <si>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</si>
  <si>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</si>
  <si>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</si>
  <si>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</si>
  <si>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</si>
  <si>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 xml:space="preserve"> 非税收入</t>
  </si>
  <si>
    <t xml:space="preserve">   专项收入</t>
  </si>
  <si>
    <t xml:space="preserve">   行政性收费收入</t>
  </si>
  <si>
    <t xml:space="preserve">   罚没收入</t>
  </si>
  <si>
    <t xml:space="preserve">   国有资本经营收入</t>
  </si>
  <si>
    <t xml:space="preserve">   国有资源（资产）有偿使用收入 </t>
  </si>
  <si>
    <t xml:space="preserve">   其他收入</t>
  </si>
  <si>
    <t>二、转移性收入</t>
  </si>
  <si>
    <t xml:space="preserve">   上级补助收入</t>
  </si>
  <si>
    <t xml:space="preserve">   下级上解收入</t>
  </si>
  <si>
    <t xml:space="preserve">   上年结余</t>
  </si>
  <si>
    <t xml:space="preserve">   调入资金   </t>
  </si>
  <si>
    <t xml:space="preserve">   一般债务转贷收入</t>
  </si>
  <si>
    <t xml:space="preserve">   动用预算稳定调节基金</t>
  </si>
  <si>
    <t>表二</t>
  </si>
  <si>
    <t>玉林市市级2022年一般公共预算支出表</t>
  </si>
  <si>
    <t xml:space="preserve">  一般公共预算支出总计</t>
  </si>
  <si>
    <t>一、地方一般公共预算支出</t>
  </si>
  <si>
    <t xml:space="preserve">   一般公共服务支出</t>
  </si>
  <si>
    <t xml:space="preserve">   外交支出</t>
  </si>
  <si>
    <t xml:space="preserve">   国防支出</t>
  </si>
  <si>
    <t xml:space="preserve">   公共安全支出</t>
  </si>
  <si>
    <t xml:space="preserve">   教育支出</t>
  </si>
  <si>
    <t xml:space="preserve">   科学技术支出</t>
  </si>
  <si>
    <t xml:space="preserve">   文化旅游体育与传媒支出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</si>
  <si>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</si>
  <si>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</si>
  <si>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</si>
  <si>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</si>
  <si>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</si>
  <si>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</si>
  <si>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资源勘探工业信息等支出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</si>
  <si>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</si>
  <si>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</si>
  <si>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</si>
  <si>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</si>
  <si>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</si>
  <si>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</si>
  <si>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灾害防治及应急管理支出</t>
  </si>
  <si>
    <t xml:space="preserve">   预备费</t>
  </si>
  <si>
    <t xml:space="preserve">   其他支出</t>
  </si>
  <si>
    <t xml:space="preserve">   债务付息支出</t>
  </si>
  <si>
    <t xml:space="preserve">   债务发行费用支出</t>
  </si>
  <si>
    <t>二、转移性支出</t>
  </si>
  <si>
    <t xml:space="preserve">   补助下级支出</t>
  </si>
  <si>
    <t xml:space="preserve">   上解上级支出</t>
  </si>
  <si>
    <t xml:space="preserve">   安排预算稳定调节基金</t>
  </si>
  <si>
    <t xml:space="preserve">  一般公共预算年终结余</t>
  </si>
  <si>
    <r>
      <rPr>
        <sz val="11"/>
        <rFont val="宋体"/>
        <charset val="134"/>
      </rPr>
      <t xml:space="preserve"> </t>
    </r>
    <r>
      <rPr>
        <sz val="12"/>
        <rFont val="宋体"/>
        <charset val="134"/>
      </rPr>
      <t xml:space="preserve"> </t>
    </r>
    <r>
      <rPr>
        <sz val="11"/>
        <rFont val="宋体"/>
        <charset val="134"/>
      </rPr>
      <t>其中：结转项目资金</t>
    </r>
  </si>
  <si>
    <t xml:space="preserve">  净结余</t>
  </si>
  <si>
    <t>三、债务还本支出</t>
  </si>
  <si>
    <t>表三</t>
  </si>
  <si>
    <t>玉林市市级2022年一般公共预算本级支出表（功能分类科目按项级）</t>
  </si>
  <si>
    <t>科目编码</t>
  </si>
  <si>
    <t>科目名称</t>
  </si>
  <si>
    <t>市直</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</si>
  <si>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</si>
  <si>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</si>
  <si>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</si>
  <si>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</si>
  <si>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</si>
  <si>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</si>
  <si>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</si>
  <si>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</si>
  <si>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</si>
  <si>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</si>
  <si>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</si>
  <si>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</si>
  <si>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</si>
  <si>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</si>
  <si>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</si>
  <si>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</si>
  <si>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</si>
  <si>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</si>
  <si>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</si>
  <si>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</si>
  <si>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</si>
  <si>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</si>
  <si>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</si>
  <si>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</si>
  <si>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</si>
  <si>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</si>
  <si>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</si>
  <si>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</si>
  <si>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</si>
  <si>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</si>
  <si>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</si>
  <si>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</si>
  <si>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</si>
  <si>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</si>
  <si>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</si>
  <si>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</si>
  <si>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</si>
  <si>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</si>
  <si>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</si>
  <si>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</si>
  <si>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</si>
  <si>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</si>
  <si>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</si>
  <si>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</si>
  <si>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</si>
  <si>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</si>
  <si>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</si>
  <si>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</si>
  <si>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</si>
  <si>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</si>
  <si>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</si>
  <si>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</si>
  <si>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</si>
  <si>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</si>
  <si>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</si>
  <si>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</si>
  <si>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</si>
  <si>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</si>
  <si>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</si>
  <si>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</si>
  <si>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</si>
  <si>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</si>
  <si>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</si>
  <si>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</si>
  <si>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</si>
  <si>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</si>
  <si>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</si>
  <si>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</si>
  <si>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</si>
  <si>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</si>
  <si>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</si>
  <si>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</si>
  <si>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</si>
  <si>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</si>
  <si>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</si>
  <si>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</si>
  <si>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</si>
  <si>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</si>
  <si>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</si>
  <si>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</si>
  <si>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</si>
  <si>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</si>
  <si>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</si>
  <si>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</si>
  <si>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</si>
  <si>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</si>
  <si>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</si>
  <si>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</si>
  <si>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</si>
  <si>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</si>
  <si>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</si>
  <si>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</si>
  <si>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</si>
  <si>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</si>
  <si>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</si>
  <si>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</si>
  <si>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</si>
  <si>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</si>
  <si>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</si>
  <si>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</si>
  <si>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</si>
  <si>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</si>
  <si>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</si>
  <si>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</si>
  <si>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</si>
  <si>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</si>
  <si>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</si>
  <si>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</si>
  <si>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</si>
  <si>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</si>
  <si>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</si>
  <si>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</si>
  <si>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</si>
  <si>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</si>
  <si>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</si>
  <si>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</si>
  <si>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</si>
  <si>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</si>
  <si>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</si>
  <si>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</si>
  <si>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</si>
  <si>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</si>
  <si>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</si>
  <si>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</si>
  <si>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</si>
  <si>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</si>
  <si>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</si>
  <si>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</si>
  <si>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</si>
  <si>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</si>
  <si>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</si>
  <si>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</si>
  <si>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</si>
  <si>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</si>
  <si>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</si>
  <si>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</si>
  <si>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</si>
  <si>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</si>
  <si>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</si>
  <si>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</si>
  <si>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</si>
  <si>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</si>
  <si>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</si>
  <si>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</si>
  <si>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</si>
  <si>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</si>
  <si>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</si>
  <si>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</si>
  <si>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</si>
  <si>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</si>
  <si>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</si>
  <si>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</si>
  <si>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</si>
  <si>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</si>
  <si>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</si>
  <si>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</si>
  <si>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</si>
  <si>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</si>
  <si>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</si>
  <si>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</si>
  <si>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</si>
  <si>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</si>
  <si>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</si>
  <si>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</si>
  <si>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</si>
  <si>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</si>
  <si>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</si>
  <si>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</si>
  <si>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</si>
  <si>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</si>
  <si>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</si>
  <si>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</si>
  <si>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</si>
  <si>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</si>
  <si>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</si>
  <si>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</si>
  <si>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</si>
  <si>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</si>
  <si>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</si>
  <si>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</si>
  <si>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</si>
  <si>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</si>
  <si>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</si>
  <si>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</si>
  <si>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</si>
  <si>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</si>
  <si>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</si>
  <si>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</si>
  <si>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</si>
  <si>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</si>
  <si>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</si>
  <si>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</si>
  <si>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</si>
  <si>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</si>
  <si>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</si>
  <si>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</si>
  <si>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</si>
  <si>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</si>
  <si>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</si>
  <si>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</si>
  <si>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</si>
  <si>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</si>
  <si>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</si>
  <si>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</si>
  <si>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</si>
  <si>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</si>
  <si>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</si>
  <si>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</si>
  <si>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</si>
  <si>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</si>
  <si>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</si>
  <si>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</si>
  <si>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</si>
  <si>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</si>
  <si>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</si>
  <si>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</si>
  <si>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</si>
  <si>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</si>
  <si>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</si>
  <si>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</si>
  <si>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</si>
  <si>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</si>
  <si>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</si>
  <si>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</si>
  <si>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</si>
  <si>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</si>
  <si>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</si>
  <si>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</si>
  <si>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</si>
  <si>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</si>
  <si>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</si>
  <si>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</si>
  <si>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</si>
  <si>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</si>
  <si>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</si>
  <si>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</si>
  <si>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</si>
  <si>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</si>
  <si>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</si>
  <si>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</si>
  <si>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</si>
  <si>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</si>
  <si>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</si>
  <si>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</si>
  <si>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</si>
  <si>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</si>
  <si>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</si>
  <si>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</si>
  <si>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</si>
  <si>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</si>
  <si>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</si>
  <si>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</si>
  <si>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</si>
  <si>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</si>
  <si>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</si>
  <si>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</si>
  <si>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</si>
  <si>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</si>
  <si>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</si>
  <si>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</si>
  <si>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</si>
  <si>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</si>
  <si>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</si>
  <si>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</si>
  <si>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</si>
  <si>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</si>
  <si>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</si>
  <si>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</si>
  <si>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</si>
  <si>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</si>
  <si>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</si>
  <si>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</si>
  <si>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</si>
  <si>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</si>
  <si>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</si>
  <si>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</si>
  <si>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</si>
  <si>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</si>
  <si>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</si>
  <si>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</si>
  <si>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</si>
  <si>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</si>
  <si>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</si>
  <si>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</si>
  <si>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</si>
  <si>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</si>
  <si>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</si>
  <si>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</si>
  <si>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</si>
  <si>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</si>
  <si>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</si>
  <si>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</si>
  <si>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</si>
  <si>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</si>
  <si>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</si>
  <si>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</si>
  <si>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</si>
  <si>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</si>
  <si>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</si>
  <si>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</si>
  <si>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</si>
  <si>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</si>
  <si>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</si>
  <si>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</si>
  <si>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</si>
  <si>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</si>
  <si>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</si>
  <si>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</si>
  <si>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</si>
  <si>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</si>
  <si>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</si>
  <si>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</si>
  <si>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</si>
  <si>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</si>
  <si>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</si>
  <si>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</si>
  <si>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</si>
  <si>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</si>
  <si>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</si>
  <si>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</si>
  <si>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</si>
  <si>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</si>
  <si>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</si>
  <si>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</si>
  <si>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</si>
  <si>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</si>
  <si>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</si>
  <si>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</si>
  <si>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</si>
  <si>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</si>
  <si>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</si>
  <si>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</si>
  <si>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</si>
  <si>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</si>
  <si>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</si>
  <si>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</si>
  <si>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</si>
  <si>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</si>
  <si>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</si>
  <si>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</si>
  <si>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</si>
  <si>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</si>
  <si>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</si>
  <si>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</si>
  <si>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</si>
  <si>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</si>
  <si>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</si>
  <si>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</si>
  <si>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</si>
  <si>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</si>
  <si>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</si>
  <si>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</si>
  <si>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</si>
  <si>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</si>
  <si>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</si>
  <si>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</si>
  <si>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</si>
  <si>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</si>
  <si>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</si>
  <si>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</si>
  <si>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</si>
  <si>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</si>
  <si>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</si>
  <si>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</si>
  <si>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</si>
  <si>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</si>
  <si>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</si>
  <si>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</si>
  <si>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</si>
  <si>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</si>
  <si>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</si>
  <si>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</si>
  <si>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</si>
  <si>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</si>
  <si>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</si>
  <si>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</si>
  <si>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</si>
  <si>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</si>
  <si>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</si>
  <si>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</si>
  <si>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</si>
  <si>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</si>
  <si>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</si>
  <si>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</si>
  <si>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</si>
  <si>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</si>
  <si>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</si>
  <si>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</si>
  <si>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</si>
  <si>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</si>
  <si>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</si>
  <si>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</si>
  <si>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</si>
  <si>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</si>
  <si>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</si>
  <si>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</si>
  <si>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</si>
  <si>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</si>
  <si>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</si>
  <si>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</si>
  <si>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</si>
  <si>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</si>
  <si>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</si>
  <si>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</si>
  <si>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</si>
  <si>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</si>
  <si>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</si>
  <si>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</si>
  <si>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</si>
  <si>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</si>
  <si>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</si>
  <si>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</si>
  <si>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</si>
  <si>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</si>
  <si>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</si>
  <si>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</si>
  <si>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</si>
  <si>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</si>
  <si>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</si>
  <si>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</si>
  <si>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</si>
  <si>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</si>
  <si>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</si>
  <si>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</si>
  <si>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</si>
  <si>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</si>
  <si>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</si>
  <si>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</si>
  <si>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</si>
  <si>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</si>
  <si>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</si>
  <si>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</si>
  <si>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</si>
  <si>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</si>
  <si>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</si>
  <si>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</si>
  <si>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</si>
  <si>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</si>
  <si>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</si>
  <si>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</si>
  <si>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</si>
  <si>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</si>
  <si>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</si>
  <si>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</si>
  <si>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</si>
  <si>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</si>
  <si>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</si>
  <si>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</si>
  <si>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</si>
  <si>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</si>
  <si>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</si>
  <si>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</si>
  <si>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</si>
  <si>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</si>
  <si>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</si>
  <si>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</si>
  <si>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</si>
  <si>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</si>
  <si>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</si>
  <si>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</si>
  <si>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</si>
  <si>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</si>
  <si>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</si>
  <si>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</si>
  <si>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</si>
  <si>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</si>
  <si>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</si>
  <si>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</si>
  <si>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</si>
  <si>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</si>
  <si>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</si>
  <si>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</si>
  <si>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</si>
  <si>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</si>
  <si>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</si>
  <si>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</si>
  <si>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</si>
  <si>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</si>
  <si>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</si>
  <si>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</si>
  <si>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</si>
  <si>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</si>
  <si>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</si>
  <si>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</si>
  <si>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</si>
  <si>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</si>
  <si>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</si>
  <si>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</si>
  <si>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</si>
  <si>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</si>
  <si>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</si>
  <si>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</si>
  <si>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</si>
  <si>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</si>
  <si>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</si>
  <si>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</si>
  <si>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</si>
  <si>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</si>
  <si>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</si>
  <si>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</si>
  <si>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</si>
  <si>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</si>
  <si>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</si>
  <si>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</si>
  <si>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</si>
  <si>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</si>
  <si>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</si>
  <si>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</si>
  <si>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</si>
  <si>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</si>
  <si>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</si>
  <si>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</si>
  <si>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</si>
  <si>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</si>
  <si>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</si>
  <si>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</si>
  <si>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</si>
  <si>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</si>
  <si>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</si>
  <si>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</si>
  <si>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</si>
  <si>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</si>
  <si>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</si>
  <si>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</si>
  <si>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</si>
  <si>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</si>
  <si>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</si>
  <si>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</si>
  <si>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</si>
  <si>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</si>
  <si>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</si>
  <si>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</si>
  <si>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</si>
  <si>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</si>
  <si>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</si>
  <si>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</si>
  <si>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</si>
  <si>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</si>
  <si>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</si>
  <si>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</si>
  <si>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</si>
  <si>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</si>
  <si>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</si>
  <si>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</si>
  <si>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</si>
  <si>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</si>
  <si>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</si>
  <si>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</si>
  <si>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</si>
  <si>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</si>
  <si>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</si>
  <si>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</si>
  <si>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</si>
  <si>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</si>
  <si>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</si>
  <si>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</si>
  <si>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</si>
  <si>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</si>
  <si>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</si>
  <si>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</si>
  <si>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</si>
  <si>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</si>
  <si>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</si>
  <si>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</si>
  <si>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</si>
  <si>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</si>
  <si>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</si>
  <si>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</si>
  <si>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</si>
  <si>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</si>
  <si>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</si>
  <si>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</si>
  <si>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</si>
  <si>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</si>
  <si>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</si>
  <si>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</si>
  <si>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</si>
  <si>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</si>
  <si>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</si>
  <si>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</si>
  <si>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</si>
  <si>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</si>
  <si>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</si>
  <si>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</si>
  <si>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</si>
  <si>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</si>
  <si>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</si>
  <si>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</si>
  <si>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</si>
  <si>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</si>
  <si>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</si>
  <si>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</si>
  <si>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</si>
  <si>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</si>
  <si>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</si>
  <si>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</si>
  <si>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</si>
  <si>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</si>
  <si>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</si>
  <si>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</si>
  <si>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</si>
  <si>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</si>
  <si>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</si>
  <si>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</si>
  <si>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</si>
  <si>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</si>
  <si>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</si>
  <si>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</si>
  <si>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</si>
  <si>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</si>
  <si>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</si>
  <si>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</si>
  <si>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</si>
  <si>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</si>
  <si>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</si>
  <si>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</si>
  <si>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</si>
  <si>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</si>
  <si>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</si>
  <si>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</si>
  <si>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</si>
  <si>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</si>
  <si>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</si>
  <si>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</si>
  <si>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</si>
  <si>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</si>
  <si>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</si>
  <si>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</si>
  <si>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</si>
  <si>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</si>
  <si>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</si>
  <si>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</si>
  <si>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</si>
  <si>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</si>
  <si>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</si>
  <si>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</si>
  <si>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</si>
  <si>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</si>
  <si>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</si>
  <si>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</si>
  <si>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</si>
  <si>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</si>
  <si>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</si>
  <si>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</si>
  <si>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</si>
  <si>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</si>
  <si>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</si>
  <si>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</si>
  <si>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</si>
  <si>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</si>
  <si>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</si>
  <si>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</si>
  <si>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</si>
  <si>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</si>
  <si>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</si>
  <si>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</si>
  <si>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</si>
  <si>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</si>
  <si>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</si>
  <si>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</si>
  <si>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</si>
  <si>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</si>
  <si>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</si>
  <si>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</si>
  <si>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</si>
  <si>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</si>
  <si>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</si>
  <si>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</si>
  <si>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</si>
  <si>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</si>
  <si>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</si>
  <si>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</si>
  <si>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</si>
  <si>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</si>
  <si>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</si>
  <si>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</si>
  <si>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</si>
  <si>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</si>
  <si>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</si>
  <si>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</si>
  <si>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</si>
  <si>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</si>
  <si>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</si>
  <si>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</si>
  <si>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</si>
  <si>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</si>
  <si>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</si>
  <si>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</si>
  <si>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</si>
  <si>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</si>
  <si>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</si>
  <si>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</si>
  <si>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</si>
  <si>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</si>
  <si>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</si>
  <si>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</si>
  <si>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</si>
  <si>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</si>
  <si>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</si>
  <si>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</si>
  <si>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</si>
  <si>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</si>
  <si>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</si>
  <si>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</si>
  <si>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</si>
  <si>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</si>
  <si>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</si>
  <si>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</si>
  <si>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</si>
  <si>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</si>
  <si>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</si>
  <si>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</si>
  <si>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</si>
  <si>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</si>
  <si>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</si>
  <si>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</si>
  <si>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</si>
  <si>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</si>
  <si>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</si>
  <si>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</si>
  <si>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</si>
  <si>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</si>
  <si>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</si>
  <si>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</si>
  <si>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</si>
  <si>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</si>
  <si>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</si>
  <si>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</si>
  <si>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</si>
  <si>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</si>
  <si>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</si>
  <si>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</si>
  <si>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</si>
  <si>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</si>
  <si>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</si>
  <si>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</si>
  <si>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</si>
  <si>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</si>
  <si>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</si>
  <si>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</si>
  <si>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</si>
  <si>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</si>
  <si>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</si>
  <si>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</si>
  <si>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</si>
  <si>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</si>
  <si>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</si>
  <si>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</si>
  <si>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</si>
  <si>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</si>
  <si>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</si>
  <si>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</si>
  <si>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</si>
  <si>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</si>
  <si>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</si>
  <si>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</si>
  <si>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</si>
  <si>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</si>
  <si>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</si>
  <si>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</si>
  <si>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</si>
  <si>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</si>
  <si>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</si>
  <si>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</si>
  <si>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</si>
  <si>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</si>
  <si>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</si>
  <si>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</si>
  <si>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</si>
  <si>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</si>
  <si>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</si>
  <si>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</si>
  <si>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</si>
  <si>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</si>
  <si>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</si>
  <si>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</si>
  <si>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</si>
  <si>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</si>
  <si>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</si>
  <si>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</si>
  <si>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</si>
  <si>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</si>
  <si>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</si>
  <si>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</si>
  <si>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</si>
  <si>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</si>
  <si>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</si>
  <si>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</si>
  <si>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</si>
  <si>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</si>
  <si>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</si>
  <si>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</si>
  <si>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</si>
  <si>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</si>
  <si>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</si>
  <si>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</si>
  <si>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</si>
  <si>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</si>
  <si>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</si>
  <si>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</si>
  <si>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</si>
  <si>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</si>
  <si>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</si>
  <si>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</si>
  <si>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</si>
  <si>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</si>
  <si>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</si>
  <si>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</si>
  <si>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</si>
  <si>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</si>
  <si>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</si>
  <si>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</si>
  <si>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</si>
  <si>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</si>
  <si>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</si>
  <si>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</si>
  <si>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</si>
  <si>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</si>
  <si>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</si>
  <si>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</si>
  <si>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</si>
  <si>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</si>
  <si>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</si>
  <si>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</si>
  <si>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</si>
  <si>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</si>
  <si>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</si>
  <si>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</si>
  <si>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</si>
  <si>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</si>
  <si>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</si>
  <si>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</si>
  <si>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</si>
  <si>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</si>
  <si>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</si>
  <si>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</si>
  <si>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</si>
  <si>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</si>
  <si>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</si>
  <si>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</si>
  <si>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</si>
  <si>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</si>
  <si>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</si>
  <si>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</si>
  <si>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</si>
  <si>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</si>
  <si>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</si>
  <si>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</si>
  <si>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</si>
  <si>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</si>
  <si>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</si>
  <si>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</si>
  <si>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</si>
  <si>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</si>
  <si>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</si>
  <si>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</si>
  <si>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</si>
  <si>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</si>
  <si>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</si>
  <si>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</si>
  <si>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</si>
  <si>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</si>
  <si>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</si>
  <si>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</si>
  <si>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</si>
  <si>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</si>
  <si>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</si>
  <si>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</si>
  <si>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</si>
  <si>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</si>
  <si>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</si>
  <si>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</si>
  <si>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</si>
  <si>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</si>
  <si>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</si>
  <si>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</si>
  <si>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</si>
  <si>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</si>
  <si>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</si>
  <si>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</si>
  <si>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</si>
  <si>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</si>
  <si>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</si>
  <si>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</si>
  <si>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</si>
  <si>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</si>
  <si>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</si>
  <si>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</si>
  <si>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</si>
  <si>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</si>
  <si>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</si>
  <si>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</si>
  <si>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</si>
  <si>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</si>
  <si>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</si>
  <si>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</si>
  <si>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</si>
  <si>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</si>
  <si>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</si>
  <si>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</si>
  <si>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</si>
  <si>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</si>
  <si>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</si>
  <si>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</si>
  <si>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</si>
  <si>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</si>
  <si>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</si>
  <si>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</si>
  <si>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</si>
  <si>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</si>
  <si>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</si>
  <si>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</si>
  <si>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</si>
  <si>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</si>
  <si>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</si>
  <si>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</si>
  <si>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</si>
  <si>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</si>
  <si>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</si>
  <si>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</si>
  <si>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</si>
  <si>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</si>
  <si>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</si>
  <si>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</si>
  <si>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</si>
  <si>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</si>
  <si>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</si>
  <si>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</si>
  <si>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</si>
  <si>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</si>
  <si>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</si>
  <si>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</si>
  <si>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</si>
  <si>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</si>
  <si>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</si>
  <si>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</si>
  <si>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</si>
  <si>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</si>
  <si>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</si>
  <si>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</si>
  <si>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</si>
  <si>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</si>
  <si>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</si>
  <si>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</si>
  <si>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</si>
  <si>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</si>
  <si>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</si>
  <si>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</si>
  <si>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</si>
  <si>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</si>
  <si>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</si>
  <si>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</si>
  <si>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</si>
  <si>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</si>
  <si>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</si>
  <si>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</si>
  <si>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</si>
  <si>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</si>
  <si>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</si>
  <si>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</si>
  <si>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</si>
  <si>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</si>
  <si>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</si>
  <si>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</si>
  <si>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</si>
  <si>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</si>
  <si>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</si>
  <si>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</si>
  <si>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</si>
  <si>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</si>
  <si>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</si>
  <si>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</si>
  <si>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</si>
  <si>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</si>
  <si>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</si>
  <si>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</si>
  <si>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</si>
  <si>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</si>
  <si>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</si>
  <si>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</si>
  <si>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</si>
  <si>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</si>
  <si>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</si>
  <si>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</si>
  <si>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</si>
  <si>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</si>
  <si>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</si>
  <si>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</si>
  <si>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</si>
  <si>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</si>
  <si>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</si>
  <si>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</si>
  <si>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</si>
  <si>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</si>
  <si>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</si>
  <si>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</si>
  <si>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</si>
  <si>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</si>
  <si>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</si>
  <si>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</si>
  <si>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</si>
  <si>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</si>
  <si>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</si>
  <si>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</si>
  <si>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</si>
  <si>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</si>
  <si>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</si>
  <si>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</si>
  <si>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</si>
  <si>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</si>
  <si>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</si>
  <si>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</si>
  <si>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</si>
  <si>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</si>
  <si>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</si>
  <si>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表四</t>
  </si>
  <si>
    <t>玉林市市级2022年一般公共预算本级基本支出表
（经济分类科目按款级）</t>
  </si>
  <si>
    <t>单位:万元</t>
  </si>
  <si>
    <t>一般公共预算基本支出</t>
  </si>
  <si>
    <t>财政拨款列支数</t>
  </si>
  <si>
    <t>财政权责发生制列支数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</si>
  <si>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</si>
  <si>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</si>
  <si>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</si>
  <si>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</si>
  <si>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</si>
  <si>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</si>
  <si>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</si>
  <si>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</si>
  <si>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</si>
  <si>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</si>
  <si>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</si>
  <si>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</si>
  <si>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</si>
  <si>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</si>
  <si>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</si>
  <si>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</si>
  <si>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</si>
  <si>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</si>
  <si>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</si>
  <si>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</si>
  <si>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</si>
  <si>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</si>
  <si>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</si>
  <si>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</si>
  <si>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</si>
  <si>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</si>
  <si>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</si>
  <si>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</si>
  <si>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</si>
  <si>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</si>
  <si>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</si>
  <si>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</si>
  <si>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</si>
  <si>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</si>
  <si>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</si>
  <si>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</si>
  <si>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</si>
  <si>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</si>
  <si>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</si>
  <si>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</si>
  <si>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</si>
  <si>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</si>
  <si>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</si>
  <si>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</si>
  <si>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</si>
  <si>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</si>
  <si>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</si>
  <si>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</si>
  <si>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</si>
  <si>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</si>
  <si>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</si>
  <si>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</si>
  <si>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</si>
  <si>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</si>
  <si>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</si>
  <si>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</si>
  <si>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</si>
  <si>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</si>
  <si>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</si>
  <si>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</si>
  <si>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表五</t>
  </si>
  <si>
    <t>玉林市市级2022年一般公共预算税收返还和转移支付表</t>
  </si>
  <si>
    <t>预    算    科    目</t>
  </si>
  <si>
    <t>2022年决算</t>
  </si>
  <si>
    <t xml:space="preserve">    转移性收入合计</t>
  </si>
  <si>
    <t>一、上级补助收入</t>
  </si>
  <si>
    <t xml:space="preserve">  返还性收入</t>
  </si>
  <si>
    <t xml:space="preserve">     增值税和消费税税收返还收入</t>
  </si>
  <si>
    <t>　　 所得税基数返还收入</t>
  </si>
  <si>
    <t xml:space="preserve">　　 成品油价格和税费改革税收返还收入 </t>
  </si>
  <si>
    <t xml:space="preserve">     其他税收返还收入</t>
  </si>
  <si>
    <t xml:space="preserve">  一般性转移支付收入</t>
  </si>
  <si>
    <t xml:space="preserve">    体制补助收入</t>
  </si>
  <si>
    <t xml:space="preserve">    均衡性转移支付收入</t>
  </si>
  <si>
    <t xml:space="preserve">    革命老区及民族和边境地区转移支付收入</t>
  </si>
  <si>
    <t xml:space="preserve">    农村综合改革转移支付收入</t>
  </si>
  <si>
    <t xml:space="preserve">    县级基本财力保障机制奖补资金收入</t>
  </si>
  <si>
    <t xml:space="preserve">    结算补助收入</t>
  </si>
  <si>
    <t xml:space="preserve">     成品油价格和税费改革转移支付补助收入</t>
  </si>
  <si>
    <t xml:space="preserve">     基层公检法司转移支付收入</t>
  </si>
  <si>
    <t xml:space="preserve">     城乡义务教育转移支付收入</t>
  </si>
  <si>
    <t xml:space="preserve">     基本养老金转移支付收入</t>
  </si>
  <si>
    <t xml:space="preserve">     城乡居民医疗保险等转移支付收入</t>
  </si>
  <si>
    <t xml:space="preserve">    住房保障共同财政事权转移支付收入</t>
  </si>
  <si>
    <t xml:space="preserve">    公共安全共同财政事权转移支付收入</t>
  </si>
  <si>
    <t xml:space="preserve">    教育共同财政事权转移支付收入</t>
  </si>
  <si>
    <t xml:space="preserve">    文化旅游体育与传媒共同财政事权转移支付收入</t>
  </si>
  <si>
    <t xml:space="preserve">    科学技术共同事权转移支付收入</t>
  </si>
  <si>
    <t xml:space="preserve">    社会保障和就业共同财政事权转移支付收入</t>
  </si>
  <si>
    <t xml:space="preserve">    卫生健康共同财政事权转移支付收入</t>
  </si>
  <si>
    <t xml:space="preserve">    节能环保共同财政事权转移支付收入</t>
  </si>
  <si>
    <t xml:space="preserve">    农林水共同财政事权转移支付收入</t>
  </si>
  <si>
    <t xml:space="preserve">    灾害防治及应急管理共同财政事权转移支付收入</t>
  </si>
  <si>
    <t xml:space="preserve">    交通运输共同财政事权转移支付收入</t>
  </si>
  <si>
    <t xml:space="preserve">    其他一般共同财政事权转移支付收入</t>
  </si>
  <si>
    <t xml:space="preserve">    产粮(油)大县奖励资金收入</t>
  </si>
  <si>
    <t xml:space="preserve">    巩固脱贫攻坚成果衔接乡村振兴转移支付收入</t>
  </si>
  <si>
    <t xml:space="preserve">    固定数额补助收入</t>
  </si>
  <si>
    <t xml:space="preserve">    增值税留抵退税转移支付收入</t>
  </si>
  <si>
    <t xml:space="preserve">    其他退税减税降费转移支付收入</t>
  </si>
  <si>
    <t xml:space="preserve">    其他一般性转移支付收入</t>
  </si>
  <si>
    <t xml:space="preserve">  专项转移支付收入</t>
  </si>
  <si>
    <t>二、下级上解收入</t>
  </si>
  <si>
    <t>三、上年结余</t>
  </si>
  <si>
    <t xml:space="preserve">四、调入资金     </t>
  </si>
  <si>
    <t xml:space="preserve">  1.从政府性基金预算调入一般公共预算</t>
  </si>
  <si>
    <t xml:space="preserve">  2.从国有资本经营预算调入一般公共预算</t>
  </si>
  <si>
    <t xml:space="preserve">  3.从其他资金调入一般公共预算</t>
  </si>
  <si>
    <t xml:space="preserve">  4.其他调入</t>
  </si>
  <si>
    <t>五、一般债务转贷收入</t>
  </si>
  <si>
    <t xml:space="preserve">   1.新增一般债券收入</t>
  </si>
  <si>
    <t xml:space="preserve">   2.置换一般债券收入</t>
  </si>
  <si>
    <t xml:space="preserve">   3.再融资债券收入</t>
  </si>
  <si>
    <t xml:space="preserve">   4.向外国政府借款收入</t>
  </si>
  <si>
    <t xml:space="preserve">   5.向国际组织借款收入</t>
  </si>
  <si>
    <t>六、动用预算稳定调节基金</t>
  </si>
  <si>
    <t xml:space="preserve">   转移性支出合计</t>
  </si>
  <si>
    <t>一、补助下级支出</t>
  </si>
  <si>
    <t xml:space="preserve">   一般性转移支付支出</t>
  </si>
  <si>
    <t xml:space="preserve">   专项转移支付</t>
  </si>
  <si>
    <t>二、上解上级支出</t>
  </si>
  <si>
    <t>三、安排预算稳定调节基金</t>
  </si>
  <si>
    <t>四、一般公共预算年终结余</t>
  </si>
  <si>
    <t>表六</t>
  </si>
  <si>
    <t>玉林市市级2022年一般公共预算专项转移支付表（分地区）</t>
  </si>
  <si>
    <t>项     目</t>
  </si>
  <si>
    <t xml:space="preserve">玉州区 </t>
  </si>
  <si>
    <t>福绵区</t>
  </si>
  <si>
    <t>玉东新区</t>
  </si>
  <si>
    <t>北流</t>
  </si>
  <si>
    <t>容县</t>
  </si>
  <si>
    <t>博白</t>
  </si>
  <si>
    <t>陆川</t>
  </si>
  <si>
    <t>兴业</t>
  </si>
  <si>
    <t>专项转移支付合计</t>
  </si>
  <si>
    <t>(1)一般公共服务</t>
  </si>
  <si>
    <t>(2)国防</t>
  </si>
  <si>
    <t>(3)公共安全</t>
  </si>
  <si>
    <t>(4)教育</t>
  </si>
  <si>
    <t>(5)科学技术</t>
  </si>
  <si>
    <t>(6)文化旅游体育与传媒</t>
  </si>
  <si>
    <t>(7)社会保障和就业</t>
  </si>
  <si>
    <t>(8)卫生健康</t>
  </si>
  <si>
    <t>(9)节能环保</t>
  </si>
  <si>
    <t>(10)城乡社区</t>
  </si>
  <si>
    <t>(11)农林水</t>
  </si>
  <si>
    <t>(12)交通运输</t>
  </si>
  <si>
    <t>(13)资源勘探信息等</t>
  </si>
  <si>
    <t>(14)商业服务业等</t>
  </si>
  <si>
    <t>(15)金融</t>
  </si>
  <si>
    <t>(16)自然资源海洋气象等</t>
  </si>
  <si>
    <t>(17)住房保障</t>
  </si>
  <si>
    <t>(18)粮油物资储备</t>
  </si>
  <si>
    <t>(19)灾害防治及应急管理</t>
  </si>
  <si>
    <t>(20)其他收入</t>
  </si>
  <si>
    <t>表七</t>
  </si>
  <si>
    <t>玉林市市级2022年一般公共预算专项转移支付表（分项目）</t>
  </si>
  <si>
    <t>表八</t>
  </si>
  <si>
    <t>玉林市市级2022年地方政府一般债务限额和余额情况表</t>
  </si>
  <si>
    <t>单位：亿元</t>
  </si>
  <si>
    <t>项      目</t>
  </si>
  <si>
    <t>预算数</t>
  </si>
  <si>
    <t>决算数</t>
  </si>
  <si>
    <t>一、2021年末地方政府一般债务余额实际数</t>
  </si>
  <si>
    <t>二、2022年末地方政府一般债务限额</t>
  </si>
  <si>
    <t>三、2022年地方政府一般债务发行额</t>
  </si>
  <si>
    <t xml:space="preserve">    中央转贷地方的国际金融组织和外国政府贷款</t>
  </si>
  <si>
    <t xml:space="preserve">    2021年地方政府一般债券发行额</t>
  </si>
  <si>
    <t>四、2022年地方政府一般债务还本额</t>
  </si>
  <si>
    <t>五、2022年末地方政府一般债务余额实际数</t>
  </si>
  <si>
    <t>表九</t>
  </si>
  <si>
    <t>玉林市市级2022年政府性基金收入表</t>
  </si>
  <si>
    <t>项   目</t>
  </si>
  <si>
    <t>政府性基金收入总计</t>
  </si>
  <si>
    <t xml:space="preserve">  一、政府性基金预算收入 </t>
  </si>
  <si>
    <t xml:space="preserve">    国有土地使用权出让金收入</t>
  </si>
  <si>
    <t xml:space="preserve">    国有土地收益基金收入</t>
  </si>
  <si>
    <t xml:space="preserve">    农业土地开发资金收入</t>
  </si>
  <si>
    <t xml:space="preserve">    城市公用事业附加收入</t>
  </si>
  <si>
    <t xml:space="preserve">    散装水泥专项资金收入</t>
  </si>
  <si>
    <t xml:space="preserve">    墙体材料专项基金收入</t>
  </si>
  <si>
    <t xml:space="preserve">    污水处理费收入</t>
  </si>
  <si>
    <t xml:space="preserve">    城市基础设施配套费收入</t>
  </si>
  <si>
    <t xml:space="preserve">    专项债券对应项目专项收入</t>
  </si>
  <si>
    <t xml:space="preserve">    其他政府性基金收入</t>
  </si>
  <si>
    <t xml:space="preserve"> </t>
  </si>
  <si>
    <t xml:space="preserve"> 二、转移性收入</t>
  </si>
  <si>
    <t xml:space="preserve">    上级补助收入</t>
  </si>
  <si>
    <t xml:space="preserve">    上年结余 </t>
  </si>
  <si>
    <t xml:space="preserve">    专项债务转贷收入</t>
  </si>
  <si>
    <t xml:space="preserve">    上解收入</t>
  </si>
  <si>
    <t xml:space="preserve">    调入资金</t>
  </si>
  <si>
    <t>表十</t>
  </si>
  <si>
    <t>玉林市市级2022年政府性基金支出表</t>
  </si>
  <si>
    <t xml:space="preserve">    政府性基金支出总计</t>
  </si>
  <si>
    <t xml:space="preserve"> 一、政府性基金预算支出</t>
  </si>
  <si>
    <t xml:space="preserve">     文化体育与传媒</t>
  </si>
  <si>
    <t xml:space="preserve">     社会保障和就业</t>
  </si>
  <si>
    <t xml:space="preserve">     城乡社区事务</t>
  </si>
  <si>
    <t xml:space="preserve">     农林水</t>
  </si>
  <si>
    <t xml:space="preserve">     交通运输</t>
  </si>
  <si>
    <t xml:space="preserve">     资源勘探电力信息等事务</t>
  </si>
  <si>
    <t xml:space="preserve">     商业服务业等支出</t>
  </si>
  <si>
    <t xml:space="preserve">     其他支出</t>
  </si>
  <si>
    <t xml:space="preserve">     债务付息支出</t>
  </si>
  <si>
    <t xml:space="preserve">     债务发行费用支出</t>
  </si>
  <si>
    <t xml:space="preserve"> 二、转移性支出</t>
  </si>
  <si>
    <t xml:space="preserve">    上解上级支出</t>
  </si>
  <si>
    <t xml:space="preserve">    补助下级支出</t>
  </si>
  <si>
    <t xml:space="preserve">    调出资金</t>
  </si>
  <si>
    <t xml:space="preserve">    债务还本支出</t>
  </si>
  <si>
    <t xml:space="preserve">    政府性基金年终结余</t>
  </si>
  <si>
    <t xml:space="preserve">       结转项目资金</t>
  </si>
  <si>
    <t>表十一</t>
  </si>
  <si>
    <t>2022年度玉林市政府性基金本级支出
（功能分类科目按项级）</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</si>
  <si>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</si>
  <si>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</si>
  <si>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</si>
  <si>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</si>
  <si>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</si>
  <si>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</si>
  <si>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</si>
  <si>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</si>
  <si>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</si>
  <si>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</si>
  <si>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</si>
  <si>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</si>
  <si>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</si>
  <si>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</si>
  <si>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</si>
  <si>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</si>
  <si>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</si>
  <si>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</si>
  <si>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</si>
  <si>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</si>
  <si>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</si>
  <si>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</si>
  <si>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</si>
  <si>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</si>
  <si>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</si>
  <si>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</si>
  <si>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</si>
  <si>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</si>
  <si>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</si>
  <si>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</si>
  <si>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</si>
  <si>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</si>
  <si>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</si>
  <si>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</si>
  <si>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</si>
  <si>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</si>
  <si>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</si>
  <si>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</si>
  <si>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</si>
  <si>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</si>
  <si>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</si>
  <si>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</si>
  <si>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</si>
  <si>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</si>
  <si>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</si>
  <si>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</si>
  <si>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</si>
  <si>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</si>
  <si>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</si>
  <si>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</si>
  <si>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</si>
  <si>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</si>
  <si>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</si>
  <si>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</si>
  <si>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</si>
  <si>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</si>
  <si>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</si>
  <si>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</si>
  <si>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</si>
  <si>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</si>
  <si>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</si>
  <si>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</si>
  <si>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</si>
  <si>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</si>
  <si>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</si>
  <si>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</si>
  <si>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</si>
  <si>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</si>
  <si>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</si>
  <si>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</si>
  <si>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</si>
  <si>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</si>
  <si>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</si>
  <si>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</si>
  <si>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</si>
  <si>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</si>
  <si>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</si>
  <si>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</si>
  <si>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</si>
  <si>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</si>
  <si>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</si>
  <si>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</si>
  <si>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</si>
  <si>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</si>
  <si>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</si>
  <si>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</si>
  <si>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</si>
  <si>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</si>
  <si>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</si>
  <si>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</si>
  <si>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</si>
  <si>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</si>
  <si>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</si>
  <si>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</si>
  <si>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</si>
  <si>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</si>
  <si>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</si>
  <si>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</si>
  <si>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</si>
  <si>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</si>
  <si>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</si>
  <si>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</si>
  <si>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</si>
  <si>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</si>
  <si>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</si>
  <si>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</si>
  <si>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</si>
  <si>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</si>
  <si>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</si>
  <si>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</si>
  <si>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</si>
  <si>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</si>
  <si>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</si>
  <si>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</si>
  <si>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</si>
  <si>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</si>
  <si>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</si>
  <si>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</si>
  <si>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</si>
  <si>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</si>
  <si>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</si>
  <si>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</si>
  <si>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</si>
  <si>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</si>
  <si>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</si>
  <si>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</si>
  <si>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</si>
  <si>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</si>
  <si>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</si>
  <si>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</si>
  <si>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</si>
  <si>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</si>
  <si>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</si>
  <si>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</si>
  <si>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</si>
  <si>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</si>
  <si>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</si>
  <si>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</si>
  <si>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</si>
  <si>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</si>
  <si>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</si>
  <si>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</si>
  <si>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</si>
  <si>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</si>
  <si>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</si>
  <si>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</si>
  <si>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</si>
  <si>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</si>
  <si>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</si>
  <si>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</si>
  <si>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</si>
  <si>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</si>
  <si>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</si>
  <si>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</si>
  <si>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</si>
  <si>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</si>
  <si>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</si>
  <si>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</si>
  <si>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</si>
  <si>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</si>
  <si>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</si>
  <si>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</si>
  <si>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</si>
  <si>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</si>
  <si>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</si>
  <si>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</si>
  <si>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</si>
  <si>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</si>
  <si>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</si>
  <si>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</si>
  <si>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</si>
  <si>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</si>
  <si>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</si>
  <si>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</si>
  <si>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</si>
  <si>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</si>
  <si>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</si>
  <si>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</si>
  <si>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</si>
  <si>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</si>
  <si>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</si>
  <si>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</si>
  <si>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</si>
  <si>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</si>
  <si>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</si>
  <si>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</si>
  <si>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</si>
  <si>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</si>
  <si>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</si>
  <si>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</si>
  <si>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</si>
  <si>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</si>
  <si>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</si>
  <si>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</si>
  <si>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</si>
  <si>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</si>
  <si>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</si>
  <si>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</si>
  <si>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</si>
  <si>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</si>
  <si>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</si>
  <si>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</si>
  <si>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</si>
  <si>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</si>
  <si>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</si>
  <si>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</si>
  <si>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</si>
  <si>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</si>
  <si>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</si>
  <si>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</si>
  <si>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</si>
  <si>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</si>
  <si>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</si>
  <si>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</si>
  <si>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</si>
  <si>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</si>
  <si>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</si>
  <si>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</si>
  <si>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</si>
  <si>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</si>
  <si>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</si>
  <si>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</si>
  <si>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</si>
  <si>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</si>
  <si>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</si>
  <si>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</si>
  <si>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</si>
  <si>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</si>
  <si>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</si>
  <si>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表十二</t>
  </si>
  <si>
    <t>玉林市市级2022年政府性基金转移支付表（分项目、分地区）</t>
  </si>
  <si>
    <t>玉州区</t>
  </si>
  <si>
    <t>基金合计</t>
  </si>
  <si>
    <t>（1）科学技术支出小计</t>
  </si>
  <si>
    <t>（2）文化旅游体育与传媒支出</t>
  </si>
  <si>
    <t>（3）社会保障和就业支出</t>
  </si>
  <si>
    <t>（4）节能环保支出小计</t>
  </si>
  <si>
    <t>（5）城乡社区支出小计</t>
  </si>
  <si>
    <t>（6）农林水支出小计</t>
  </si>
  <si>
    <t>（7）交通运输支出小计</t>
  </si>
  <si>
    <t>（8）资源勘探信息等支出小计</t>
  </si>
  <si>
    <t>（9）金融支出</t>
  </si>
  <si>
    <t>（10）其他支出</t>
  </si>
  <si>
    <t>（11）抗疫特别国债安排支出</t>
  </si>
  <si>
    <t>表十三</t>
  </si>
  <si>
    <t>玉林市市级2022年地方政府专项债务限额和余额表</t>
  </si>
  <si>
    <t xml:space="preserve">项       目 </t>
  </si>
  <si>
    <t>一、2021年末地方政府专项债务余额实际数</t>
  </si>
  <si>
    <t>二、2022年末地方政府专项债务限额</t>
  </si>
  <si>
    <t>三、2022年地方政府专项债务发行额</t>
  </si>
  <si>
    <t>四、2022年地方政府专项债务还本额</t>
  </si>
  <si>
    <t>五、2022年末地方政府专项债务余额实际数</t>
  </si>
  <si>
    <t>表十四</t>
  </si>
  <si>
    <t>玉林市市级2022年国有资本经营预算收入表</t>
  </si>
  <si>
    <t xml:space="preserve">   国有资本经营预算收入总计</t>
  </si>
  <si>
    <t>一、国有资本经营预算收入</t>
  </si>
  <si>
    <t xml:space="preserve">  利润收入</t>
  </si>
  <si>
    <t xml:space="preserve">    房地产企业利润收入</t>
  </si>
  <si>
    <t xml:space="preserve">    金融企业利润收入</t>
  </si>
  <si>
    <t xml:space="preserve">    其他国有资本经营预算企业利润收入</t>
  </si>
  <si>
    <t xml:space="preserve">  股利、股息收入</t>
  </si>
  <si>
    <t xml:space="preserve">  产权转让收入</t>
  </si>
  <si>
    <t xml:space="preserve">     国有股权、股份转让收入</t>
  </si>
  <si>
    <t xml:space="preserve">  其他国有资本经营预算收入</t>
  </si>
  <si>
    <t>表十五</t>
  </si>
  <si>
    <t>玉林市市级2022年国有资本经营预算支出表</t>
  </si>
  <si>
    <t xml:space="preserve">   国有资本经营预算支出总计</t>
  </si>
  <si>
    <t xml:space="preserve">一、国有资本经营预算支出 </t>
  </si>
  <si>
    <t xml:space="preserve"> 解决历史遗留问题及改革成本支出</t>
  </si>
  <si>
    <t xml:space="preserve">    国有企业办公共服务机构移交补助支出</t>
  </si>
  <si>
    <t xml:space="preserve">    国有企业退休人员社会化管理补助支出</t>
  </si>
  <si>
    <t xml:space="preserve">    其他解决历史遗留问题及改革成本支出</t>
  </si>
  <si>
    <t xml:space="preserve"> 国有企业资本金注入</t>
  </si>
  <si>
    <t xml:space="preserve"> 其他国有企业资本金注入</t>
  </si>
  <si>
    <t xml:space="preserve"> 其他国有资本经营预算支出 </t>
  </si>
  <si>
    <t xml:space="preserve">   调出资金</t>
  </si>
  <si>
    <t xml:space="preserve">   国有资本经营预算结余</t>
  </si>
  <si>
    <t>表十六</t>
  </si>
  <si>
    <t>玉林市市级2022年本级国有资本经营预算支出表（功能分类科目按项级）</t>
  </si>
  <si>
    <t xml:space="preserve">本级国有资本经营预算支出 </t>
  </si>
  <si>
    <t>表十七</t>
  </si>
  <si>
    <t>玉林市市级2022年国有资本经营预算转移支付表</t>
  </si>
  <si>
    <t>国有企业退休人员社会化管理财政补助资金</t>
  </si>
  <si>
    <t>表十八</t>
  </si>
  <si>
    <t>玉林市市级2022年社会保险基金收入表</t>
  </si>
  <si>
    <t>预算科目</t>
  </si>
  <si>
    <t>市级社会保险基金收入合计</t>
  </si>
  <si>
    <t>（一）机关事业单位基本养老保险基金收入</t>
  </si>
  <si>
    <t xml:space="preserve">     其中：保险费收入</t>
  </si>
  <si>
    <t xml:space="preserve">       财政补贴收入</t>
  </si>
  <si>
    <t xml:space="preserve">       利息收入</t>
  </si>
  <si>
    <t xml:space="preserve">       转移收入</t>
  </si>
  <si>
    <t xml:space="preserve">       其他收入</t>
  </si>
  <si>
    <t>（二）失业保险基金收入</t>
  </si>
  <si>
    <t>（三）职工基本医疗保险基金收入(含生育保险）</t>
  </si>
  <si>
    <t>（四）工伤保险基金收入</t>
  </si>
  <si>
    <t>（五）城乡居民基本医疗保险基金收入</t>
  </si>
  <si>
    <t>（六）城乡居民基本养老保险基金收入</t>
  </si>
  <si>
    <t xml:space="preserve">     其中：个人缴费收入</t>
  </si>
  <si>
    <t>表十九</t>
  </si>
  <si>
    <t>玉林市市级2022年社会保险基金支出表</t>
  </si>
  <si>
    <t>市级社会保险基金支出合计</t>
  </si>
  <si>
    <t>（一）机关事业单位基本养老保险基金支出</t>
  </si>
  <si>
    <t xml:space="preserve">     其中：基本养老保险支出</t>
  </si>
  <si>
    <t xml:space="preserve">           转移支出</t>
  </si>
  <si>
    <t xml:space="preserve">           其他支出</t>
  </si>
  <si>
    <t>（二）失业保险基金支出</t>
  </si>
  <si>
    <t xml:space="preserve">     其中：失业保险金</t>
  </si>
  <si>
    <t xml:space="preserve">          基本医疗保险费</t>
  </si>
  <si>
    <t xml:space="preserve">          职业培训和职业介绍补贴</t>
  </si>
  <si>
    <t xml:space="preserve">          稳定岗位补贴支出</t>
  </si>
  <si>
    <t xml:space="preserve">          技能提升补贴支出</t>
  </si>
  <si>
    <t xml:space="preserve">          其他费用支出</t>
  </si>
  <si>
    <t xml:space="preserve">          其他支出</t>
  </si>
  <si>
    <t xml:space="preserve">          转移支出</t>
  </si>
  <si>
    <t xml:space="preserve">         上解上级支出</t>
  </si>
  <si>
    <t>（三）职工基本医疗保险基金支出</t>
  </si>
  <si>
    <t xml:space="preserve">     其中：基本医疗保险待遇支出</t>
  </si>
  <si>
    <t xml:space="preserve">       转移支出</t>
  </si>
  <si>
    <t xml:space="preserve">       其他支出</t>
  </si>
  <si>
    <t>（四）工伤保险基金支出</t>
  </si>
  <si>
    <t xml:space="preserve">     其中：工伤保险待遇支出</t>
  </si>
  <si>
    <t xml:space="preserve">           劳动能力鉴定支出</t>
  </si>
  <si>
    <t xml:space="preserve">           工伤预防费用支出</t>
  </si>
  <si>
    <t xml:space="preserve">           上解上级支出</t>
  </si>
  <si>
    <t>（五）城乡居民基本医疗保险基金支出</t>
  </si>
  <si>
    <t>其中：基本医疗保险待遇支出</t>
  </si>
  <si>
    <t xml:space="preserve">      大病保险支出</t>
  </si>
  <si>
    <t>（六）城乡居民基本养老保险基金支出</t>
  </si>
  <si>
    <t xml:space="preserve">     其中：基础养老金支出</t>
  </si>
  <si>
    <t xml:space="preserve">           个人账号养老金支出</t>
  </si>
  <si>
    <t xml:space="preserve">           丧葬补助金支出</t>
  </si>
  <si>
    <t>市级社会保险基金本年收支结余合计</t>
  </si>
  <si>
    <t>市级社会保险基金年末滚存结余合计</t>
  </si>
  <si>
    <t>（一）机关事业单位基本养老保险基金本年收支结余</t>
  </si>
  <si>
    <t xml:space="preserve">  机关事业单位基本养老保险基金年末滚存结余</t>
  </si>
  <si>
    <t>（二）失业保险基金本年收支结余</t>
  </si>
  <si>
    <t xml:space="preserve">  失业保险基金年末滚存结余</t>
  </si>
  <si>
    <t>（三）职工基本医疗保险基金本年收支结余（含生育保险）</t>
  </si>
  <si>
    <t xml:space="preserve">  职工基本医疗保险基金年末滚存结余</t>
  </si>
  <si>
    <t>（四）工伤保险基金本年收支结余</t>
  </si>
  <si>
    <t xml:space="preserve">  工伤保险基金年末滚存结余</t>
  </si>
  <si>
    <t>（五）城乡居民基本医疗保险基金本年收支结余</t>
  </si>
  <si>
    <t>城乡居民基本医疗保险基金年末滚存结余</t>
  </si>
  <si>
    <t>（六）城乡居民基本养老保险基金本年收支结余</t>
  </si>
  <si>
    <t xml:space="preserve">  城乡居民基本养老保险基金年末滚存结余</t>
  </si>
  <si>
    <t>表二十</t>
  </si>
  <si>
    <t>玉林市市级2022年财政拨款“三公”经费决算情况表</t>
  </si>
  <si>
    <t xml:space="preserve">     单位：万元</t>
  </si>
  <si>
    <t>项目</t>
  </si>
  <si>
    <t>2022年决算数</t>
  </si>
  <si>
    <t>2022年预算数</t>
  </si>
  <si>
    <t>增减对比</t>
  </si>
  <si>
    <t>增减额</t>
  </si>
  <si>
    <t>增幅</t>
  </si>
  <si>
    <t>增减原因</t>
  </si>
  <si>
    <t>“三公”经费支出合计</t>
  </si>
  <si>
    <t>因公出国（境）费</t>
  </si>
  <si>
    <t>受新冠肺炎疫情影响，对外交流合作大幅减少</t>
  </si>
  <si>
    <t>公务用车购置及运行维护费</t>
  </si>
  <si>
    <t>其中：公务用车购置费</t>
  </si>
  <si>
    <t>由于更换报废的公务用车减少。</t>
  </si>
  <si>
    <t xml:space="preserve">      公务用车运行维护费</t>
  </si>
  <si>
    <t>受新冠肺炎疫情影响，调研、检查等活动减少，车辆运行费用减少。</t>
  </si>
  <si>
    <t>公务接待费</t>
  </si>
  <si>
    <t>贯彻落实党政机关厉行节约有关要求,从严控制和压缩接待经费支出。</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</si>
</sst>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0.0\)"/>
    <numFmt numFmtId="177" formatCode="_(&quot;$&quot;* #,##0_);_(&quot;$&quot;* \(#,##0\);_(&quot;$&quot;* &quot;-&quot;_);_(@_)"/>
    <numFmt numFmtId="178" formatCode="\$#,##0;\(\$#,##0\)"/>
    <numFmt numFmtId="179" formatCode="&quot;$&quot;\ #,##0.00_-;[Red]&quot;$&quot;\ #,##0.00\-"/>
    <numFmt numFmtId="180" formatCode="&quot;$&quot;#,##0.00_);[Red]\(&quot;$&quot;#,##0.00\)"/>
    <numFmt numFmtId="181" formatCode="_-&quot;$&quot;\ * #,##0_-;_-&quot;$&quot;\ * #,##0\-;_-&quot;$&quot;\ * &quot;-&quot;_-;_-@_-"/>
    <numFmt numFmtId="182" formatCode="_-&quot;$&quot;* #,##0_-;\-&quot;$&quot;* #,##0_-;_-&quot;$&quot;* &quot;-&quot;_-;_-@_-"/>
    <numFmt numFmtId="183" formatCode="#,##0;\(#,##0\)"/>
    <numFmt numFmtId="184" formatCode="_-&quot;$&quot;\ * #,##0.00_-;_-&quot;$&quot;\ * #,##0.00\-;_-&quot;$&quot;\ * &quot;-&quot;??_-;_-@_-"/>
    <numFmt numFmtId="185" formatCode="#,##0;\-#,##0;&quot;-&quot;"/>
    <numFmt numFmtId="186" formatCode="_(&quot;$&quot;* #,##0.00_);_(&quot;$&quot;* \(#,##0.00\);_(&quot;$&quot;* &quot;-&quot;??_);_(@_)"/>
    <numFmt numFmtId="187" formatCode="&quot;$&quot;\ #,##0_-;[Red]&quot;$&quot;\ #,##0\-"/>
    <numFmt numFmtId="188" formatCode="#\ ??/??"/>
    <numFmt numFmtId="189" formatCode="_-* #,##0.00_-;\-* #,##0.00_-;_-* &quot;-&quot;??_-;_-@_-"/>
    <numFmt numFmtId="190" formatCode="\$#,##0.00;\(\$#,##0.00\)"/>
    <numFmt numFmtId="191" formatCode="&quot;$&quot;#,##0_);[Red]\(&quot;$&quot;#,##0\)"/>
    <numFmt numFmtId="192" formatCode="#,##0.00_ ;[Red]\-#,##0.00\ "/>
    <numFmt numFmtId="193" formatCode="0.00_ "/>
    <numFmt numFmtId="194" formatCode="0.0%"/>
    <numFmt numFmtId="195" formatCode="0_);[Red]\(0\)"/>
    <numFmt numFmtId="196" formatCode="0_ "/>
    <numFmt numFmtId="197" formatCode="#,##0_ "/>
    <numFmt numFmtId="198" formatCode="#,##0_);[Red]\(#,##0\)"/>
  </numFmts>
  <fonts count="112">
    <font>
      <sz val="12"/>
      <name val="宋体"/>
      <charset val="134"/>
    </font>
    <font>
      <sz val="11"/>
      <name val="宋体"/>
      <charset val="134"/>
    </font>
    <font>
      <b/>
      <sz val="16"/>
      <name val="宋体"/>
      <charset val="134"/>
    </font>
    <font>
      <sz val="10"/>
      <name val="宋体"/>
      <charset val="134"/>
    </font>
    <font>
      <sz val="10"/>
      <color rgb="FF000000"/>
      <name val="宋体"/>
      <charset val="134"/>
    </font>
    <font>
      <b/>
      <sz val="12"/>
      <name val="宋体"/>
      <charset val="134"/>
    </font>
    <font>
      <b/>
      <sz val="11"/>
      <color theme="1"/>
      <name val="宋体"/>
      <charset val="134"/>
      <scheme val="minor"/>
    </font>
    <font>
      <sz val="11"/>
      <color theme="1"/>
      <name val="宋体"/>
      <charset val="134"/>
      <scheme val="minor"/>
    </font>
    <font>
      <sz val="16"/>
      <name val="宋体"/>
      <charset val="134"/>
    </font>
    <font>
      <sz val="22"/>
      <name val="方正小标宋简体"/>
      <charset val="134"/>
    </font>
    <font>
      <b/>
      <sz val="11"/>
      <name val="宋体"/>
      <charset val="134"/>
    </font>
    <font>
      <b/>
      <sz val="10"/>
      <name val="宋体"/>
      <charset val="134"/>
    </font>
    <font>
      <b/>
      <sz val="10"/>
      <color theme="1"/>
      <name val="宋体"/>
      <charset val="134"/>
    </font>
    <font>
      <sz val="10"/>
      <color theme="1"/>
      <name val="宋体"/>
      <charset val="134"/>
    </font>
    <font>
      <sz val="18"/>
      <name val="方正小标宋简体"/>
      <charset val="134"/>
    </font>
    <font>
      <sz val="14"/>
      <name val="方正小标宋简体"/>
      <charset val="134"/>
    </font>
    <font>
      <sz val="16"/>
      <name val="宋体"/>
      <charset val="134"/>
      <scheme val="major"/>
    </font>
    <font>
      <sz val="20"/>
      <name val="宋体"/>
      <charset val="134"/>
    </font>
    <font>
      <sz val="14"/>
      <name val="宋体"/>
      <charset val="134"/>
    </font>
    <font>
      <sz val="14"/>
      <color indexed="8"/>
      <name val="宋体"/>
      <charset val="134"/>
      <scheme val="minor"/>
    </font>
    <font>
      <b/>
      <sz val="18"/>
      <name val="宋体"/>
      <charset val="134"/>
    </font>
    <font>
      <sz val="11"/>
      <color indexed="8"/>
      <name val="宋体"/>
      <charset val="134"/>
    </font>
    <font>
      <sz val="16"/>
      <color indexed="8"/>
      <name val="宋体"/>
      <charset val="134"/>
      <scheme val="major"/>
    </font>
    <font>
      <sz val="22"/>
      <color indexed="8"/>
      <name val="方正小标宋简体"/>
      <charset val="134"/>
    </font>
    <font>
      <sz val="12"/>
      <color indexed="8"/>
      <name val="宋体"/>
      <charset val="134"/>
    </font>
    <font>
      <sz val="12"/>
      <color indexed="8"/>
      <name val="宋体"/>
      <charset val="134"/>
      <scheme val="minor"/>
    </font>
    <font>
      <sz val="12"/>
      <name val="宋体"/>
      <charset val="134"/>
      <scheme val="minor"/>
    </font>
    <font>
      <sz val="11"/>
      <color indexed="10"/>
      <name val="宋体"/>
      <charset val="134"/>
    </font>
    <font>
      <b/>
      <sz val="11"/>
      <color indexed="8"/>
      <name val="宋体"/>
      <charset val="134"/>
    </font>
    <font>
      <sz val="16"/>
      <name val="方正小标宋简体"/>
      <charset val="134"/>
    </font>
    <font>
      <sz val="12"/>
      <name val="Times New Roman"/>
      <charset val="134"/>
    </font>
    <font>
      <sz val="16"/>
      <name val="Times New Roman"/>
      <charset val="134"/>
    </font>
    <font>
      <sz val="16"/>
      <name val="黑体"/>
      <charset val="134"/>
    </font>
    <font>
      <sz val="36"/>
      <name val="方正小标宋_GBK"/>
      <charset val="134"/>
    </font>
    <font>
      <sz val="20"/>
      <name val="方正小标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17"/>
      <name val="宋体"/>
      <charset val="134"/>
    </font>
    <font>
      <sz val="12"/>
      <color indexed="17"/>
      <name val="宋体"/>
      <charset val="134"/>
    </font>
    <font>
      <b/>
      <sz val="13"/>
      <color indexed="56"/>
      <name val="楷体_GB2312"/>
      <charset val="134"/>
    </font>
    <font>
      <sz val="10.5"/>
      <color indexed="20"/>
      <name val="宋体"/>
      <charset val="134"/>
    </font>
    <font>
      <sz val="12"/>
      <color indexed="20"/>
      <name val="楷体_GB2312"/>
      <charset val="134"/>
    </font>
    <font>
      <sz val="10.5"/>
      <color indexed="17"/>
      <name val="宋体"/>
      <charset val="134"/>
    </font>
    <font>
      <sz val="12"/>
      <color indexed="8"/>
      <name val="楷体_GB2312"/>
      <charset val="134"/>
    </font>
    <font>
      <sz val="12"/>
      <color indexed="9"/>
      <name val="Helv"/>
      <charset val="134"/>
    </font>
    <font>
      <sz val="11"/>
      <color indexed="62"/>
      <name val="宋体"/>
      <charset val="134"/>
    </font>
    <font>
      <sz val="12"/>
      <name val="Arial"/>
      <charset val="134"/>
    </font>
    <font>
      <b/>
      <sz val="18"/>
      <color indexed="56"/>
      <name val="宋体"/>
      <charset val="134"/>
    </font>
    <font>
      <i/>
      <sz val="11"/>
      <color indexed="23"/>
      <name val="宋体"/>
      <charset val="134"/>
    </font>
    <font>
      <sz val="12"/>
      <color indexed="9"/>
      <name val="宋体"/>
      <charset val="134"/>
    </font>
    <font>
      <sz val="12"/>
      <color indexed="16"/>
      <name val="宋体"/>
      <charset val="134"/>
    </font>
    <font>
      <sz val="9"/>
      <color indexed="17"/>
      <name val="宋体"/>
      <charset val="134"/>
    </font>
    <font>
      <sz val="12"/>
      <color indexed="20"/>
      <name val="宋体"/>
      <charset val="134"/>
    </font>
    <font>
      <b/>
      <sz val="11"/>
      <color indexed="56"/>
      <name val="楷体_GB2312"/>
      <charset val="134"/>
    </font>
    <font>
      <sz val="11"/>
      <color indexed="9"/>
      <name val="宋体"/>
      <charset val="134"/>
    </font>
    <font>
      <sz val="10"/>
      <name val="Arial"/>
      <charset val="134"/>
    </font>
    <font>
      <sz val="10"/>
      <name val="Helv"/>
      <charset val="134"/>
    </font>
    <font>
      <sz val="10"/>
      <name val="Times New Roman"/>
      <charset val="134"/>
    </font>
    <font>
      <sz val="12"/>
      <color indexed="9"/>
      <name val="楷体_GB2312"/>
      <charset val="134"/>
    </font>
    <font>
      <b/>
      <sz val="18"/>
      <color indexed="62"/>
      <name val="宋体"/>
      <charset val="134"/>
    </font>
    <font>
      <u/>
      <sz val="12"/>
      <color indexed="12"/>
      <name val="宋体"/>
      <charset val="134"/>
    </font>
    <font>
      <b/>
      <sz val="11"/>
      <color indexed="56"/>
      <name val="宋体"/>
      <charset val="134"/>
    </font>
    <font>
      <sz val="10"/>
      <color indexed="8"/>
      <name val="MS Sans Serif"/>
      <charset val="134"/>
    </font>
    <font>
      <sz val="12"/>
      <color indexed="20"/>
      <name val="仿宋_GB2312"/>
      <charset val="134"/>
    </font>
    <font>
      <b/>
      <sz val="13"/>
      <color indexed="56"/>
      <name val="宋体"/>
      <charset val="134"/>
    </font>
    <font>
      <b/>
      <sz val="11"/>
      <color indexed="9"/>
      <name val="宋体"/>
      <charset val="134"/>
    </font>
    <font>
      <sz val="12"/>
      <color indexed="17"/>
      <name val="楷体_GB2312"/>
      <charset val="134"/>
    </font>
    <font>
      <b/>
      <sz val="10"/>
      <name val="Tms Rmn"/>
      <charset val="134"/>
    </font>
    <font>
      <sz val="11"/>
      <color indexed="52"/>
      <name val="宋体"/>
      <charset val="134"/>
    </font>
    <font>
      <sz val="12"/>
      <color indexed="17"/>
      <name val="仿宋_GB2312"/>
      <charset val="134"/>
    </font>
    <font>
      <b/>
      <sz val="11"/>
      <color indexed="52"/>
      <name val="宋体"/>
      <charset val="134"/>
    </font>
    <font>
      <sz val="11"/>
      <color indexed="60"/>
      <name val="宋体"/>
      <charset val="134"/>
    </font>
    <font>
      <sz val="9"/>
      <color indexed="20"/>
      <name val="宋体"/>
      <charset val="134"/>
    </font>
    <font>
      <b/>
      <sz val="11"/>
      <color indexed="63"/>
      <name val="宋体"/>
      <charset val="134"/>
    </font>
    <font>
      <b/>
      <sz val="15"/>
      <color indexed="56"/>
      <name val="宋体"/>
      <charset val="134"/>
    </font>
    <font>
      <sz val="10"/>
      <name val="楷体"/>
      <charset val="134"/>
    </font>
    <font>
      <sz val="10"/>
      <name val="Geneva"/>
      <charset val="134"/>
    </font>
    <font>
      <sz val="8"/>
      <name val="Times New Roman"/>
      <charset val="134"/>
    </font>
    <font>
      <b/>
      <sz val="10"/>
      <name val="MS Sans Serif"/>
      <charset val="134"/>
    </font>
    <font>
      <sz val="10"/>
      <color indexed="8"/>
      <name val="Arial"/>
      <charset val="134"/>
    </font>
    <font>
      <sz val="8"/>
      <name val="Arial"/>
      <charset val="134"/>
    </font>
    <font>
      <sz val="11"/>
      <color indexed="8"/>
      <name val="Tahoma"/>
      <charset val="134"/>
    </font>
    <font>
      <sz val="11"/>
      <color indexed="9"/>
      <name val="Calibri"/>
      <charset val="134"/>
    </font>
    <font>
      <b/>
      <sz val="12"/>
      <name val="Arial"/>
      <charset val="134"/>
    </font>
    <font>
      <sz val="10"/>
      <color indexed="20"/>
      <name val="Arial"/>
      <charset val="134"/>
    </font>
    <font>
      <sz val="12"/>
      <name val="Helv"/>
      <charset val="134"/>
    </font>
    <font>
      <sz val="7"/>
      <name val="Small Fonts"/>
      <charset val="134"/>
    </font>
    <font>
      <sz val="10"/>
      <color indexed="17"/>
      <name val="Arial"/>
      <charset val="134"/>
    </font>
    <font>
      <b/>
      <sz val="18"/>
      <name val="Arial"/>
      <charset val="134"/>
    </font>
    <font>
      <b/>
      <sz val="14"/>
      <name val="楷体"/>
      <charset val="134"/>
    </font>
    <font>
      <b/>
      <sz val="9"/>
      <name val="Arial"/>
      <charset val="134"/>
    </font>
    <font>
      <b/>
      <sz val="15"/>
      <color indexed="56"/>
      <name val="楷体_GB2312"/>
      <charset val="134"/>
    </font>
    <font>
      <b/>
      <sz val="12"/>
      <color rgb="FF000000"/>
      <name val="宋体"/>
      <charset val="134"/>
    </font>
    <font>
      <sz val="9"/>
      <name val="宋体"/>
      <charset val="134"/>
    </font>
  </fonts>
  <fills count="7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31"/>
        <bgColor indexed="64"/>
      </patternFill>
    </fill>
    <fill>
      <patternFill patternType="solid">
        <fgColor indexed="12"/>
        <bgColor indexed="64"/>
      </patternFill>
    </fill>
    <fill>
      <patternFill patternType="solid">
        <fgColor indexed="47"/>
        <bgColor indexed="64"/>
      </patternFill>
    </fill>
    <fill>
      <patternFill patternType="solid">
        <fgColor indexed="51"/>
        <bgColor indexed="64"/>
      </patternFill>
    </fill>
    <fill>
      <patternFill patternType="solid">
        <fgColor indexed="11"/>
        <bgColor indexed="64"/>
      </patternFill>
    </fill>
    <fill>
      <patternFill patternType="solid">
        <fgColor indexed="22"/>
        <bgColor indexed="22"/>
      </patternFill>
    </fill>
    <fill>
      <patternFill patternType="solid">
        <fgColor indexed="54"/>
        <bgColor indexed="54"/>
      </patternFill>
    </fill>
    <fill>
      <patternFill patternType="solid">
        <fgColor indexed="26"/>
        <bgColor indexed="26"/>
      </patternFill>
    </fill>
    <fill>
      <patternFill patternType="solid">
        <fgColor indexed="26"/>
        <bgColor indexed="64"/>
      </patternFill>
    </fill>
    <fill>
      <patternFill patternType="solid">
        <fgColor indexed="42"/>
        <bgColor indexed="42"/>
      </patternFill>
    </fill>
    <fill>
      <patternFill patternType="solid">
        <fgColor indexed="52"/>
        <bgColor indexed="64"/>
      </patternFill>
    </fill>
    <fill>
      <patternFill patternType="solid">
        <fgColor indexed="45"/>
        <bgColor indexed="45"/>
      </patternFill>
    </fill>
    <fill>
      <patternFill patternType="solid">
        <fgColor indexed="49"/>
        <bgColor indexed="64"/>
      </patternFill>
    </fill>
    <fill>
      <patternFill patternType="solid">
        <fgColor indexed="31"/>
        <bgColor indexed="31"/>
      </patternFill>
    </fill>
    <fill>
      <patternFill patternType="solid">
        <fgColor indexed="29"/>
        <bgColor indexed="64"/>
      </patternFill>
    </fill>
    <fill>
      <patternFill patternType="solid">
        <fgColor indexed="25"/>
        <bgColor indexed="25"/>
      </patternFill>
    </fill>
    <fill>
      <patternFill patternType="solid">
        <fgColor indexed="49"/>
        <bgColor indexed="49"/>
      </patternFill>
    </fill>
    <fill>
      <patternFill patternType="solid">
        <fgColor indexed="55"/>
        <bgColor indexed="64"/>
      </patternFill>
    </fill>
    <fill>
      <patternFill patternType="solid">
        <fgColor indexed="59"/>
        <bgColor indexed="64"/>
      </patternFill>
    </fill>
    <fill>
      <patternFill patternType="gray0625"/>
    </fill>
    <fill>
      <patternFill patternType="solid">
        <fgColor indexed="47"/>
        <bgColor indexed="47"/>
      </patternFill>
    </fill>
    <fill>
      <patternFill patternType="solid">
        <fgColor indexed="36"/>
        <bgColor indexed="64"/>
      </patternFill>
    </fill>
    <fill>
      <patternFill patternType="solid">
        <fgColor indexed="27"/>
        <bgColor indexed="27"/>
      </patternFill>
    </fill>
    <fill>
      <patternFill patternType="solid">
        <fgColor indexed="55"/>
        <bgColor indexed="55"/>
      </patternFill>
    </fill>
    <fill>
      <patternFill patternType="solid">
        <fgColor indexed="52"/>
        <bgColor indexed="52"/>
      </patternFill>
    </fill>
    <fill>
      <patternFill patternType="solid">
        <fgColor indexed="30"/>
        <bgColor indexed="64"/>
      </patternFill>
    </fill>
    <fill>
      <patternFill patternType="solid">
        <fgColor indexed="63"/>
        <bgColor indexed="64"/>
      </patternFill>
    </fill>
    <fill>
      <patternFill patternType="solid">
        <fgColor indexed="44"/>
        <bgColor indexed="44"/>
      </patternFill>
    </fill>
    <fill>
      <patternFill patternType="solid">
        <fgColor indexed="15"/>
        <bgColor indexed="64"/>
      </patternFill>
    </fill>
    <fill>
      <patternFill patternType="mediumGray">
        <fgColor indexed="22"/>
      </patternFill>
    </fill>
  </fills>
  <borders count="3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style="thin">
        <color auto="1"/>
      </top>
      <bottom style="double">
        <color auto="1"/>
      </bottom>
      <diagonal/>
    </border>
    <border>
      <left style="double">
        <color indexed="63"/>
      </left>
      <right style="double">
        <color indexed="63"/>
      </right>
      <top style="double">
        <color indexed="63"/>
      </top>
      <bottom style="double">
        <color indexed="63"/>
      </bottom>
      <diagonal/>
    </border>
    <border>
      <left style="thin">
        <color auto="1"/>
      </left>
      <right style="thin">
        <color auto="1"/>
      </right>
      <top/>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style="thin">
        <color auto="1"/>
      </right>
      <top/>
      <bottom style="thin">
        <color auto="1"/>
      </bottom>
      <diagonal/>
    </border>
    <border>
      <left/>
      <right/>
      <top/>
      <bottom style="medium">
        <color auto="1"/>
      </bottom>
      <diagonal/>
    </border>
    <border>
      <left/>
      <right/>
      <top style="medium">
        <color auto="1"/>
      </top>
      <bottom style="medium">
        <color auto="1"/>
      </bottom>
      <diagonal/>
    </border>
  </borders>
  <cellStyleXfs count="4228">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7" fillId="5" borderId="12"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3" applyNumberFormat="0" applyFill="0" applyAlignment="0" applyProtection="0">
      <alignment vertical="center"/>
    </xf>
    <xf numFmtId="0" fontId="41" fillId="0" borderId="13" applyNumberFormat="0" applyFill="0" applyAlignment="0" applyProtection="0">
      <alignment vertical="center"/>
    </xf>
    <xf numFmtId="0" fontId="42" fillId="0" borderId="14" applyNumberFormat="0" applyFill="0" applyAlignment="0" applyProtection="0">
      <alignment vertical="center"/>
    </xf>
    <xf numFmtId="0" fontId="42" fillId="0" borderId="0" applyNumberFormat="0" applyFill="0" applyBorder="0" applyAlignment="0" applyProtection="0">
      <alignment vertical="center"/>
    </xf>
    <xf numFmtId="0" fontId="43" fillId="6" borderId="15" applyNumberFormat="0" applyAlignment="0" applyProtection="0">
      <alignment vertical="center"/>
    </xf>
    <xf numFmtId="0" fontId="44" fillId="7" borderId="16" applyNumberFormat="0" applyAlignment="0" applyProtection="0">
      <alignment vertical="center"/>
    </xf>
    <xf numFmtId="0" fontId="45" fillId="7" borderId="15" applyNumberFormat="0" applyAlignment="0" applyProtection="0">
      <alignment vertical="center"/>
    </xf>
    <xf numFmtId="0" fontId="46" fillId="8" borderId="17" applyNumberFormat="0" applyAlignment="0" applyProtection="0">
      <alignment vertical="center"/>
    </xf>
    <xf numFmtId="0" fontId="47" fillId="0" borderId="18" applyNumberFormat="0" applyFill="0" applyAlignment="0" applyProtection="0">
      <alignment vertical="center"/>
    </xf>
    <xf numFmtId="0" fontId="48" fillId="0" borderId="19" applyNumberFormat="0" applyFill="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3" fillId="33" borderId="0" applyNumberFormat="0" applyBorder="0" applyAlignment="0" applyProtection="0">
      <alignment vertical="center"/>
    </xf>
    <xf numFmtId="0" fontId="53" fillId="34" borderId="0" applyNumberFormat="0" applyBorder="0" applyAlignment="0" applyProtection="0">
      <alignment vertical="center"/>
    </xf>
    <xf numFmtId="0" fontId="52" fillId="35"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8"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6" fillId="39" borderId="0" applyNumberFormat="0" applyBorder="0" applyAlignment="0" applyProtection="0">
      <alignment vertical="center"/>
    </xf>
    <xf numFmtId="0" fontId="54" fillId="38" borderId="0" applyNumberFormat="0" applyBorder="0" applyAlignment="0" applyProtection="0">
      <alignment vertical="center"/>
    </xf>
    <xf numFmtId="0" fontId="0" fillId="0" borderId="0">
      <alignment vertical="center"/>
    </xf>
    <xf numFmtId="0" fontId="56" fillId="39" borderId="0" applyNumberFormat="0" applyBorder="0" applyAlignment="0" applyProtection="0">
      <alignment vertical="center"/>
    </xf>
    <xf numFmtId="0" fontId="55" fillId="37" borderId="0" applyNumberFormat="0" applyBorder="0" applyAlignment="0" applyProtection="0">
      <alignment vertical="center"/>
    </xf>
    <xf numFmtId="0" fontId="57" fillId="0" borderId="20" applyNumberFormat="0" applyFill="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59" fillId="36" borderId="0" applyNumberFormat="0" applyBorder="0" applyAlignment="0" applyProtection="0">
      <alignment vertical="center"/>
    </xf>
    <xf numFmtId="0" fontId="58" fillId="38" borderId="0" applyNumberFormat="0" applyBorder="0" applyAlignment="0" applyProtection="0">
      <alignment vertical="center"/>
    </xf>
    <xf numFmtId="0" fontId="60" fillId="39"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61" fillId="40"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176" fontId="62" fillId="41"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21" fillId="36" borderId="0" applyNumberFormat="0" applyBorder="0" applyAlignment="0" applyProtection="0">
      <alignment vertical="center"/>
    </xf>
    <xf numFmtId="0" fontId="55" fillId="37" borderId="0" applyNumberFormat="0" applyBorder="0" applyAlignment="0" applyProtection="0">
      <alignment vertical="center"/>
    </xf>
    <xf numFmtId="0" fontId="63" fillId="42" borderId="21" applyNumberFormat="0" applyAlignment="0" applyProtection="0">
      <alignment vertical="center"/>
    </xf>
    <xf numFmtId="0" fontId="0" fillId="0" borderId="0">
      <alignment vertical="center"/>
    </xf>
    <xf numFmtId="0" fontId="0" fillId="0" borderId="0">
      <alignment vertical="center"/>
    </xf>
    <xf numFmtId="0" fontId="64" fillId="0" borderId="0" applyProtection="0">
      <alignment vertical="center"/>
    </xf>
    <xf numFmtId="0" fontId="21" fillId="43" borderId="0" applyNumberFormat="0" applyBorder="0" applyAlignment="0" applyProtection="0">
      <alignment vertical="center"/>
    </xf>
    <xf numFmtId="0" fontId="54" fillId="36" borderId="0" applyNumberFormat="0" applyBorder="0" applyAlignment="0" applyProtection="0">
      <alignment vertical="center"/>
    </xf>
    <xf numFmtId="0" fontId="21" fillId="39" borderId="0" applyNumberFormat="0" applyBorder="0" applyAlignment="0" applyProtection="0">
      <alignment vertical="center"/>
    </xf>
    <xf numFmtId="0" fontId="21" fillId="44" borderId="0" applyNumberFormat="0" applyBorder="0" applyAlignment="0" applyProtection="0">
      <alignment vertical="center"/>
    </xf>
    <xf numFmtId="0" fontId="54" fillId="36" borderId="0" applyNumberFormat="0" applyBorder="0" applyAlignment="0" applyProtection="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60" fillId="3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66" fillId="0" borderId="0" applyNumberFormat="0" applyFill="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67" fillId="45" borderId="0" applyNumberFormat="0" applyBorder="0" applyAlignment="0" applyProtection="0">
      <alignment vertical="center"/>
    </xf>
    <xf numFmtId="0" fontId="67" fillId="46" borderId="0" applyNumberFormat="0" applyBorder="0" applyAlignment="0" applyProtection="0">
      <alignment vertical="center"/>
    </xf>
    <xf numFmtId="0" fontId="54" fillId="36" borderId="0" applyNumberFormat="0" applyBorder="0" applyAlignment="0" applyProtection="0">
      <alignment vertical="center"/>
    </xf>
    <xf numFmtId="0" fontId="65" fillId="0" borderId="0" applyNumberFormat="0" applyFill="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177" fontId="0" fillId="0" borderId="0" applyFont="0" applyFill="0" applyBorder="0" applyAlignment="0" applyProtection="0">
      <alignment vertical="center"/>
    </xf>
    <xf numFmtId="0" fontId="58" fillId="38" borderId="0" applyNumberFormat="0" applyBorder="0" applyAlignment="0" applyProtection="0">
      <alignment vertical="center"/>
    </xf>
    <xf numFmtId="0" fontId="68" fillId="47" borderId="0" applyNumberFormat="0" applyBorder="0" applyAlignment="0" applyProtection="0">
      <alignment vertical="center"/>
    </xf>
    <xf numFmtId="0" fontId="55" fillId="37" borderId="0" applyNumberFormat="0" applyBorder="0" applyAlignment="0" applyProtection="0">
      <alignment vertical="center"/>
    </xf>
    <xf numFmtId="0" fontId="24" fillId="45"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6" fillId="37" borderId="0" applyNumberFormat="0" applyBorder="0" applyAlignment="0" applyProtection="0">
      <alignment vertical="center"/>
    </xf>
    <xf numFmtId="0" fontId="0" fillId="48" borderId="22" applyNumberFormat="0" applyFont="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67" fillId="45" borderId="0" applyNumberFormat="0" applyBorder="0" applyAlignment="0" applyProtection="0">
      <alignment vertical="center"/>
    </xf>
    <xf numFmtId="0" fontId="58" fillId="38"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30" fillId="0" borderId="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6" fillId="49" borderId="0" applyNumberFormat="0" applyBorder="0" applyAlignment="0" applyProtection="0">
      <alignment vertical="center"/>
    </xf>
    <xf numFmtId="0" fontId="69"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70" fillId="38" borderId="0" applyNumberFormat="0" applyBorder="0" applyAlignment="0" applyProtection="0">
      <alignment vertical="center"/>
    </xf>
    <xf numFmtId="0" fontId="55" fillId="37" borderId="0" applyNumberFormat="0" applyBorder="0" applyAlignment="0" applyProtection="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60" fillId="39" borderId="0" applyNumberFormat="0" applyBorder="0" applyAlignment="0" applyProtection="0">
      <alignment vertical="center"/>
    </xf>
    <xf numFmtId="0" fontId="0" fillId="0" borderId="0">
      <alignment vertical="center"/>
    </xf>
    <xf numFmtId="0" fontId="71" fillId="0" borderId="23" applyNumberFormat="0" applyFill="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54" fillId="38" borderId="0" applyNumberFormat="0" applyBorder="0" applyAlignment="0" applyProtection="0">
      <alignment vertical="center"/>
    </xf>
    <xf numFmtId="0" fontId="0" fillId="48" borderId="22" applyNumberFormat="0" applyFont="0" applyAlignment="0" applyProtection="0">
      <alignment vertical="center"/>
    </xf>
    <xf numFmtId="0" fontId="55" fillId="37" borderId="0" applyNumberFormat="0" applyBorder="0" applyAlignment="0" applyProtection="0">
      <alignment vertical="center"/>
    </xf>
    <xf numFmtId="0" fontId="0" fillId="48" borderId="22" applyNumberFormat="0" applyFont="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70" fillId="36" borderId="0" applyNumberFormat="0" applyBorder="0" applyAlignment="0" applyProtection="0">
      <alignment vertical="center"/>
    </xf>
    <xf numFmtId="0" fontId="55" fillId="37" borderId="0" applyNumberFormat="0" applyBorder="0" applyAlignment="0" applyProtection="0">
      <alignment vertical="center"/>
    </xf>
    <xf numFmtId="0" fontId="56" fillId="37" borderId="0" applyNumberFormat="0" applyBorder="0" applyAlignment="0" applyProtection="0">
      <alignment vertical="center"/>
    </xf>
    <xf numFmtId="0" fontId="0" fillId="0" borderId="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3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72" fillId="50" borderId="0" applyNumberFormat="0" applyBorder="0" applyAlignment="0" applyProtection="0">
      <alignment vertical="center"/>
    </xf>
    <xf numFmtId="0" fontId="56" fillId="49" borderId="0" applyNumberFormat="0" applyBorder="0" applyAlignment="0" applyProtection="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59"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70" fillId="38" borderId="0" applyNumberFormat="0" applyBorder="0" applyAlignment="0" applyProtection="0">
      <alignment vertical="center"/>
    </xf>
    <xf numFmtId="0" fontId="0" fillId="0" borderId="0">
      <alignment vertical="center"/>
    </xf>
    <xf numFmtId="0" fontId="58" fillId="38" borderId="0" applyNumberFormat="0" applyBorder="0" applyAlignment="0" applyProtection="0">
      <alignment vertical="center"/>
    </xf>
    <xf numFmtId="0" fontId="60" fillId="39" borderId="0" applyNumberFormat="0" applyBorder="0" applyAlignment="0" applyProtection="0">
      <alignment vertical="center"/>
    </xf>
    <xf numFmtId="0" fontId="68" fillId="51" borderId="0" applyNumberFormat="0" applyBorder="0" applyAlignment="0" applyProtection="0">
      <alignment vertical="center"/>
    </xf>
    <xf numFmtId="0" fontId="0" fillId="0" borderId="0">
      <alignment vertical="center"/>
    </xf>
    <xf numFmtId="0" fontId="0" fillId="0" borderId="0">
      <alignment vertical="center"/>
    </xf>
    <xf numFmtId="0" fontId="72" fillId="52" borderId="0" applyNumberFormat="0" applyBorder="0" applyAlignment="0" applyProtection="0">
      <alignment vertical="center"/>
    </xf>
    <xf numFmtId="0" fontId="54" fillId="36" borderId="0" applyNumberFormat="0" applyBorder="0" applyAlignment="0" applyProtection="0">
      <alignment vertical="center"/>
    </xf>
    <xf numFmtId="0" fontId="56" fillId="39" borderId="0" applyNumberFormat="0" applyBorder="0" applyAlignment="0" applyProtection="0">
      <alignment vertical="center"/>
    </xf>
    <xf numFmtId="0" fontId="0" fillId="0" borderId="0">
      <alignment vertical="center"/>
    </xf>
    <xf numFmtId="0" fontId="24" fillId="53"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65" fillId="0" borderId="0" applyNumberFormat="0" applyFill="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73"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74" fillId="0" borderId="0">
      <alignment vertical="center"/>
    </xf>
    <xf numFmtId="0" fontId="63" fillId="42" borderId="21" applyNumberFormat="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178" fontId="75"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21" fillId="38" borderId="0" applyNumberFormat="0" applyBorder="0" applyAlignment="0" applyProtection="0">
      <alignment vertical="center"/>
    </xf>
    <xf numFmtId="0" fontId="58" fillId="38" borderId="0" applyNumberFormat="0" applyBorder="0" applyAlignment="0" applyProtection="0">
      <alignment vertical="center"/>
    </xf>
    <xf numFmtId="0" fontId="54" fillId="36" borderId="0" applyNumberFormat="0" applyBorder="0" applyAlignment="0" applyProtection="0">
      <alignment vertical="center"/>
    </xf>
    <xf numFmtId="0" fontId="21"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8"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30" fillId="0" borderId="0">
      <alignment vertical="center"/>
    </xf>
    <xf numFmtId="0" fontId="24" fillId="4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8" fillId="36" borderId="0" applyNumberFormat="0" applyBorder="0" applyAlignment="0" applyProtection="0">
      <alignment vertical="center"/>
    </xf>
    <xf numFmtId="0" fontId="76" fillId="44" borderId="0" applyNumberFormat="0" applyBorder="0" applyAlignment="0" applyProtection="0">
      <alignment vertical="center"/>
    </xf>
    <xf numFmtId="0" fontId="64" fillId="0" borderId="24" applyProtection="0">
      <alignment vertical="center"/>
    </xf>
    <xf numFmtId="0" fontId="54" fillId="36" borderId="0" applyNumberFormat="0" applyBorder="0" applyAlignment="0" applyProtection="0">
      <alignment vertical="center"/>
    </xf>
    <xf numFmtId="0" fontId="3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60" fillId="39"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72" fillId="50"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56" fillId="37" borderId="0" applyNumberFormat="0" applyBorder="0" applyAlignment="0" applyProtection="0">
      <alignment vertical="center"/>
    </xf>
    <xf numFmtId="0" fontId="60" fillId="3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21"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76" fillId="52"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68" fillId="51" borderId="0" applyNumberFormat="0" applyBorder="0" applyAlignment="0" applyProtection="0">
      <alignment vertical="center"/>
    </xf>
    <xf numFmtId="0" fontId="55" fillId="37" borderId="0" applyNumberFormat="0" applyBorder="0" applyAlignment="0" applyProtection="0">
      <alignment vertical="center"/>
    </xf>
    <xf numFmtId="0" fontId="59"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70" fillId="38" borderId="0" applyNumberFormat="0" applyBorder="0" applyAlignment="0" applyProtection="0">
      <alignment vertical="center"/>
    </xf>
    <xf numFmtId="0" fontId="56" fillId="39"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70" fillId="38"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21" fillId="4"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21" fillId="54" borderId="0" applyNumberFormat="0" applyBorder="0" applyAlignment="0" applyProtection="0">
      <alignment vertical="center"/>
    </xf>
    <xf numFmtId="0" fontId="60" fillId="37" borderId="0" applyNumberFormat="0" applyBorder="0" applyAlignment="0" applyProtection="0">
      <alignment vertical="center"/>
    </xf>
    <xf numFmtId="0" fontId="24" fillId="47" borderId="0" applyNumberFormat="0" applyBorder="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top"/>
      <protection locked="0"/>
    </xf>
    <xf numFmtId="0" fontId="54" fillId="38" borderId="0" applyNumberFormat="0" applyBorder="0" applyAlignment="0" applyProtection="0">
      <alignment vertical="center"/>
    </xf>
    <xf numFmtId="0" fontId="21" fillId="54" borderId="0" applyNumberFormat="0" applyBorder="0" applyAlignment="0" applyProtection="0">
      <alignment vertical="center"/>
    </xf>
    <xf numFmtId="0" fontId="73"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67" fillId="46" borderId="0" applyNumberFormat="0" applyBorder="0" applyAlignment="0" applyProtection="0">
      <alignment vertical="center"/>
    </xf>
    <xf numFmtId="0" fontId="68" fillId="51"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0" fillId="0" borderId="0">
      <alignment vertical="center"/>
    </xf>
    <xf numFmtId="0" fontId="21" fillId="4"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79" fillId="0" borderId="23" applyNumberFormat="0" applyFill="0" applyAlignment="0" applyProtection="0">
      <alignment vertical="center"/>
    </xf>
    <xf numFmtId="0" fontId="80" fillId="0" borderId="0">
      <alignment vertical="center"/>
    </xf>
    <xf numFmtId="0" fontId="0" fillId="0" borderId="0">
      <alignment vertical="center"/>
    </xf>
    <xf numFmtId="0" fontId="60" fillId="39"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67" fillId="55"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70" fillId="38" borderId="0" applyNumberFormat="0" applyBorder="0" applyAlignment="0" applyProtection="0">
      <alignment vertical="center"/>
    </xf>
    <xf numFmtId="0" fontId="58" fillId="38" borderId="0" applyNumberFormat="0" applyBorder="0" applyAlignment="0" applyProtection="0">
      <alignment vertical="center"/>
    </xf>
    <xf numFmtId="0" fontId="24" fillId="53" borderId="0" applyNumberFormat="0" applyBorder="0" applyAlignment="0" applyProtection="0">
      <alignment vertical="center"/>
    </xf>
    <xf numFmtId="0" fontId="54" fillId="38" borderId="0" applyNumberFormat="0" applyBorder="0" applyAlignment="0" applyProtection="0">
      <alignment vertical="center"/>
    </xf>
    <xf numFmtId="0" fontId="21"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79" fillId="0" borderId="0" applyNumberFormat="0" applyFill="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6" fillId="39" borderId="0" applyNumberFormat="0" applyBorder="0" applyAlignment="0" applyProtection="0">
      <alignment vertical="center"/>
    </xf>
    <xf numFmtId="0" fontId="81" fillId="38" borderId="0" applyNumberFormat="0" applyBorder="0" applyAlignment="0" applyProtection="0">
      <alignment vertical="center"/>
    </xf>
    <xf numFmtId="0" fontId="56" fillId="39" borderId="0" applyNumberFormat="0" applyBorder="0" applyAlignment="0" applyProtection="0">
      <alignment vertical="center"/>
    </xf>
    <xf numFmtId="0" fontId="55" fillId="37" borderId="0" applyNumberFormat="0" applyBorder="0" applyAlignment="0" applyProtection="0">
      <alignment vertical="center"/>
    </xf>
    <xf numFmtId="0" fontId="82" fillId="0" borderId="20" applyNumberFormat="0" applyFill="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6" fillId="39" borderId="0" applyNumberFormat="0" applyBorder="0" applyAlignment="0" applyProtection="0">
      <alignment vertical="center"/>
    </xf>
    <xf numFmtId="0" fontId="0" fillId="0" borderId="0">
      <alignment vertical="center"/>
    </xf>
    <xf numFmtId="0" fontId="0" fillId="0" borderId="0">
      <alignment vertical="center"/>
    </xf>
    <xf numFmtId="0" fontId="54" fillId="38" borderId="0" applyNumberFormat="0" applyBorder="0" applyAlignment="0" applyProtection="0">
      <alignment vertical="center"/>
    </xf>
    <xf numFmtId="0" fontId="70"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70" fillId="38" borderId="0" applyNumberFormat="0" applyBorder="0" applyAlignment="0" applyProtection="0">
      <alignment vertical="center"/>
    </xf>
    <xf numFmtId="0" fontId="56" fillId="39"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60" fillId="37" borderId="0" applyNumberFormat="0" applyBorder="0" applyAlignment="0" applyProtection="0">
      <alignment vertical="center"/>
    </xf>
    <xf numFmtId="0" fontId="68" fillId="51" borderId="0" applyNumberFormat="0" applyBorder="0" applyAlignment="0" applyProtection="0">
      <alignment vertical="center"/>
    </xf>
    <xf numFmtId="0" fontId="54" fillId="36" borderId="0" applyNumberFormat="0" applyBorder="0" applyAlignment="0" applyProtection="0">
      <alignment vertical="center"/>
    </xf>
    <xf numFmtId="0" fontId="67" fillId="56" borderId="0" applyNumberFormat="0" applyBorder="0" applyAlignment="0" applyProtection="0">
      <alignment vertical="center"/>
    </xf>
    <xf numFmtId="0" fontId="54" fillId="36" borderId="0" applyNumberFormat="0" applyBorder="0" applyAlignment="0" applyProtection="0">
      <alignment vertical="center"/>
    </xf>
    <xf numFmtId="0" fontId="72" fillId="54" borderId="0" applyNumberFormat="0" applyBorder="0" applyAlignment="0" applyProtection="0">
      <alignment vertical="center"/>
    </xf>
    <xf numFmtId="0" fontId="83" fillId="57" borderId="25" applyNumberFormat="0" applyAlignment="0" applyProtection="0">
      <alignment vertical="center"/>
    </xf>
    <xf numFmtId="0" fontId="55" fillId="39" borderId="0" applyNumberFormat="0" applyBorder="0" applyAlignment="0" applyProtection="0">
      <alignment vertical="center"/>
    </xf>
    <xf numFmtId="0" fontId="21" fillId="0" borderId="0">
      <alignment vertical="center"/>
    </xf>
    <xf numFmtId="0" fontId="60"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21" fillId="58"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60" fillId="39"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84"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56" fillId="49" borderId="0" applyNumberFormat="0" applyBorder="0" applyAlignment="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0" fillId="0" borderId="0">
      <alignment vertical="center"/>
    </xf>
    <xf numFmtId="0" fontId="0" fillId="0" borderId="0">
      <alignment vertical="center"/>
    </xf>
    <xf numFmtId="0" fontId="70" fillId="36" borderId="0" applyNumberFormat="0" applyBorder="0" applyAlignment="0" applyProtection="0">
      <alignment vertical="center"/>
    </xf>
    <xf numFmtId="0" fontId="55" fillId="37" borderId="0" applyNumberFormat="0" applyBorder="0" applyAlignment="0" applyProtection="0">
      <alignment vertical="center"/>
    </xf>
    <xf numFmtId="0" fontId="60" fillId="39" borderId="0" applyNumberFormat="0" applyBorder="0" applyAlignment="0" applyProtection="0">
      <alignment vertical="center"/>
    </xf>
    <xf numFmtId="0" fontId="55" fillId="37" borderId="0" applyNumberFormat="0" applyBorder="0" applyAlignment="0" applyProtection="0">
      <alignment vertical="center"/>
    </xf>
    <xf numFmtId="0" fontId="85" fillId="59" borderId="26">
      <alignment vertical="center"/>
      <protection locked="0"/>
    </xf>
    <xf numFmtId="0" fontId="54" fillId="36" borderId="0" applyNumberFormat="0" applyBorder="0" applyAlignment="0" applyProtection="0">
      <alignment vertical="center"/>
    </xf>
    <xf numFmtId="0" fontId="21" fillId="38" borderId="0" applyNumberFormat="0" applyBorder="0" applyAlignment="0" applyProtection="0">
      <alignment vertical="center"/>
    </xf>
    <xf numFmtId="0" fontId="55" fillId="37" borderId="0" applyNumberFormat="0" applyBorder="0" applyAlignment="0" applyProtection="0">
      <alignment vertical="center"/>
    </xf>
    <xf numFmtId="0" fontId="79" fillId="0" borderId="0" applyNumberFormat="0" applyFill="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21" fillId="42" borderId="0" applyNumberFormat="0" applyBorder="0" applyAlignment="0" applyProtection="0">
      <alignment vertical="center"/>
    </xf>
    <xf numFmtId="0" fontId="68" fillId="51"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24" fillId="60" borderId="0" applyNumberFormat="0" applyBorder="0" applyAlignment="0" applyProtection="0">
      <alignment vertical="center"/>
    </xf>
    <xf numFmtId="0" fontId="55" fillId="37" borderId="0" applyNumberFormat="0" applyBorder="0" applyAlignment="0" applyProtection="0">
      <alignment vertical="center"/>
    </xf>
    <xf numFmtId="0" fontId="65" fillId="0" borderId="0" applyNumberFormat="0" applyFill="0" applyBorder="0" applyAlignment="0" applyProtection="0">
      <alignment vertical="center"/>
    </xf>
    <xf numFmtId="0" fontId="55" fillId="37" borderId="0" applyNumberFormat="0" applyBorder="0" applyAlignment="0" applyProtection="0">
      <alignment vertical="center"/>
    </xf>
    <xf numFmtId="0" fontId="6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4" fillId="36" borderId="0" applyNumberFormat="0" applyBorder="0" applyAlignment="0" applyProtection="0">
      <alignment vertical="center"/>
    </xf>
    <xf numFmtId="0" fontId="82" fillId="0" borderId="20" applyNumberFormat="0" applyFill="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60" fillId="3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85" fillId="59" borderId="26">
      <alignment vertical="center"/>
      <protection locked="0"/>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72" fillId="61" borderId="0" applyNumberFormat="0" applyBorder="0" applyAlignment="0" applyProtection="0">
      <alignment vertical="center"/>
    </xf>
    <xf numFmtId="0" fontId="55" fillId="37" borderId="0" applyNumberFormat="0" applyBorder="0" applyAlignment="0" applyProtection="0">
      <alignment vertical="center"/>
    </xf>
    <xf numFmtId="0" fontId="67" fillId="45"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86" fillId="0" borderId="27" applyNumberFormat="0" applyFill="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74" fillId="0" borderId="0">
      <alignment vertical="center"/>
    </xf>
    <xf numFmtId="0" fontId="55" fillId="39" borderId="0" applyNumberFormat="0" applyBorder="0" applyAlignment="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68" fillId="51"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79" fillId="0" borderId="23" applyNumberFormat="0" applyFill="0" applyAlignment="0" applyProtection="0">
      <alignment vertical="center"/>
    </xf>
    <xf numFmtId="0" fontId="54" fillId="36" borderId="0" applyNumberFormat="0" applyBorder="0" applyAlignment="0" applyProtection="0">
      <alignment vertical="center"/>
    </xf>
    <xf numFmtId="0" fontId="21" fillId="38"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9" fontId="0" fillId="0" borderId="0" applyFont="0" applyFill="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68" fillId="51"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21" fillId="44" borderId="0" applyNumberFormat="0" applyBorder="0" applyAlignment="0" applyProtection="0">
      <alignment vertical="center"/>
    </xf>
    <xf numFmtId="0" fontId="54" fillId="36" borderId="0" applyNumberFormat="0" applyBorder="0" applyAlignment="0" applyProtection="0">
      <alignment vertical="center"/>
    </xf>
    <xf numFmtId="0" fontId="24" fillId="4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30" fillId="0" borderId="0">
      <alignment vertical="center"/>
    </xf>
    <xf numFmtId="0" fontId="24" fillId="62" borderId="0" applyNumberFormat="0" applyBorder="0" applyAlignment="0" applyProtection="0">
      <alignment vertical="center"/>
    </xf>
    <xf numFmtId="0" fontId="30" fillId="0" borderId="0">
      <alignment vertical="center"/>
    </xf>
    <xf numFmtId="0" fontId="87" fillId="39" borderId="0" applyNumberFormat="0" applyBorder="0" applyAlignment="0" applyProtection="0">
      <alignment vertical="center"/>
    </xf>
    <xf numFmtId="0" fontId="67" fillId="60"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70"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68" fillId="51" borderId="0" applyNumberFormat="0" applyBorder="0" applyAlignment="0" applyProtection="0">
      <alignment vertical="center"/>
    </xf>
    <xf numFmtId="0" fontId="58" fillId="38"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6" fillId="39"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21" fillId="44" borderId="0" applyNumberFormat="0" applyBorder="0" applyAlignment="0" applyProtection="0">
      <alignment vertical="center"/>
    </xf>
    <xf numFmtId="0" fontId="55" fillId="39" borderId="0" applyNumberFormat="0" applyBorder="0" applyAlignment="0" applyProtection="0">
      <alignment vertical="center"/>
    </xf>
    <xf numFmtId="0" fontId="54" fillId="38" borderId="0" applyNumberFormat="0" applyBorder="0" applyAlignment="0" applyProtection="0">
      <alignment vertical="center"/>
    </xf>
    <xf numFmtId="0" fontId="79" fillId="0" borderId="0" applyNumberFormat="0" applyFill="0" applyBorder="0" applyAlignment="0" applyProtection="0">
      <alignment vertical="center"/>
    </xf>
    <xf numFmtId="0" fontId="56" fillId="4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70" fillId="36" borderId="0" applyNumberFormat="0" applyBorder="0" applyAlignment="0" applyProtection="0">
      <alignment vertical="center"/>
    </xf>
    <xf numFmtId="0" fontId="55" fillId="37" borderId="0" applyNumberFormat="0" applyBorder="0" applyAlignment="0" applyProtection="0">
      <alignment vertical="center"/>
    </xf>
    <xf numFmtId="0" fontId="21" fillId="4" borderId="0" applyNumberFormat="0" applyBorder="0" applyAlignment="0" applyProtection="0">
      <alignment vertical="center"/>
    </xf>
    <xf numFmtId="0" fontId="0" fillId="0" borderId="0">
      <alignment vertical="center"/>
    </xf>
    <xf numFmtId="0" fontId="56"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24" fillId="4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67" fillId="63"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68" fillId="51" borderId="0" applyNumberFormat="0" applyBorder="0" applyAlignment="0" applyProtection="0">
      <alignment vertical="center"/>
    </xf>
    <xf numFmtId="0" fontId="68" fillId="51" borderId="0" applyNumberFormat="0" applyBorder="0" applyAlignment="0" applyProtection="0">
      <alignment vertical="center"/>
    </xf>
    <xf numFmtId="0" fontId="55" fillId="37" borderId="0" applyNumberFormat="0" applyBorder="0" applyAlignment="0" applyProtection="0">
      <alignment vertical="center"/>
    </xf>
    <xf numFmtId="0" fontId="56" fillId="39" borderId="0" applyNumberFormat="0" applyBorder="0" applyAlignment="0" applyProtection="0">
      <alignment vertical="center"/>
    </xf>
    <xf numFmtId="0" fontId="0" fillId="0" borderId="0">
      <alignment vertical="center"/>
    </xf>
    <xf numFmtId="0" fontId="0" fillId="0" borderId="0">
      <alignment vertical="center"/>
    </xf>
    <xf numFmtId="0" fontId="7" fillId="0" borderId="0"/>
    <xf numFmtId="0" fontId="55" fillId="37" borderId="0" applyNumberFormat="0" applyBorder="0" applyAlignment="0" applyProtection="0">
      <alignment vertical="center"/>
    </xf>
    <xf numFmtId="0" fontId="21" fillId="54"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67" fillId="64" borderId="0" applyNumberFormat="0" applyBorder="0" applyAlignment="0" applyProtection="0">
      <alignment vertical="center"/>
    </xf>
    <xf numFmtId="0" fontId="60" fillId="3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67" fillId="46" borderId="0" applyNumberFormat="0" applyBorder="0" applyAlignment="0" applyProtection="0">
      <alignment vertical="center"/>
    </xf>
    <xf numFmtId="0" fontId="70" fillId="38"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61" fillId="44"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65" fillId="0" borderId="0" applyNumberFormat="0" applyFill="0" applyBorder="0" applyAlignment="0" applyProtection="0">
      <alignment vertical="center"/>
    </xf>
    <xf numFmtId="0" fontId="24" fillId="53"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7" fillId="0" borderId="0">
      <alignment vertical="center"/>
    </xf>
    <xf numFmtId="0" fontId="72" fillId="65" borderId="0" applyNumberFormat="0" applyBorder="0" applyAlignment="0" applyProtection="0">
      <alignment vertical="center"/>
    </xf>
    <xf numFmtId="0" fontId="70" fillId="38" borderId="0" applyNumberFormat="0" applyBorder="0" applyAlignment="0" applyProtection="0">
      <alignment vertical="center"/>
    </xf>
    <xf numFmtId="0" fontId="30" fillId="0" borderId="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21" fillId="66" borderId="0" applyNumberFormat="0" applyBorder="0" applyAlignment="0" applyProtection="0">
      <alignment vertical="center"/>
    </xf>
    <xf numFmtId="0" fontId="56" fillId="49" borderId="0" applyNumberFormat="0" applyBorder="0" applyAlignment="0" applyProtection="0">
      <alignment vertical="center"/>
    </xf>
    <xf numFmtId="0" fontId="21" fillId="4"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21" fillId="40"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0" fillId="0" borderId="0">
      <alignment vertical="center"/>
    </xf>
    <xf numFmtId="0" fontId="67" fillId="67"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67" fillId="55" borderId="0" applyNumberFormat="0" applyBorder="0" applyAlignment="0" applyProtection="0">
      <alignment vertical="center"/>
    </xf>
    <xf numFmtId="0" fontId="0" fillId="0" borderId="0" applyFont="0" applyFill="0" applyBorder="0" applyAlignment="0" applyProtection="0">
      <alignment vertical="center"/>
    </xf>
    <xf numFmtId="0" fontId="74"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55" fillId="39" borderId="0" applyNumberFormat="0" applyBorder="0" applyAlignment="0" applyProtection="0">
      <alignment vertical="center"/>
    </xf>
    <xf numFmtId="0" fontId="56" fillId="49"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65" fillId="0" borderId="0" applyNumberFormat="0" applyFill="0" applyBorder="0" applyAlignment="0" applyProtection="0">
      <alignment vertical="center"/>
    </xf>
    <xf numFmtId="0" fontId="54" fillId="38" borderId="0" applyNumberFormat="0" applyBorder="0" applyAlignment="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24" fillId="53"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9" fillId="36" borderId="0" applyNumberFormat="0" applyBorder="0" applyAlignment="0" applyProtection="0">
      <alignment vertical="center"/>
    </xf>
    <xf numFmtId="0" fontId="72" fillId="52" borderId="0" applyNumberFormat="0" applyBorder="0" applyAlignment="0" applyProtection="0">
      <alignment vertical="center"/>
    </xf>
    <xf numFmtId="0" fontId="54" fillId="36" borderId="0" applyNumberFormat="0" applyBorder="0" applyAlignment="0" applyProtection="0">
      <alignment vertical="center"/>
    </xf>
    <xf numFmtId="0" fontId="67" fillId="63" borderId="0" applyNumberFormat="0" applyBorder="0" applyAlignment="0" applyProtection="0">
      <alignment vertical="center"/>
    </xf>
    <xf numFmtId="0" fontId="56" fillId="39" borderId="0" applyNumberFormat="0" applyBorder="0" applyAlignment="0" applyProtection="0">
      <alignment vertical="center"/>
    </xf>
    <xf numFmtId="0" fontId="21" fillId="4"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88" fillId="2" borderId="21" applyNumberFormat="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6"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21" fillId="39"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21" fillId="66" borderId="0" applyNumberFormat="0" applyBorder="0" applyAlignment="0" applyProtection="0">
      <alignment vertical="center"/>
    </xf>
    <xf numFmtId="0" fontId="55" fillId="37" borderId="0" applyNumberFormat="0" applyBorder="0" applyAlignment="0" applyProtection="0">
      <alignment vertical="center"/>
    </xf>
    <xf numFmtId="0" fontId="84" fillId="37" borderId="0" applyNumberFormat="0" applyBorder="0" applyAlignment="0" applyProtection="0">
      <alignment vertical="center"/>
    </xf>
    <xf numFmtId="0" fontId="21" fillId="38" borderId="0" applyNumberFormat="0" applyBorder="0" applyAlignment="0" applyProtection="0">
      <alignment vertical="center"/>
    </xf>
    <xf numFmtId="0" fontId="54" fillId="36" borderId="0" applyNumberFormat="0" applyBorder="0" applyAlignment="0" applyProtection="0">
      <alignment vertical="center"/>
    </xf>
    <xf numFmtId="0" fontId="21" fillId="40"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179" fontId="0" fillId="0" borderId="0" applyFont="0" applyFill="0" applyBorder="0" applyAlignment="0" applyProtection="0">
      <alignment vertical="center"/>
    </xf>
    <xf numFmtId="0" fontId="54" fillId="36" borderId="0" applyNumberFormat="0" applyBorder="0" applyAlignment="0" applyProtection="0">
      <alignment vertical="center"/>
    </xf>
    <xf numFmtId="0" fontId="56" fillId="39" borderId="0" applyNumberFormat="0" applyBorder="0" applyAlignment="0" applyProtection="0">
      <alignment vertical="center"/>
    </xf>
    <xf numFmtId="0" fontId="0" fillId="0" borderId="0">
      <alignment vertical="center"/>
    </xf>
    <xf numFmtId="0" fontId="58" fillId="38"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9" fontId="0" fillId="0" borderId="0" applyFont="0" applyFill="0" applyBorder="0" applyAlignment="0" applyProtection="0">
      <alignment vertical="center"/>
    </xf>
    <xf numFmtId="0" fontId="55" fillId="37" borderId="0" applyNumberFormat="0" applyBorder="0" applyAlignment="0" applyProtection="0">
      <alignment vertical="center"/>
    </xf>
    <xf numFmtId="0" fontId="82" fillId="0" borderId="20" applyNumberFormat="0" applyFill="0" applyAlignment="0" applyProtection="0">
      <alignment vertical="center"/>
    </xf>
    <xf numFmtId="0" fontId="60" fillId="37" borderId="0" applyNumberFormat="0" applyBorder="0" applyAlignment="0" applyProtection="0">
      <alignment vertical="center"/>
    </xf>
    <xf numFmtId="0" fontId="72" fillId="50" borderId="0" applyNumberFormat="0" applyBorder="0" applyAlignment="0" applyProtection="0">
      <alignment vertical="center"/>
    </xf>
    <xf numFmtId="0" fontId="21" fillId="54" borderId="0" applyNumberFormat="0" applyBorder="0" applyAlignment="0" applyProtection="0">
      <alignment vertical="center"/>
    </xf>
    <xf numFmtId="0" fontId="0" fillId="0" borderId="0">
      <alignment vertical="center"/>
    </xf>
    <xf numFmtId="0" fontId="58" fillId="38"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89" fillId="3" borderId="0" applyNumberFormat="0" applyBorder="0" applyAlignment="0" applyProtection="0">
      <alignment vertical="center"/>
    </xf>
    <xf numFmtId="0" fontId="58"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67" fillId="63" borderId="0" applyNumberFormat="0" applyBorder="0" applyAlignment="0" applyProtection="0">
      <alignment vertical="center"/>
    </xf>
    <xf numFmtId="0" fontId="58" fillId="38" borderId="0" applyNumberFormat="0" applyBorder="0" applyAlignment="0" applyProtection="0">
      <alignment vertical="center"/>
    </xf>
    <xf numFmtId="0" fontId="21"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90"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54" fillId="36" borderId="0" applyNumberFormat="0" applyBorder="0" applyAlignment="0" applyProtection="0">
      <alignment vertical="center"/>
    </xf>
    <xf numFmtId="0" fontId="24" fillId="47" borderId="0" applyNumberFormat="0" applyBorder="0" applyAlignment="0" applyProtection="0">
      <alignment vertical="center"/>
    </xf>
    <xf numFmtId="0" fontId="54" fillId="36" borderId="0" applyNumberFormat="0" applyBorder="0" applyAlignment="0" applyProtection="0">
      <alignment vertical="center"/>
    </xf>
    <xf numFmtId="9" fontId="0" fillId="0" borderId="0" applyFont="0" applyFill="0" applyBorder="0" applyAlignment="0" applyProtection="0">
      <alignment vertical="center"/>
    </xf>
    <xf numFmtId="0" fontId="82" fillId="0" borderId="20" applyNumberFormat="0" applyFill="0" applyAlignment="0" applyProtection="0">
      <alignment vertical="center"/>
    </xf>
    <xf numFmtId="0" fontId="0" fillId="0" borderId="0">
      <alignment vertical="center"/>
    </xf>
    <xf numFmtId="0" fontId="60" fillId="39" borderId="0" applyNumberFormat="0" applyBorder="0" applyAlignment="0" applyProtection="0">
      <alignment vertical="center"/>
    </xf>
    <xf numFmtId="0" fontId="55" fillId="37" borderId="0" applyNumberFormat="0" applyBorder="0" applyAlignment="0" applyProtection="0">
      <alignment vertical="center"/>
    </xf>
    <xf numFmtId="0" fontId="56" fillId="39" borderId="0" applyNumberFormat="0" applyBorder="0" applyAlignment="0" applyProtection="0">
      <alignment vertical="center"/>
    </xf>
    <xf numFmtId="0" fontId="72" fillId="65" borderId="0" applyNumberFormat="0" applyBorder="0" applyAlignment="0" applyProtection="0">
      <alignment vertical="center"/>
    </xf>
    <xf numFmtId="0" fontId="55" fillId="37" borderId="0" applyNumberFormat="0" applyBorder="0" applyAlignment="0" applyProtection="0">
      <alignment vertical="center"/>
    </xf>
    <xf numFmtId="0" fontId="21" fillId="54"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6" fillId="4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72" fillId="44" borderId="0" applyNumberFormat="0" applyBorder="0" applyAlignment="0" applyProtection="0">
      <alignment vertical="center"/>
    </xf>
    <xf numFmtId="0" fontId="0" fillId="0" borderId="0">
      <alignment vertical="center"/>
    </xf>
    <xf numFmtId="0" fontId="91" fillId="2" borderId="28" applyNumberFormat="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2" fontId="64" fillId="0" borderId="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70" fillId="38" borderId="0" applyNumberFormat="0" applyBorder="0" applyAlignment="0" applyProtection="0">
      <alignment vertical="center"/>
    </xf>
    <xf numFmtId="0" fontId="89" fillId="3"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21" fillId="0" borderId="0">
      <alignment vertical="center"/>
    </xf>
    <xf numFmtId="0" fontId="70" fillId="38" borderId="0" applyNumberFormat="0" applyBorder="0" applyAlignment="0" applyProtection="0">
      <alignment vertical="center"/>
    </xf>
    <xf numFmtId="0" fontId="0" fillId="0" borderId="0">
      <alignment vertical="center"/>
    </xf>
    <xf numFmtId="0" fontId="55" fillId="39" borderId="0" applyNumberFormat="0" applyBorder="0" applyAlignment="0" applyProtection="0">
      <alignment vertical="center"/>
    </xf>
    <xf numFmtId="0" fontId="54" fillId="38" borderId="0" applyNumberFormat="0" applyBorder="0" applyAlignment="0" applyProtection="0">
      <alignment vertical="center"/>
    </xf>
    <xf numFmtId="0" fontId="86" fillId="0" borderId="27" applyNumberFormat="0" applyFill="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9" fillId="36" borderId="0" applyNumberFormat="0" applyBorder="0" applyAlignment="0" applyProtection="0">
      <alignment vertical="center"/>
    </xf>
    <xf numFmtId="0" fontId="60" fillId="39" borderId="0" applyNumberFormat="0" applyBorder="0" applyAlignment="0" applyProtection="0">
      <alignment vertical="center"/>
    </xf>
    <xf numFmtId="0" fontId="55" fillId="37" borderId="0" applyNumberFormat="0" applyBorder="0" applyAlignment="0" applyProtection="0">
      <alignment vertical="center"/>
    </xf>
    <xf numFmtId="0" fontId="56" fillId="39"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60" fillId="39" borderId="0" applyNumberFormat="0" applyBorder="0" applyAlignment="0" applyProtection="0">
      <alignment vertical="center"/>
    </xf>
    <xf numFmtId="0" fontId="60" fillId="37" borderId="0" applyNumberFormat="0" applyBorder="0" applyAlignment="0" applyProtection="0">
      <alignment vertical="center"/>
    </xf>
    <xf numFmtId="0" fontId="55" fillId="37" borderId="0" applyNumberFormat="0" applyBorder="0" applyAlignment="0" applyProtection="0">
      <alignment vertical="center"/>
    </xf>
    <xf numFmtId="0" fontId="74" fillId="0" borderId="0">
      <alignment vertical="center"/>
      <protection locked="0"/>
    </xf>
    <xf numFmtId="0" fontId="56" fillId="39" borderId="0" applyNumberFormat="0" applyBorder="0" applyAlignment="0" applyProtection="0">
      <alignment vertical="center"/>
    </xf>
    <xf numFmtId="0" fontId="63" fillId="42" borderId="21" applyNumberFormat="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6" fillId="39"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72" fillId="52" borderId="0" applyNumberFormat="0" applyBorder="0" applyAlignment="0" applyProtection="0">
      <alignment vertical="center"/>
    </xf>
    <xf numFmtId="0" fontId="72" fillId="61" borderId="0" applyNumberFormat="0" applyBorder="0" applyAlignment="0" applyProtection="0">
      <alignment vertical="center"/>
    </xf>
    <xf numFmtId="0" fontId="54" fillId="36" borderId="0" applyNumberFormat="0" applyBorder="0" applyAlignment="0" applyProtection="0">
      <alignment vertical="center"/>
    </xf>
    <xf numFmtId="49" fontId="0" fillId="0" borderId="0" applyFont="0" applyFill="0" applyBorder="0" applyAlignment="0" applyProtection="0">
      <alignment vertical="center"/>
    </xf>
    <xf numFmtId="0" fontId="92" fillId="0" borderId="29" applyNumberFormat="0" applyFill="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67" fillId="4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21" fillId="42"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54" fillId="38" borderId="0" applyNumberFormat="0" applyBorder="0" applyAlignment="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6" fillId="49" borderId="0" applyNumberFormat="0" applyBorder="0" applyAlignment="0" applyProtection="0">
      <alignment vertical="center"/>
    </xf>
    <xf numFmtId="0" fontId="21" fillId="42"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21" fillId="42"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24" fillId="47" borderId="0" applyNumberFormat="0" applyBorder="0" applyAlignment="0" applyProtection="0">
      <alignment vertical="center"/>
    </xf>
    <xf numFmtId="0" fontId="56" fillId="49"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9" fontId="0" fillId="0" borderId="0" applyFont="0" applyFill="0" applyBorder="0" applyAlignment="0" applyProtection="0">
      <alignment vertical="center"/>
    </xf>
    <xf numFmtId="0" fontId="68" fillId="51" borderId="0" applyNumberFormat="0" applyBorder="0" applyAlignment="0" applyProtection="0">
      <alignment vertical="center"/>
    </xf>
    <xf numFmtId="0" fontId="21" fillId="40"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6" fillId="49" borderId="0" applyNumberFormat="0" applyBorder="0" applyAlignment="0" applyProtection="0">
      <alignment vertical="center"/>
    </xf>
    <xf numFmtId="0" fontId="24" fillId="45"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21" fillId="38" borderId="0" applyNumberFormat="0" applyBorder="0" applyAlignment="0" applyProtection="0">
      <alignment vertical="center"/>
    </xf>
    <xf numFmtId="0" fontId="67" fillId="63" borderId="0" applyNumberFormat="0" applyBorder="0" applyAlignment="0" applyProtection="0">
      <alignment vertical="center"/>
    </xf>
    <xf numFmtId="0" fontId="0" fillId="0" borderId="0">
      <alignment vertical="center"/>
    </xf>
    <xf numFmtId="0" fontId="21" fillId="38"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68" fillId="51"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72" fillId="54"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67" fillId="46" borderId="0" applyNumberFormat="0" applyBorder="0" applyAlignment="0" applyProtection="0">
      <alignment vertical="center"/>
    </xf>
    <xf numFmtId="0" fontId="54" fillId="36" borderId="0" applyNumberFormat="0" applyBorder="0" applyAlignment="0" applyProtection="0">
      <alignment vertical="center"/>
    </xf>
    <xf numFmtId="0" fontId="73" fillId="0" borderId="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56" fillId="4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68" fillId="51" borderId="0" applyNumberFormat="0" applyBorder="0" applyAlignment="0" applyProtection="0">
      <alignment vertical="center"/>
    </xf>
    <xf numFmtId="0" fontId="0" fillId="0" borderId="0">
      <alignment vertical="center"/>
    </xf>
    <xf numFmtId="0" fontId="58"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67" fillId="60"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67" fillId="63" borderId="0" applyNumberFormat="0" applyBorder="0" applyAlignment="0" applyProtection="0">
      <alignment vertical="center"/>
    </xf>
    <xf numFmtId="0" fontId="55" fillId="37" borderId="0" applyNumberFormat="0" applyBorder="0" applyAlignment="0" applyProtection="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68" fillId="51"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9"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21" fillId="4" borderId="0" applyNumberFormat="0" applyBorder="0" applyAlignment="0" applyProtection="0">
      <alignment vertical="center"/>
    </xf>
    <xf numFmtId="0" fontId="72" fillId="44"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6" fillId="4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60" fillId="39"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56" fillId="49" borderId="0" applyNumberFormat="0" applyBorder="0" applyAlignment="0" applyProtection="0">
      <alignment vertical="center"/>
    </xf>
    <xf numFmtId="0" fontId="24" fillId="45" borderId="0" applyNumberFormat="0" applyBorder="0" applyAlignment="0" applyProtection="0">
      <alignment vertical="center"/>
    </xf>
    <xf numFmtId="0" fontId="59"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60" fillId="37" borderId="0" applyNumberFormat="0" applyBorder="0" applyAlignment="0" applyProtection="0">
      <alignment vertical="center"/>
    </xf>
    <xf numFmtId="0" fontId="54" fillId="36" borderId="0" applyNumberFormat="0" applyBorder="0" applyAlignment="0" applyProtection="0">
      <alignment vertical="center"/>
    </xf>
    <xf numFmtId="0" fontId="72" fillId="54" borderId="0" applyNumberFormat="0" applyBorder="0" applyAlignment="0" applyProtection="0">
      <alignment vertical="center"/>
    </xf>
    <xf numFmtId="0" fontId="70" fillId="38"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68" fillId="51"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70"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6" fillId="39"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21" fillId="4"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79" fillId="0" borderId="0" applyNumberFormat="0" applyFill="0" applyBorder="0" applyAlignment="0" applyProtection="0">
      <alignment vertical="center"/>
    </xf>
    <xf numFmtId="0" fontId="55" fillId="37" borderId="0" applyNumberFormat="0" applyBorder="0" applyAlignment="0" applyProtection="0">
      <alignment vertical="center"/>
    </xf>
    <xf numFmtId="0" fontId="24" fillId="45"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84"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21"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70" fillId="38" borderId="0" applyNumberFormat="0" applyBorder="0" applyAlignment="0" applyProtection="0">
      <alignment vertical="center"/>
    </xf>
    <xf numFmtId="0" fontId="54" fillId="38" borderId="0" applyNumberFormat="0" applyBorder="0" applyAlignment="0" applyProtection="0">
      <alignment vertical="center"/>
    </xf>
    <xf numFmtId="0" fontId="72" fillId="65" borderId="0" applyNumberFormat="0" applyBorder="0" applyAlignment="0" applyProtection="0">
      <alignment vertical="center"/>
    </xf>
    <xf numFmtId="0" fontId="58"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65" fillId="0" borderId="0" applyNumberFormat="0" applyFill="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83" fillId="57" borderId="25" applyNumberFormat="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21" fillId="4" borderId="0" applyNumberFormat="0" applyBorder="0" applyAlignment="0" applyProtection="0">
      <alignment vertical="center"/>
    </xf>
    <xf numFmtId="0" fontId="70"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67" fillId="55"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21" fillId="38" borderId="0" applyNumberFormat="0" applyBorder="0" applyAlignment="0" applyProtection="0">
      <alignment vertical="center"/>
    </xf>
    <xf numFmtId="0" fontId="59" fillId="36" borderId="0" applyNumberFormat="0" applyBorder="0" applyAlignment="0" applyProtection="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6" fillId="39" borderId="0" applyNumberFormat="0" applyBorder="0" applyAlignment="0" applyProtection="0">
      <alignment vertical="center"/>
    </xf>
    <xf numFmtId="0" fontId="58" fillId="38" borderId="0" applyNumberFormat="0" applyBorder="0" applyAlignment="0" applyProtection="0">
      <alignment vertical="center"/>
    </xf>
    <xf numFmtId="0" fontId="21" fillId="2" borderId="0" applyNumberFormat="0" applyBorder="0" applyAlignment="0" applyProtection="0">
      <alignment vertical="center"/>
    </xf>
    <xf numFmtId="0" fontId="55" fillId="37" borderId="0" applyNumberFormat="0" applyBorder="0" applyAlignment="0" applyProtection="0">
      <alignment vertical="center"/>
    </xf>
    <xf numFmtId="0" fontId="56" fillId="39" borderId="0" applyNumberFormat="0" applyBorder="0" applyAlignment="0" applyProtection="0">
      <alignment vertical="center"/>
    </xf>
    <xf numFmtId="0" fontId="21" fillId="38"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93" fillId="0" borderId="30" applyNumberFormat="0" applyFill="0" applyProtection="0">
      <alignment horizontal="center"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6" fillId="49" borderId="0" applyNumberFormat="0" applyBorder="0" applyAlignment="0" applyProtection="0">
      <alignment vertical="center"/>
    </xf>
    <xf numFmtId="0" fontId="67" fillId="45"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68" fillId="51"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9" fontId="0" fillId="0" borderId="0" applyFont="0" applyFill="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6"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94" fillId="0" borderId="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21" fillId="42" borderId="0" applyNumberFormat="0" applyBorder="0" applyAlignment="0" applyProtection="0">
      <alignment vertical="center"/>
    </xf>
    <xf numFmtId="0" fontId="0" fillId="0" borderId="0" applyNumberFormat="0" applyFill="0" applyBorder="0" applyAlignment="0" applyProtection="0">
      <alignment vertical="center"/>
    </xf>
    <xf numFmtId="0" fontId="55" fillId="37" borderId="0" applyNumberFormat="0" applyBorder="0" applyAlignment="0" applyProtection="0">
      <alignment vertical="center"/>
    </xf>
    <xf numFmtId="0" fontId="58" fillId="36" borderId="0" applyNumberFormat="0" applyBorder="0" applyAlignment="0" applyProtection="0">
      <alignment vertical="center"/>
    </xf>
    <xf numFmtId="0" fontId="70" fillId="36" borderId="0" applyNumberFormat="0" applyBorder="0" applyAlignment="0" applyProtection="0">
      <alignment vertical="center"/>
    </xf>
    <xf numFmtId="0" fontId="54" fillId="36" borderId="0" applyNumberFormat="0" applyBorder="0" applyAlignment="0" applyProtection="0">
      <alignment vertical="center"/>
    </xf>
    <xf numFmtId="0" fontId="70" fillId="38" borderId="0" applyNumberFormat="0" applyBorder="0" applyAlignment="0" applyProtection="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67" fillId="63" borderId="0" applyNumberFormat="0" applyBorder="0" applyAlignment="0" applyProtection="0">
      <alignment vertical="center"/>
    </xf>
    <xf numFmtId="0" fontId="67" fillId="64" borderId="0" applyNumberFormat="0" applyBorder="0" applyAlignment="0" applyProtection="0">
      <alignment vertical="center"/>
    </xf>
    <xf numFmtId="0" fontId="54" fillId="36" borderId="0" applyNumberFormat="0" applyBorder="0" applyAlignment="0" applyProtection="0">
      <alignment vertical="center"/>
    </xf>
    <xf numFmtId="14" fontId="95" fillId="0" borderId="0">
      <alignment horizontal="center" vertical="center" wrapText="1"/>
      <protection locked="0"/>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21" fillId="38" borderId="0" applyNumberFormat="0" applyBorder="0" applyAlignment="0" applyProtection="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70" fillId="36" borderId="0" applyNumberFormat="0" applyBorder="0" applyAlignment="0" applyProtection="0">
      <alignment vertical="center"/>
    </xf>
    <xf numFmtId="0" fontId="55" fillId="37" borderId="0" applyNumberFormat="0" applyBorder="0" applyAlignment="0" applyProtection="0">
      <alignment vertical="center"/>
    </xf>
    <xf numFmtId="0" fontId="83" fillId="57" borderId="25" applyNumberFormat="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21" fillId="42" borderId="0" applyNumberFormat="0" applyBorder="0" applyAlignment="0" applyProtection="0">
      <alignment vertical="center"/>
    </xf>
    <xf numFmtId="0" fontId="54" fillId="38" borderId="0" applyNumberFormat="0" applyBorder="0" applyAlignment="0" applyProtection="0">
      <alignment vertical="center"/>
    </xf>
    <xf numFmtId="0" fontId="56" fillId="39" borderId="0" applyNumberFormat="0" applyBorder="0" applyAlignment="0" applyProtection="0">
      <alignment vertical="center"/>
    </xf>
    <xf numFmtId="0" fontId="0" fillId="0" borderId="0">
      <alignment vertical="center"/>
    </xf>
    <xf numFmtId="0" fontId="73" fillId="0" borderId="7" applyNumberFormat="0" applyFill="0" applyProtection="0">
      <alignment horizontal="righ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73" fillId="0" borderId="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74"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21"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6" fillId="49" borderId="0" applyNumberFormat="0" applyBorder="0" applyAlignment="0" applyProtection="0">
      <alignment vertical="center"/>
    </xf>
    <xf numFmtId="0" fontId="55" fillId="39" borderId="0" applyNumberFormat="0" applyBorder="0" applyAlignment="0" applyProtection="0">
      <alignment vertical="center"/>
    </xf>
    <xf numFmtId="0" fontId="74"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60" fillId="37" borderId="0" applyNumberFormat="0" applyBorder="0" applyAlignment="0" applyProtection="0">
      <alignment vertical="center"/>
    </xf>
    <xf numFmtId="0" fontId="54" fillId="38" borderId="0" applyNumberFormat="0" applyBorder="0" applyAlignment="0" applyProtection="0">
      <alignment vertical="center"/>
    </xf>
    <xf numFmtId="0" fontId="89" fillId="3" borderId="0" applyNumberFormat="0" applyBorder="0" applyAlignment="0" applyProtection="0">
      <alignment vertical="center"/>
    </xf>
    <xf numFmtId="0" fontId="55" fillId="37" borderId="0" applyNumberFormat="0" applyBorder="0" applyAlignment="0" applyProtection="0">
      <alignment vertical="center"/>
    </xf>
    <xf numFmtId="0" fontId="83" fillId="57" borderId="25" applyNumberFormat="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68" fillId="51" borderId="0" applyNumberFormat="0" applyBorder="0" applyAlignment="0" applyProtection="0">
      <alignment vertical="center"/>
    </xf>
    <xf numFmtId="0" fontId="61" fillId="43" borderId="0" applyNumberFormat="0" applyBorder="0" applyAlignment="0" applyProtection="0">
      <alignment vertical="center"/>
    </xf>
    <xf numFmtId="9" fontId="0" fillId="0" borderId="0" applyFont="0" applyFill="0" applyBorder="0" applyAlignment="0" applyProtection="0">
      <alignment vertical="center"/>
    </xf>
    <xf numFmtId="0" fontId="54" fillId="38" borderId="0" applyNumberFormat="0" applyBorder="0" applyAlignment="0" applyProtection="0">
      <alignment vertical="center"/>
    </xf>
    <xf numFmtId="0" fontId="84"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24" fillId="4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66" fillId="0" borderId="0" applyNumberFormat="0" applyFill="0" applyBorder="0" applyAlignment="0" applyProtection="0">
      <alignment vertical="center"/>
    </xf>
    <xf numFmtId="0" fontId="0" fillId="0" borderId="0">
      <alignment vertical="center"/>
    </xf>
    <xf numFmtId="0" fontId="85" fillId="59" borderId="26">
      <alignment vertical="center"/>
      <protection locked="0"/>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21" fillId="4"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6" fillId="39" borderId="0" applyNumberFormat="0" applyBorder="0" applyAlignment="0" applyProtection="0">
      <alignment vertical="center"/>
    </xf>
    <xf numFmtId="0" fontId="0" fillId="0" borderId="0">
      <alignment vertical="center"/>
    </xf>
    <xf numFmtId="0" fontId="24" fillId="62" borderId="0" applyNumberFormat="0" applyBorder="0" applyAlignment="0" applyProtection="0">
      <alignment vertical="center"/>
    </xf>
    <xf numFmtId="0" fontId="30" fillId="0" borderId="0">
      <alignment vertical="center"/>
    </xf>
    <xf numFmtId="0" fontId="54" fillId="36" borderId="0" applyNumberFormat="0" applyBorder="0" applyAlignment="0" applyProtection="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81"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70" fillId="38"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24" fillId="4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60" fillId="39" borderId="0" applyNumberFormat="0" applyBorder="0" applyAlignment="0" applyProtection="0">
      <alignment vertical="center"/>
    </xf>
    <xf numFmtId="0" fontId="70"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67" fillId="60" borderId="0" applyNumberFormat="0" applyBorder="0" applyAlignment="0" applyProtection="0">
      <alignment vertical="center"/>
    </xf>
    <xf numFmtId="0" fontId="55" fillId="37" borderId="0" applyNumberFormat="0" applyBorder="0" applyAlignment="0" applyProtection="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68" fillId="51" borderId="0" applyNumberFormat="0" applyBorder="0" applyAlignment="0" applyProtection="0">
      <alignment vertical="center"/>
    </xf>
    <xf numFmtId="0" fontId="21" fillId="54" borderId="0" applyNumberFormat="0" applyBorder="0" applyAlignment="0" applyProtection="0">
      <alignment vertical="center"/>
    </xf>
    <xf numFmtId="0" fontId="72" fillId="54" borderId="0" applyNumberFormat="0" applyBorder="0" applyAlignment="0" applyProtection="0">
      <alignment vertical="center"/>
    </xf>
    <xf numFmtId="0" fontId="67" fillId="45" borderId="0" applyNumberFormat="0" applyBorder="0" applyAlignment="0" applyProtection="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59" fillId="36" borderId="0" applyNumberFormat="0" applyBorder="0" applyAlignment="0" applyProtection="0">
      <alignment vertical="center"/>
    </xf>
    <xf numFmtId="0" fontId="89" fillId="3"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30" fillId="0" borderId="0">
      <alignment vertical="center"/>
    </xf>
    <xf numFmtId="0" fontId="55"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6" fillId="37" borderId="0" applyNumberFormat="0" applyBorder="0" applyAlignment="0" applyProtection="0">
      <alignment vertical="center"/>
    </xf>
    <xf numFmtId="0" fontId="54" fillId="36" borderId="0" applyNumberFormat="0" applyBorder="0" applyAlignment="0" applyProtection="0">
      <alignment vertical="center"/>
    </xf>
    <xf numFmtId="0" fontId="56" fillId="39"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9" borderId="0" applyNumberFormat="0" applyBorder="0" applyAlignment="0" applyProtection="0">
      <alignment vertical="center"/>
    </xf>
    <xf numFmtId="0" fontId="54" fillId="38" borderId="0" applyNumberFormat="0" applyBorder="0" applyAlignment="0" applyProtection="0">
      <alignment vertical="center"/>
    </xf>
    <xf numFmtId="0" fontId="72" fillId="44"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21" fillId="4" borderId="0" applyNumberFormat="0" applyBorder="0" applyAlignment="0" applyProtection="0">
      <alignment vertical="center"/>
    </xf>
    <xf numFmtId="0" fontId="72" fillId="61" borderId="0" applyNumberFormat="0" applyBorder="0" applyAlignment="0" applyProtection="0">
      <alignment vertical="center"/>
    </xf>
    <xf numFmtId="0" fontId="71" fillId="0" borderId="0" applyNumberFormat="0" applyFill="0" applyBorder="0" applyAlignment="0" applyProtection="0">
      <alignment vertical="center"/>
    </xf>
    <xf numFmtId="0" fontId="24" fillId="4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67" fillId="5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6" fillId="49"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6"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72" fillId="61"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67" fillId="4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58" fillId="36"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68" fillId="51"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9" fontId="0" fillId="0" borderId="0" applyFont="0" applyFill="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21" fillId="39" borderId="0" applyNumberFormat="0" applyBorder="0" applyAlignment="0" applyProtection="0">
      <alignment vertical="center"/>
    </xf>
    <xf numFmtId="0" fontId="60" fillId="39" borderId="0" applyNumberFormat="0" applyBorder="0" applyAlignment="0" applyProtection="0">
      <alignment vertical="center"/>
    </xf>
    <xf numFmtId="0" fontId="55" fillId="39"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21" fillId="42"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67" fillId="63" borderId="0" applyNumberFormat="0" applyBorder="0" applyAlignment="0" applyProtection="0">
      <alignment vertical="center"/>
    </xf>
    <xf numFmtId="0" fontId="0" fillId="0" borderId="0">
      <alignment vertical="center"/>
    </xf>
    <xf numFmtId="0" fontId="85" fillId="59" borderId="26">
      <alignment vertical="center"/>
      <protection locked="0"/>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92" fillId="0" borderId="29" applyNumberFormat="0" applyFill="0" applyAlignment="0" applyProtection="0">
      <alignment vertical="center"/>
    </xf>
    <xf numFmtId="0" fontId="55" fillId="37" borderId="0" applyNumberFormat="0" applyBorder="0" applyAlignment="0" applyProtection="0">
      <alignment vertical="center"/>
    </xf>
    <xf numFmtId="0" fontId="75"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6"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79" fillId="0" borderId="23" applyNumberFormat="0" applyFill="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68" fillId="51"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5" fillId="39" borderId="0" applyNumberFormat="0" applyBorder="0" applyAlignment="0" applyProtection="0">
      <alignment vertical="center"/>
    </xf>
    <xf numFmtId="0" fontId="60" fillId="37" borderId="0" applyNumberFormat="0" applyBorder="0" applyAlignment="0" applyProtection="0">
      <alignment vertical="center"/>
    </xf>
    <xf numFmtId="0" fontId="55" fillId="39" borderId="0" applyNumberFormat="0" applyBorder="0" applyAlignment="0" applyProtection="0">
      <alignment vertical="center"/>
    </xf>
    <xf numFmtId="0" fontId="21" fillId="0" borderId="0">
      <alignment vertical="center"/>
    </xf>
    <xf numFmtId="0" fontId="55" fillId="39" borderId="0" applyNumberFormat="0" applyBorder="0" applyAlignment="0" applyProtection="0">
      <alignment vertical="center"/>
    </xf>
    <xf numFmtId="0" fontId="67" fillId="63"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70" fillId="38" borderId="0" applyNumberFormat="0" applyBorder="0" applyAlignment="0" applyProtection="0">
      <alignment vertical="center"/>
    </xf>
    <xf numFmtId="0" fontId="21" fillId="40"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73"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24" fillId="62" borderId="0" applyNumberFormat="0" applyBorder="0" applyAlignment="0" applyProtection="0">
      <alignment vertical="center"/>
    </xf>
    <xf numFmtId="0" fontId="56" fillId="39" borderId="0" applyNumberFormat="0" applyBorder="0" applyAlignment="0" applyProtection="0">
      <alignment vertical="center"/>
    </xf>
    <xf numFmtId="0" fontId="84" fillId="37" borderId="0" applyNumberFormat="0" applyBorder="0" applyAlignment="0" applyProtection="0">
      <alignment vertical="center"/>
    </xf>
    <xf numFmtId="0" fontId="55" fillId="37" borderId="0" applyNumberFormat="0" applyBorder="0" applyAlignment="0" applyProtection="0">
      <alignment vertical="center"/>
    </xf>
    <xf numFmtId="0" fontId="81" fillId="38"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67" fillId="46" borderId="0" applyNumberFormat="0" applyBorder="0" applyAlignment="0" applyProtection="0">
      <alignment vertical="center"/>
    </xf>
    <xf numFmtId="0" fontId="54" fillId="36" borderId="0" applyNumberFormat="0" applyBorder="0" applyAlignment="0" applyProtection="0">
      <alignment vertical="center"/>
    </xf>
    <xf numFmtId="0" fontId="70" fillId="38" borderId="0" applyNumberFormat="0" applyBorder="0" applyAlignment="0" applyProtection="0">
      <alignment vertical="center"/>
    </xf>
    <xf numFmtId="0" fontId="0" fillId="0" borderId="0">
      <alignment vertical="center"/>
    </xf>
    <xf numFmtId="0" fontId="56" fillId="4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6" fillId="49" borderId="0" applyNumberFormat="0" applyBorder="0" applyAlignment="0" applyProtection="0">
      <alignment vertical="center"/>
    </xf>
    <xf numFmtId="0" fontId="54" fillId="36" borderId="0" applyNumberFormat="0" applyBorder="0" applyAlignment="0" applyProtection="0">
      <alignment vertical="center"/>
    </xf>
    <xf numFmtId="0" fontId="24" fillId="45" borderId="0" applyNumberFormat="0" applyBorder="0" applyAlignment="0" applyProtection="0">
      <alignment vertical="center"/>
    </xf>
    <xf numFmtId="0" fontId="24" fillId="47"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70" fillId="36" borderId="0" applyNumberFormat="0" applyBorder="0" applyAlignment="0" applyProtection="0">
      <alignment vertical="center"/>
    </xf>
    <xf numFmtId="0" fontId="96" fillId="0" borderId="31">
      <alignment horizontal="center" vertical="center"/>
    </xf>
    <xf numFmtId="0" fontId="67" fillId="63" borderId="0" applyNumberFormat="0" applyBorder="0" applyAlignment="0" applyProtection="0">
      <alignment vertical="center"/>
    </xf>
    <xf numFmtId="0" fontId="0" fillId="0" borderId="0">
      <alignment vertical="center"/>
    </xf>
    <xf numFmtId="0" fontId="56" fillId="4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4" fillId="38" borderId="0" applyNumberFormat="0" applyBorder="0" applyAlignment="0" applyProtection="0">
      <alignment vertical="center"/>
    </xf>
    <xf numFmtId="0" fontId="56" fillId="49" borderId="0" applyNumberFormat="0" applyBorder="0" applyAlignment="0" applyProtection="0">
      <alignment vertical="center"/>
    </xf>
    <xf numFmtId="0" fontId="30" fillId="0" borderId="0">
      <alignment vertical="center"/>
    </xf>
    <xf numFmtId="0" fontId="54" fillId="36"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21" fillId="66" borderId="0" applyNumberFormat="0" applyBorder="0" applyAlignment="0" applyProtection="0">
      <alignment vertical="center"/>
    </xf>
    <xf numFmtId="0" fontId="24" fillId="62" borderId="0" applyNumberFormat="0" applyBorder="0" applyAlignment="0" applyProtection="0">
      <alignment vertical="center"/>
    </xf>
    <xf numFmtId="0" fontId="24" fillId="49"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21" fillId="36" borderId="0" applyNumberFormat="0" applyBorder="0" applyAlignment="0" applyProtection="0">
      <alignment vertical="center"/>
    </xf>
    <xf numFmtId="0" fontId="56" fillId="39" borderId="0" applyNumberFormat="0" applyBorder="0" applyAlignment="0" applyProtection="0">
      <alignment vertical="center"/>
    </xf>
    <xf numFmtId="0" fontId="73" fillId="0" borderId="0">
      <alignment vertical="center"/>
    </xf>
    <xf numFmtId="0" fontId="55" fillId="37" borderId="0" applyNumberFormat="0" applyBorder="0" applyAlignment="0" applyProtection="0">
      <alignment vertical="center"/>
    </xf>
    <xf numFmtId="0" fontId="60" fillId="39" borderId="0" applyNumberFormat="0" applyBorder="0" applyAlignment="0" applyProtection="0">
      <alignment vertical="center"/>
    </xf>
    <xf numFmtId="0" fontId="55" fillId="37" borderId="0" applyNumberFormat="0" applyBorder="0" applyAlignment="0" applyProtection="0">
      <alignment vertical="center"/>
    </xf>
    <xf numFmtId="0" fontId="82" fillId="0" borderId="20" applyNumberFormat="0" applyFill="0" applyAlignment="0" applyProtection="0">
      <alignment vertical="center"/>
    </xf>
    <xf numFmtId="0" fontId="21" fillId="37"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24" fillId="47" borderId="0" applyNumberFormat="0" applyBorder="0" applyAlignment="0" applyProtection="0">
      <alignment vertical="center"/>
    </xf>
    <xf numFmtId="0" fontId="56" fillId="37" borderId="0" applyNumberFormat="0" applyBorder="0" applyAlignment="0" applyProtection="0">
      <alignment vertical="center"/>
    </xf>
    <xf numFmtId="0" fontId="54" fillId="36" borderId="0" applyNumberFormat="0" applyBorder="0" applyAlignment="0" applyProtection="0">
      <alignment vertical="center"/>
    </xf>
    <xf numFmtId="0" fontId="72" fillId="52"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56"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70" fillId="36" borderId="0" applyNumberFormat="0" applyBorder="0" applyAlignment="0" applyProtection="0">
      <alignment vertical="center"/>
    </xf>
    <xf numFmtId="0" fontId="95" fillId="0" borderId="0">
      <alignment horizontal="center" vertical="center" wrapText="1"/>
      <protection locked="0"/>
    </xf>
    <xf numFmtId="0" fontId="21"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68" fillId="51"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21" fillId="36" borderId="0" applyNumberFormat="0" applyBorder="0" applyAlignment="0" applyProtection="0">
      <alignment vertical="center"/>
    </xf>
    <xf numFmtId="0" fontId="92" fillId="0" borderId="29" applyNumberFormat="0" applyFill="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70" fillId="38" borderId="0" applyNumberFormat="0" applyBorder="0" applyAlignment="0" applyProtection="0">
      <alignment vertical="center"/>
    </xf>
    <xf numFmtId="0" fontId="82" fillId="0" borderId="20" applyNumberFormat="0" applyFill="0" applyAlignment="0" applyProtection="0">
      <alignment vertical="center"/>
    </xf>
    <xf numFmtId="0" fontId="24" fillId="47" borderId="0" applyNumberFormat="0" applyBorder="0" applyAlignment="0" applyProtection="0">
      <alignment vertical="center"/>
    </xf>
    <xf numFmtId="0" fontId="54" fillId="36" borderId="0" applyNumberFormat="0" applyBorder="0" applyAlignment="0" applyProtection="0">
      <alignment vertical="center"/>
    </xf>
    <xf numFmtId="0" fontId="97" fillId="0" borderId="0">
      <alignment vertical="top"/>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68" fillId="51" borderId="0" applyNumberFormat="0" applyBorder="0" applyAlignment="0" applyProtection="0">
      <alignment vertical="center"/>
    </xf>
    <xf numFmtId="0" fontId="67" fillId="67" borderId="0" applyNumberFormat="0" applyBorder="0" applyAlignment="0" applyProtection="0">
      <alignment vertical="center"/>
    </xf>
    <xf numFmtId="0" fontId="58" fillId="38"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84"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68" fillId="51"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6" fillId="37"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24" fillId="53"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79" fillId="0" borderId="0" applyNumberFormat="0" applyFill="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21"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54" fillId="38" borderId="0" applyNumberFormat="0" applyBorder="0" applyAlignment="0" applyProtection="0">
      <alignment vertical="center"/>
    </xf>
    <xf numFmtId="0" fontId="54" fillId="38" borderId="0" applyNumberFormat="0" applyBorder="0" applyAlignment="0" applyProtection="0">
      <alignment vertical="center"/>
    </xf>
    <xf numFmtId="0" fontId="65" fillId="0" borderId="0" applyNumberFormat="0" applyFill="0" applyBorder="0" applyAlignment="0" applyProtection="0">
      <alignment vertical="center"/>
    </xf>
    <xf numFmtId="0" fontId="21" fillId="44" borderId="0" applyNumberFormat="0" applyBorder="0" applyAlignment="0" applyProtection="0">
      <alignment vertical="center"/>
    </xf>
    <xf numFmtId="0" fontId="54" fillId="36" borderId="0" applyNumberFormat="0" applyBorder="0" applyAlignment="0" applyProtection="0">
      <alignment vertical="center"/>
    </xf>
    <xf numFmtId="0" fontId="61" fillId="42"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6" fillId="39" borderId="0" applyNumberFormat="0" applyBorder="0" applyAlignment="0" applyProtection="0">
      <alignment vertical="center"/>
    </xf>
    <xf numFmtId="0" fontId="58" fillId="38" borderId="0" applyNumberFormat="0" applyBorder="0" applyAlignment="0" applyProtection="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21" fillId="42" borderId="0" applyNumberFormat="0" applyBorder="0" applyAlignment="0" applyProtection="0">
      <alignment vertical="center"/>
    </xf>
    <xf numFmtId="0" fontId="54" fillId="36" borderId="0" applyNumberFormat="0" applyBorder="0" applyAlignment="0" applyProtection="0">
      <alignment vertical="center"/>
    </xf>
    <xf numFmtId="0" fontId="21"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21" fillId="4" borderId="0" applyNumberFormat="0" applyBorder="0" applyAlignment="0" applyProtection="0">
      <alignment vertical="center"/>
    </xf>
    <xf numFmtId="0" fontId="54" fillId="36" borderId="0" applyNumberFormat="0" applyBorder="0" applyAlignment="0" applyProtection="0">
      <alignment vertical="center"/>
    </xf>
    <xf numFmtId="0" fontId="70" fillId="38"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65" fillId="0" borderId="0" applyNumberFormat="0" applyFill="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0" fillId="0" borderId="0">
      <alignment vertical="center"/>
    </xf>
    <xf numFmtId="0" fontId="68" fillId="51" borderId="0" applyNumberFormat="0" applyBorder="0" applyAlignment="0" applyProtection="0">
      <alignment vertical="center"/>
    </xf>
    <xf numFmtId="0" fontId="54" fillId="38"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70" fillId="38"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3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81"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54" fillId="38" borderId="0" applyNumberFormat="0" applyBorder="0" applyAlignment="0" applyProtection="0">
      <alignment vertical="center"/>
    </xf>
    <xf numFmtId="0" fontId="56" fillId="4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6" fillId="37"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0" fillId="0" borderId="0"/>
    <xf numFmtId="0" fontId="55" fillId="37" borderId="0" applyNumberFormat="0" applyBorder="0" applyAlignment="0" applyProtection="0">
      <alignment vertical="center"/>
    </xf>
    <xf numFmtId="0" fontId="67" fillId="55" borderId="0" applyNumberFormat="0" applyBorder="0" applyAlignment="0" applyProtection="0">
      <alignment vertical="center"/>
    </xf>
    <xf numFmtId="0" fontId="70" fillId="38"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6" fillId="49" borderId="0" applyNumberFormat="0" applyBorder="0" applyAlignment="0" applyProtection="0">
      <alignment vertical="center"/>
    </xf>
    <xf numFmtId="0" fontId="55" fillId="37" borderId="0" applyNumberFormat="0" applyBorder="0" applyAlignment="0" applyProtection="0">
      <alignment vertical="center"/>
    </xf>
    <xf numFmtId="0" fontId="89" fillId="3" borderId="0" applyNumberFormat="0" applyBorder="0" applyAlignment="0" applyProtection="0">
      <alignment vertical="center"/>
    </xf>
    <xf numFmtId="0" fontId="56" fillId="49" borderId="0" applyNumberFormat="0" applyBorder="0" applyAlignment="0" applyProtection="0">
      <alignment vertical="center"/>
    </xf>
    <xf numFmtId="0" fontId="24" fillId="47"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85" fillId="59" borderId="26">
      <alignment vertical="center"/>
      <protection locked="0"/>
    </xf>
    <xf numFmtId="0" fontId="55" fillId="39" borderId="0" applyNumberFormat="0" applyBorder="0" applyAlignment="0" applyProtection="0">
      <alignment vertical="center"/>
    </xf>
    <xf numFmtId="0" fontId="30" fillId="0" borderId="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55" fillId="39"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21"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72" fillId="50"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60" fillId="39" borderId="0" applyNumberFormat="0" applyBorder="0" applyAlignment="0" applyProtection="0">
      <alignment vertical="center"/>
    </xf>
    <xf numFmtId="0" fontId="68" fillId="51" borderId="0" applyNumberFormat="0" applyBorder="0" applyAlignment="0" applyProtection="0">
      <alignment vertical="center"/>
    </xf>
    <xf numFmtId="0" fontId="68" fillId="51"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21" fillId="43" borderId="0" applyNumberFormat="0" applyBorder="0" applyAlignment="0" applyProtection="0">
      <alignment vertical="center"/>
    </xf>
    <xf numFmtId="9" fontId="0" fillId="0" borderId="0" applyFont="0" applyFill="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68" fillId="51"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1" fillId="36" borderId="0" applyNumberFormat="0" applyBorder="0" applyAlignment="0" applyProtection="0">
      <alignment vertical="center"/>
    </xf>
    <xf numFmtId="0" fontId="55" fillId="39"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6" fillId="49" borderId="0" applyNumberFormat="0" applyBorder="0" applyAlignment="0" applyProtection="0">
      <alignment vertical="center"/>
    </xf>
    <xf numFmtId="0" fontId="21" fillId="6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70"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6" fillId="49" borderId="0" applyNumberFormat="0" applyBorder="0" applyAlignment="0" applyProtection="0">
      <alignment vertical="center"/>
    </xf>
    <xf numFmtId="0" fontId="54" fillId="36" borderId="0" applyNumberFormat="0" applyBorder="0" applyAlignment="0" applyProtection="0">
      <alignment vertical="center"/>
    </xf>
    <xf numFmtId="0" fontId="70"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5" fillId="39"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180" fontId="0" fillId="0" borderId="0" applyFont="0" applyFill="0" applyBorder="0" applyAlignment="0" applyProtection="0">
      <alignment vertical="center"/>
    </xf>
    <xf numFmtId="0" fontId="70"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78" fillId="0" borderId="0" applyNumberFormat="0" applyFill="0" applyBorder="0" applyAlignment="0" applyProtection="0">
      <alignment vertical="top"/>
      <protection locked="0"/>
    </xf>
    <xf numFmtId="0" fontId="24" fillId="47" borderId="0" applyNumberFormat="0" applyBorder="0" applyAlignment="0" applyProtection="0">
      <alignment vertical="center"/>
    </xf>
    <xf numFmtId="0" fontId="55" fillId="37" borderId="0" applyNumberFormat="0" applyBorder="0" applyAlignment="0" applyProtection="0">
      <alignment vertical="center"/>
    </xf>
    <xf numFmtId="0" fontId="77" fillId="0" borderId="0" applyNumberFormat="0" applyFill="0" applyBorder="0" applyAlignment="0" applyProtection="0">
      <alignment vertical="center"/>
    </xf>
    <xf numFmtId="0" fontId="55" fillId="37" borderId="0" applyNumberFormat="0" applyBorder="0" applyAlignment="0" applyProtection="0">
      <alignment vertical="center"/>
    </xf>
    <xf numFmtId="0" fontId="67" fillId="46" borderId="0" applyNumberFormat="0" applyBorder="0" applyAlignment="0" applyProtection="0">
      <alignment vertical="center"/>
    </xf>
    <xf numFmtId="0" fontId="58" fillId="38"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181" fontId="0" fillId="0" borderId="0" applyFont="0" applyFill="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9" fontId="0" fillId="0" borderId="0" applyFont="0" applyFill="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67" fillId="55" borderId="0" applyNumberFormat="0" applyBorder="0" applyAlignment="0" applyProtection="0">
      <alignment vertical="center"/>
    </xf>
    <xf numFmtId="0" fontId="55" fillId="37" borderId="0" applyNumberFormat="0" applyBorder="0" applyAlignment="0" applyProtection="0">
      <alignment vertical="center"/>
    </xf>
    <xf numFmtId="0" fontId="85" fillId="59" borderId="26">
      <alignment vertical="center"/>
      <protection locked="0"/>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61" fillId="39" borderId="0" applyNumberFormat="0" applyBorder="0" applyAlignment="0" applyProtection="0">
      <alignment vertical="center"/>
    </xf>
    <xf numFmtId="0" fontId="68" fillId="47" borderId="0" applyNumberFormat="0" applyBorder="0" applyAlignment="0" applyProtection="0">
      <alignment vertical="center"/>
    </xf>
    <xf numFmtId="0" fontId="21" fillId="0" borderId="0">
      <alignment vertical="center"/>
    </xf>
    <xf numFmtId="0" fontId="60" fillId="39" borderId="0" applyNumberFormat="0" applyBorder="0" applyAlignment="0" applyProtection="0">
      <alignment vertical="center"/>
    </xf>
    <xf numFmtId="0" fontId="67" fillId="5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67" fillId="63"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72" fillId="61"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24" fillId="53" borderId="0" applyNumberFormat="0" applyBorder="0" applyAlignment="0" applyProtection="0">
      <alignment vertical="center"/>
    </xf>
    <xf numFmtId="0" fontId="60" fillId="39" borderId="0" applyNumberFormat="0" applyBorder="0" applyAlignment="0" applyProtection="0">
      <alignment vertical="center"/>
    </xf>
    <xf numFmtId="0" fontId="55" fillId="37" borderId="0" applyNumberFormat="0" applyBorder="0" applyAlignment="0" applyProtection="0">
      <alignment vertical="center"/>
    </xf>
    <xf numFmtId="0" fontId="70"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24" fillId="60"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72" fillId="50" borderId="0" applyNumberFormat="0" applyBorder="0" applyAlignment="0" applyProtection="0">
      <alignment vertical="center"/>
    </xf>
    <xf numFmtId="0" fontId="55" fillId="37" borderId="0" applyNumberFormat="0" applyBorder="0" applyAlignment="0" applyProtection="0">
      <alignment vertical="center"/>
    </xf>
    <xf numFmtId="0" fontId="92" fillId="0" borderId="29" applyNumberFormat="0" applyFill="0" applyAlignment="0" applyProtection="0">
      <alignment vertical="center"/>
    </xf>
    <xf numFmtId="0" fontId="21" fillId="54" borderId="0" applyNumberFormat="0" applyBorder="0" applyAlignment="0" applyProtection="0">
      <alignment vertical="center"/>
    </xf>
    <xf numFmtId="0" fontId="56"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70" fillId="36" borderId="0" applyNumberFormat="0" applyBorder="0" applyAlignment="0" applyProtection="0">
      <alignment vertical="center"/>
    </xf>
    <xf numFmtId="0" fontId="55" fillId="37" borderId="0" applyNumberFormat="0" applyBorder="0" applyAlignment="0" applyProtection="0">
      <alignment vertical="center"/>
    </xf>
    <xf numFmtId="0" fontId="27" fillId="0" borderId="0" applyNumberFormat="0" applyFill="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0" fillId="0" borderId="0">
      <alignment vertical="center"/>
    </xf>
    <xf numFmtId="0" fontId="68" fillId="51" borderId="0" applyNumberFormat="0" applyBorder="0" applyAlignment="0" applyProtection="0">
      <alignment vertical="center"/>
    </xf>
    <xf numFmtId="0" fontId="89" fillId="3" borderId="0" applyNumberFormat="0" applyBorder="0" applyAlignment="0" applyProtection="0">
      <alignment vertical="center"/>
    </xf>
    <xf numFmtId="0" fontId="0" fillId="0" borderId="0">
      <alignment vertical="center"/>
    </xf>
    <xf numFmtId="0" fontId="21"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56" fillId="4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68" fillId="51" borderId="0" applyNumberFormat="0" applyBorder="0" applyAlignment="0" applyProtection="0">
      <alignment vertical="center"/>
    </xf>
    <xf numFmtId="0" fontId="76" fillId="50" borderId="0" applyNumberFormat="0" applyBorder="0" applyAlignment="0" applyProtection="0">
      <alignment vertical="center"/>
    </xf>
    <xf numFmtId="0" fontId="98" fillId="2"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21" fillId="43" borderId="0" applyNumberFormat="0" applyBorder="0" applyAlignment="0" applyProtection="0">
      <alignment vertical="center"/>
    </xf>
    <xf numFmtId="0" fontId="54" fillId="36" borderId="0" applyNumberFormat="0" applyBorder="0" applyAlignment="0" applyProtection="0">
      <alignment vertical="center"/>
    </xf>
    <xf numFmtId="0" fontId="21" fillId="40" borderId="0" applyNumberFormat="0" applyBorder="0" applyAlignment="0" applyProtection="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60" fillId="39"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21" fillId="4" borderId="0" applyNumberFormat="0" applyBorder="0" applyAlignment="0" applyProtection="0">
      <alignment vertical="center"/>
    </xf>
    <xf numFmtId="0" fontId="54" fillId="38" borderId="0" applyNumberFormat="0" applyBorder="0" applyAlignment="0" applyProtection="0">
      <alignment vertical="center"/>
    </xf>
    <xf numFmtId="0" fontId="24" fillId="53" borderId="0" applyNumberFormat="0" applyBorder="0" applyAlignment="0" applyProtection="0">
      <alignment vertical="center"/>
    </xf>
    <xf numFmtId="0" fontId="79" fillId="0" borderId="23" applyNumberFormat="0" applyFill="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21" fillId="42"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70" fillId="38" borderId="0" applyNumberFormat="0" applyBorder="0" applyAlignment="0" applyProtection="0">
      <alignment vertical="center"/>
    </xf>
    <xf numFmtId="0" fontId="0" fillId="0" borderId="0">
      <alignment vertical="center"/>
    </xf>
    <xf numFmtId="0" fontId="21" fillId="58"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182" fontId="0" fillId="0" borderId="0" applyFont="0" applyFill="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73" fillId="0" borderId="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74" fillId="0" borderId="0">
      <alignment vertical="center"/>
    </xf>
    <xf numFmtId="0" fontId="0" fillId="0" borderId="0">
      <alignment vertical="center"/>
    </xf>
    <xf numFmtId="0" fontId="73"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73" fillId="0" borderId="0">
      <alignment vertical="center"/>
      <protection locked="0"/>
    </xf>
    <xf numFmtId="0" fontId="54" fillId="36" borderId="0" applyNumberFormat="0" applyBorder="0" applyAlignment="0" applyProtection="0">
      <alignment vertical="center"/>
    </xf>
    <xf numFmtId="0" fontId="85" fillId="59" borderId="26">
      <alignment vertical="center"/>
      <protection locked="0"/>
    </xf>
    <xf numFmtId="0" fontId="55" fillId="37" borderId="0" applyNumberFormat="0" applyBorder="0" applyAlignment="0" applyProtection="0">
      <alignment vertical="center"/>
    </xf>
    <xf numFmtId="0" fontId="0" fillId="0" borderId="0">
      <alignment vertical="center"/>
    </xf>
    <xf numFmtId="0" fontId="67" fillId="55" borderId="0" applyNumberFormat="0" applyBorder="0" applyAlignment="0" applyProtection="0">
      <alignment vertical="center"/>
    </xf>
    <xf numFmtId="0" fontId="55" fillId="39" borderId="0" applyNumberFormat="0" applyBorder="0" applyAlignment="0" applyProtection="0">
      <alignment vertical="center"/>
    </xf>
    <xf numFmtId="0" fontId="0" fillId="0" borderId="0">
      <alignment vertical="center"/>
    </xf>
    <xf numFmtId="0" fontId="85" fillId="59" borderId="26">
      <alignment vertical="center"/>
      <protection locked="0"/>
    </xf>
    <xf numFmtId="0" fontId="67" fillId="67" borderId="0" applyNumberFormat="0" applyBorder="0" applyAlignment="0" applyProtection="0">
      <alignment vertical="center"/>
    </xf>
    <xf numFmtId="0" fontId="60" fillId="37" borderId="0" applyNumberFormat="0" applyBorder="0" applyAlignment="0" applyProtection="0">
      <alignment vertical="center"/>
    </xf>
    <xf numFmtId="0" fontId="55" fillId="37" borderId="0" applyNumberFormat="0" applyBorder="0" applyAlignment="0" applyProtection="0">
      <alignment vertical="center"/>
    </xf>
    <xf numFmtId="0" fontId="87" fillId="39" borderId="0" applyNumberFormat="0" applyBorder="0" applyAlignment="0" applyProtection="0">
      <alignment vertical="center"/>
    </xf>
    <xf numFmtId="0" fontId="70"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92" fillId="0" borderId="29" applyNumberFormat="0" applyFill="0" applyAlignment="0" applyProtection="0">
      <alignment vertical="center"/>
    </xf>
    <xf numFmtId="0" fontId="92" fillId="0" borderId="29" applyNumberFormat="0" applyFill="0" applyAlignment="0" applyProtection="0">
      <alignment vertical="center"/>
    </xf>
    <xf numFmtId="0" fontId="54" fillId="36" borderId="0" applyNumberFormat="0" applyBorder="0" applyAlignment="0" applyProtection="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38" fontId="0" fillId="0" borderId="0" applyFont="0" applyFill="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99" fillId="0" borderId="0">
      <alignment vertical="center"/>
    </xf>
    <xf numFmtId="0" fontId="67" fillId="6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21"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24" fillId="62" borderId="0" applyNumberFormat="0" applyBorder="0" applyAlignment="0" applyProtection="0">
      <alignment vertical="center"/>
    </xf>
    <xf numFmtId="0" fontId="24" fillId="49" borderId="0" applyNumberFormat="0" applyBorder="0" applyAlignment="0" applyProtection="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0" fillId="0" borderId="0">
      <alignment vertical="center"/>
    </xf>
    <xf numFmtId="0" fontId="79" fillId="0" borderId="23" applyNumberFormat="0" applyFill="0" applyAlignment="0" applyProtection="0">
      <alignment vertical="center"/>
    </xf>
    <xf numFmtId="0" fontId="24" fillId="45" borderId="0" applyNumberFormat="0" applyBorder="0" applyAlignment="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70" fillId="38" borderId="0" applyNumberFormat="0" applyBorder="0" applyAlignment="0" applyProtection="0">
      <alignment vertical="center"/>
    </xf>
    <xf numFmtId="0" fontId="55" fillId="37" borderId="0" applyNumberFormat="0" applyBorder="0" applyAlignment="0" applyProtection="0">
      <alignment vertical="center"/>
    </xf>
    <xf numFmtId="0" fontId="83" fillId="57" borderId="25" applyNumberFormat="0" applyAlignment="0" applyProtection="0">
      <alignment vertical="center"/>
    </xf>
    <xf numFmtId="0" fontId="55" fillId="39"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56" fillId="4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67" fillId="45"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21" fillId="0" borderId="0">
      <alignment vertical="center"/>
    </xf>
    <xf numFmtId="0" fontId="58" fillId="38" borderId="0" applyNumberFormat="0" applyBorder="0" applyAlignment="0" applyProtection="0">
      <alignment vertical="center"/>
    </xf>
    <xf numFmtId="0" fontId="0" fillId="0" borderId="0">
      <alignment vertical="center"/>
    </xf>
    <xf numFmtId="0" fontId="24" fillId="53"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72" fillId="54" borderId="0" applyNumberFormat="0" applyBorder="0" applyAlignment="0" applyProtection="0">
      <alignment vertical="center"/>
    </xf>
    <xf numFmtId="0" fontId="55" fillId="37" borderId="0" applyNumberFormat="0" applyBorder="0" applyAlignment="0" applyProtection="0">
      <alignment vertical="center"/>
    </xf>
    <xf numFmtId="0" fontId="21" fillId="54"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183" fontId="75" fillId="0" borderId="0">
      <alignment vertical="center"/>
    </xf>
    <xf numFmtId="0" fontId="0" fillId="0" borderId="0">
      <alignment vertical="center"/>
    </xf>
    <xf numFmtId="0" fontId="54" fillId="36" borderId="0" applyNumberFormat="0" applyBorder="0" applyAlignment="0" applyProtection="0">
      <alignment vertical="center"/>
    </xf>
    <xf numFmtId="0" fontId="21" fillId="38"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3" fillId="0" borderId="0">
      <alignment vertical="center"/>
    </xf>
    <xf numFmtId="0" fontId="60" fillId="39"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67" fillId="55"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21" fillId="0" borderId="0">
      <alignment vertical="center"/>
    </xf>
    <xf numFmtId="0" fontId="79" fillId="0" borderId="0" applyNumberFormat="0" applyFill="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60" fillId="39" borderId="0" applyNumberFormat="0" applyBorder="0" applyAlignment="0" applyProtection="0">
      <alignment vertical="center"/>
    </xf>
    <xf numFmtId="0" fontId="0" fillId="0" borderId="0" applyNumberFormat="0" applyFont="0" applyFill="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9" borderId="0" applyNumberFormat="0" applyBorder="0" applyAlignment="0" applyProtection="0">
      <alignment vertical="center"/>
    </xf>
    <xf numFmtId="0" fontId="70" fillId="38" borderId="0" applyNumberFormat="0" applyBorder="0" applyAlignment="0" applyProtection="0">
      <alignment vertical="center"/>
    </xf>
    <xf numFmtId="0" fontId="55" fillId="37" borderId="0" applyNumberFormat="0" applyBorder="0" applyAlignment="0" applyProtection="0">
      <alignment vertical="center"/>
    </xf>
    <xf numFmtId="0" fontId="56" fillId="49" borderId="0" applyNumberFormat="0" applyBorder="0" applyAlignment="0" applyProtection="0">
      <alignment vertical="center"/>
    </xf>
    <xf numFmtId="0" fontId="84" fillId="37" borderId="0" applyNumberFormat="0" applyBorder="0" applyAlignment="0" applyProtection="0">
      <alignment vertical="center"/>
    </xf>
    <xf numFmtId="0" fontId="70"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24" fillId="45"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72" fillId="44"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72" fillId="61" borderId="0" applyNumberFormat="0" applyBorder="0" applyAlignment="0" applyProtection="0">
      <alignment vertical="center"/>
    </xf>
    <xf numFmtId="0" fontId="54" fillId="36" borderId="0" applyNumberFormat="0" applyBorder="0" applyAlignment="0" applyProtection="0">
      <alignment vertical="center"/>
    </xf>
    <xf numFmtId="0" fontId="56" fillId="37" borderId="0" applyNumberFormat="0" applyBorder="0" applyAlignment="0" applyProtection="0">
      <alignment vertical="center"/>
    </xf>
    <xf numFmtId="0" fontId="54" fillId="36" borderId="0" applyNumberFormat="0" applyBorder="0" applyAlignment="0" applyProtection="0">
      <alignment vertical="center"/>
    </xf>
    <xf numFmtId="0" fontId="59" fillId="36" borderId="0" applyNumberFormat="0" applyBorder="0" applyAlignment="0" applyProtection="0">
      <alignment vertical="center"/>
    </xf>
    <xf numFmtId="0" fontId="60" fillId="37" borderId="0" applyNumberFormat="0" applyBorder="0" applyAlignment="0" applyProtection="0">
      <alignment vertical="center"/>
    </xf>
    <xf numFmtId="41" fontId="0" fillId="0" borderId="0" applyFont="0" applyFill="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9" fillId="36" borderId="0" applyNumberFormat="0" applyBorder="0" applyAlignment="0" applyProtection="0">
      <alignment vertical="center"/>
    </xf>
    <xf numFmtId="0" fontId="58" fillId="38"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6"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24" fillId="47" borderId="0" applyNumberFormat="0" applyBorder="0" applyAlignment="0" applyProtection="0">
      <alignment vertical="center"/>
    </xf>
    <xf numFmtId="0" fontId="0" fillId="0" borderId="0">
      <alignment vertical="center"/>
    </xf>
    <xf numFmtId="0" fontId="0" fillId="0" borderId="0">
      <alignment vertical="center"/>
    </xf>
    <xf numFmtId="0" fontId="21" fillId="4"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60" fillId="39" borderId="0" applyNumberFormat="0" applyBorder="0" applyAlignment="0" applyProtection="0">
      <alignment vertical="center"/>
    </xf>
    <xf numFmtId="0" fontId="70"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60" fillId="39" borderId="0" applyNumberFormat="0" applyBorder="0" applyAlignment="0" applyProtection="0">
      <alignment vertical="center"/>
    </xf>
    <xf numFmtId="0" fontId="84"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79" fillId="0" borderId="0" applyNumberFormat="0" applyFill="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8" fillId="36" borderId="0" applyNumberFormat="0" applyBorder="0" applyAlignment="0" applyProtection="0">
      <alignment vertical="center"/>
    </xf>
    <xf numFmtId="0" fontId="55" fillId="37" borderId="0" applyNumberFormat="0" applyBorder="0" applyAlignment="0" applyProtection="0">
      <alignment vertical="center"/>
    </xf>
    <xf numFmtId="0" fontId="88" fillId="2" borderId="21" applyNumberFormat="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67" fillId="64" borderId="0" applyNumberFormat="0" applyBorder="0" applyAlignment="0" applyProtection="0">
      <alignment vertical="center"/>
    </xf>
    <xf numFmtId="0" fontId="54" fillId="36" borderId="0" applyNumberFormat="0" applyBorder="0" applyAlignment="0" applyProtection="0">
      <alignment vertical="center"/>
    </xf>
    <xf numFmtId="0" fontId="67" fillId="45" borderId="0" applyNumberFormat="0" applyBorder="0" applyAlignment="0" applyProtection="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9" fontId="0" fillId="0" borderId="0" applyFont="0" applyFill="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6" fillId="39" borderId="0" applyNumberFormat="0" applyBorder="0" applyAlignment="0" applyProtection="0">
      <alignment vertical="center"/>
    </xf>
    <xf numFmtId="0" fontId="70" fillId="38" borderId="0" applyNumberFormat="0" applyBorder="0" applyAlignment="0" applyProtection="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61"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67" fillId="5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69" fillId="37" borderId="0" applyNumberFormat="0" applyBorder="0" applyAlignment="0" applyProtection="0">
      <alignment vertical="center"/>
    </xf>
    <xf numFmtId="0" fontId="54" fillId="38" borderId="0" applyNumberFormat="0" applyBorder="0" applyAlignment="0" applyProtection="0">
      <alignment vertical="center"/>
    </xf>
    <xf numFmtId="0" fontId="58" fillId="38" borderId="0" applyNumberFormat="0" applyBorder="0" applyAlignment="0" applyProtection="0">
      <alignment vertical="center"/>
    </xf>
    <xf numFmtId="0" fontId="0" fillId="0" borderId="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88" fillId="2" borderId="21" applyNumberFormat="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92" fillId="0" borderId="29" applyNumberFormat="0" applyFill="0" applyAlignment="0" applyProtection="0">
      <alignment vertical="center"/>
    </xf>
    <xf numFmtId="0" fontId="56" fillId="39" borderId="0" applyNumberFormat="0" applyBorder="0" applyAlignment="0" applyProtection="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6"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94" fillId="0" borderId="0">
      <alignment vertical="center"/>
    </xf>
    <xf numFmtId="0" fontId="70" fillId="38"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21" fillId="43"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70" fillId="36"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21" fillId="43" borderId="0" applyNumberFormat="0" applyBorder="0" applyAlignment="0" applyProtection="0">
      <alignment vertical="center"/>
    </xf>
    <xf numFmtId="0" fontId="54" fillId="36" borderId="0" applyNumberFormat="0" applyBorder="0" applyAlignment="0" applyProtection="0">
      <alignment vertical="center"/>
    </xf>
    <xf numFmtId="0" fontId="67" fillId="45"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6" fillId="3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72" fillId="50" borderId="0" applyNumberFormat="0" applyBorder="0" applyAlignment="0" applyProtection="0">
      <alignment vertical="center"/>
    </xf>
    <xf numFmtId="0" fontId="79" fillId="0" borderId="23" applyNumberFormat="0" applyFill="0" applyAlignment="0" applyProtection="0">
      <alignment vertical="center"/>
    </xf>
    <xf numFmtId="0" fontId="55" fillId="37" borderId="0" applyNumberFormat="0" applyBorder="0" applyAlignment="0" applyProtection="0">
      <alignment vertical="center"/>
    </xf>
    <xf numFmtId="0" fontId="56" fillId="49" borderId="0" applyNumberFormat="0" applyBorder="0" applyAlignment="0" applyProtection="0">
      <alignment vertical="center"/>
    </xf>
    <xf numFmtId="0" fontId="56" fillId="39" borderId="0" applyNumberFormat="0" applyBorder="0" applyAlignment="0" applyProtection="0">
      <alignment vertical="center"/>
    </xf>
    <xf numFmtId="0" fontId="56" fillId="37" borderId="0" applyNumberFormat="0" applyBorder="0" applyAlignment="0" applyProtection="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30" fillId="0" borderId="0">
      <alignment vertical="center"/>
    </xf>
    <xf numFmtId="0" fontId="54" fillId="38" borderId="0" applyNumberFormat="0" applyBorder="0" applyAlignment="0" applyProtection="0">
      <alignment vertical="center"/>
    </xf>
    <xf numFmtId="0" fontId="70" fillId="38" borderId="0" applyNumberFormat="0" applyBorder="0" applyAlignment="0" applyProtection="0">
      <alignment vertical="center"/>
    </xf>
    <xf numFmtId="0" fontId="70"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24" fillId="45" borderId="0" applyNumberFormat="0" applyBorder="0" applyAlignment="0" applyProtection="0">
      <alignment vertical="center"/>
    </xf>
    <xf numFmtId="0" fontId="0" fillId="0" borderId="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70" fillId="36" borderId="0" applyNumberFormat="0" applyBorder="0" applyAlignment="0" applyProtection="0">
      <alignment vertical="center"/>
    </xf>
    <xf numFmtId="0" fontId="67" fillId="63" borderId="0" applyNumberFormat="0" applyBorder="0" applyAlignment="0" applyProtection="0">
      <alignment vertical="center"/>
    </xf>
    <xf numFmtId="0" fontId="56"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88" fillId="2" borderId="21" applyNumberFormat="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72" fillId="54"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6" fillId="37" borderId="0" applyNumberFormat="0" applyBorder="0" applyAlignment="0" applyProtection="0">
      <alignment vertical="center"/>
    </xf>
    <xf numFmtId="0" fontId="54" fillId="36" borderId="0" applyNumberFormat="0" applyBorder="0" applyAlignment="0" applyProtection="0">
      <alignment vertical="center"/>
    </xf>
    <xf numFmtId="0" fontId="68" fillId="51" borderId="0" applyNumberFormat="0" applyBorder="0" applyAlignment="0" applyProtection="0">
      <alignment vertical="center"/>
    </xf>
    <xf numFmtId="0" fontId="60" fillId="39" borderId="0" applyNumberFormat="0" applyBorder="0" applyAlignment="0" applyProtection="0">
      <alignment vertical="center"/>
    </xf>
    <xf numFmtId="0" fontId="67" fillId="45"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6" fillId="49" borderId="0" applyNumberFormat="0" applyBorder="0" applyAlignment="0" applyProtection="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85" fillId="59" borderId="26">
      <alignment vertical="center"/>
      <protection locked="0"/>
    </xf>
    <xf numFmtId="0" fontId="67" fillId="67" borderId="0" applyNumberFormat="0" applyBorder="0" applyAlignment="0" applyProtection="0">
      <alignment vertical="center"/>
    </xf>
    <xf numFmtId="0" fontId="54" fillId="36" borderId="0" applyNumberFormat="0" applyBorder="0" applyAlignment="0" applyProtection="0">
      <alignment vertical="center"/>
    </xf>
    <xf numFmtId="0" fontId="83" fillId="57" borderId="25" applyNumberFormat="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184" fontId="0" fillId="0" borderId="0" applyFont="0" applyFill="0" applyBorder="0" applyAlignment="0" applyProtection="0">
      <alignment vertical="center"/>
    </xf>
    <xf numFmtId="0" fontId="65" fillId="0" borderId="0" applyNumberFormat="0" applyFill="0" applyBorder="0" applyAlignment="0" applyProtection="0">
      <alignment vertical="center"/>
    </xf>
    <xf numFmtId="0" fontId="0" fillId="0" borderId="0">
      <alignment vertical="center"/>
    </xf>
    <xf numFmtId="0" fontId="0" fillId="0" borderId="0">
      <alignment vertical="center"/>
    </xf>
    <xf numFmtId="0" fontId="21" fillId="36" borderId="0" applyNumberFormat="0" applyBorder="0" applyAlignment="0" applyProtection="0">
      <alignment vertical="center"/>
    </xf>
    <xf numFmtId="0" fontId="72" fillId="52" borderId="0" applyNumberFormat="0" applyBorder="0" applyAlignment="0" applyProtection="0">
      <alignment vertical="center"/>
    </xf>
    <xf numFmtId="0" fontId="55" fillId="39" borderId="0" applyNumberFormat="0" applyBorder="0" applyAlignment="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84"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58" fillId="38"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60" fillId="39" borderId="0" applyNumberFormat="0" applyBorder="0" applyAlignment="0" applyProtection="0">
      <alignment vertical="center"/>
    </xf>
    <xf numFmtId="0" fontId="0" fillId="0" borderId="0">
      <alignment vertical="center"/>
    </xf>
    <xf numFmtId="0" fontId="58" fillId="36" borderId="0" applyNumberFormat="0" applyBorder="0" applyAlignment="0" applyProtection="0">
      <alignment vertical="center"/>
    </xf>
    <xf numFmtId="0" fontId="70" fillId="36" borderId="0" applyNumberFormat="0" applyBorder="0" applyAlignment="0" applyProtection="0">
      <alignment vertical="center"/>
    </xf>
    <xf numFmtId="0" fontId="55" fillId="37" borderId="0" applyNumberFormat="0" applyBorder="0" applyAlignment="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78" fillId="0" borderId="0" applyNumberFormat="0" applyFill="0" applyBorder="0" applyAlignment="0" applyProtection="0">
      <alignment vertical="top"/>
      <protection locked="0"/>
    </xf>
    <xf numFmtId="0" fontId="77" fillId="0" borderId="0" applyNumberFormat="0" applyFill="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67" fillId="60" borderId="0" applyNumberFormat="0" applyBorder="0" applyAlignment="0" applyProtection="0">
      <alignment vertical="center"/>
    </xf>
    <xf numFmtId="0" fontId="21" fillId="38"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21" fillId="36" borderId="0" applyNumberFormat="0" applyBorder="0" applyAlignment="0" applyProtection="0">
      <alignment vertical="center"/>
    </xf>
    <xf numFmtId="0" fontId="58" fillId="36" borderId="0" applyNumberFormat="0" applyBorder="0" applyAlignment="0" applyProtection="0">
      <alignment vertical="center"/>
    </xf>
    <xf numFmtId="0" fontId="72" fillId="61"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67" fillId="63"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68" fillId="51"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6"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5" fillId="39" borderId="0" applyNumberFormat="0" applyBorder="0" applyAlignment="0" applyProtection="0">
      <alignment vertical="center"/>
    </xf>
    <xf numFmtId="0" fontId="100" fillId="52" borderId="0" applyNumberFormat="0" applyBorder="0" applyAlignment="0" applyProtection="0">
      <alignment vertical="center"/>
    </xf>
    <xf numFmtId="0" fontId="55" fillId="39" borderId="0" applyNumberFormat="0" applyBorder="0" applyAlignment="0" applyProtection="0">
      <alignment vertical="center"/>
    </xf>
    <xf numFmtId="0" fontId="54" fillId="38" borderId="0" applyNumberFormat="0" applyBorder="0" applyAlignment="0" applyProtection="0">
      <alignment vertical="center"/>
    </xf>
    <xf numFmtId="0" fontId="0" fillId="0" borderId="0">
      <alignment vertical="center"/>
    </xf>
    <xf numFmtId="0" fontId="60" fillId="39" borderId="0" applyNumberFormat="0" applyBorder="0" applyAlignment="0" applyProtection="0">
      <alignment vertical="center"/>
    </xf>
    <xf numFmtId="0" fontId="72" fillId="44"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70" fillId="36" borderId="0" applyNumberFormat="0" applyBorder="0" applyAlignment="0" applyProtection="0">
      <alignment vertical="center"/>
    </xf>
    <xf numFmtId="0" fontId="55" fillId="39" borderId="0" applyNumberFormat="0" applyBorder="0" applyAlignment="0" applyProtection="0">
      <alignment vertical="center"/>
    </xf>
    <xf numFmtId="0" fontId="73" fillId="0" borderId="0">
      <alignment vertical="center"/>
    </xf>
    <xf numFmtId="0" fontId="54" fillId="36" borderId="0" applyNumberFormat="0" applyBorder="0" applyAlignment="0" applyProtection="0">
      <alignment vertical="center"/>
    </xf>
    <xf numFmtId="0" fontId="94" fillId="0" borderId="0">
      <alignment vertical="center"/>
    </xf>
    <xf numFmtId="0" fontId="0" fillId="0" borderId="0">
      <alignment vertical="center"/>
    </xf>
    <xf numFmtId="0" fontId="56" fillId="49" borderId="0" applyNumberFormat="0" applyBorder="0" applyAlignment="0" applyProtection="0">
      <alignment vertical="center"/>
    </xf>
    <xf numFmtId="0" fontId="21"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94"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24" fillId="47" borderId="0" applyNumberFormat="0" applyBorder="0" applyAlignment="0" applyProtection="0">
      <alignment vertical="center"/>
    </xf>
    <xf numFmtId="0" fontId="78" fillId="0" borderId="0" applyNumberFormat="0" applyFill="0" applyBorder="0" applyAlignment="0" applyProtection="0">
      <alignment vertical="top"/>
      <protection locked="0"/>
    </xf>
    <xf numFmtId="0" fontId="77" fillId="0" borderId="0" applyNumberFormat="0" applyFill="0" applyBorder="0" applyAlignment="0" applyProtection="0">
      <alignment vertical="center"/>
    </xf>
    <xf numFmtId="0" fontId="0" fillId="0" borderId="0">
      <alignment vertical="center"/>
    </xf>
    <xf numFmtId="0" fontId="0" fillId="0" borderId="0">
      <alignment vertical="center"/>
    </xf>
    <xf numFmtId="0" fontId="70" fillId="36" borderId="0" applyNumberFormat="0" applyBorder="0" applyAlignment="0" applyProtection="0">
      <alignment vertical="center"/>
    </xf>
    <xf numFmtId="0" fontId="21" fillId="37"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21" fillId="54" borderId="0" applyNumberFormat="0" applyBorder="0" applyAlignment="0" applyProtection="0">
      <alignment vertical="center"/>
    </xf>
    <xf numFmtId="0" fontId="54" fillId="36" borderId="0" applyNumberFormat="0" applyBorder="0" applyAlignment="0" applyProtection="0">
      <alignment vertical="center"/>
    </xf>
    <xf numFmtId="0" fontId="72" fillId="52"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68" fillId="51" borderId="0" applyNumberFormat="0" applyBorder="0" applyAlignment="0" applyProtection="0">
      <alignment vertical="center"/>
    </xf>
    <xf numFmtId="0" fontId="68" fillId="51" borderId="0" applyNumberFormat="0" applyBorder="0" applyAlignment="0" applyProtection="0">
      <alignment vertical="center"/>
    </xf>
    <xf numFmtId="0" fontId="56" fillId="39" borderId="0" applyNumberFormat="0" applyBorder="0" applyAlignment="0" applyProtection="0">
      <alignment vertical="center"/>
    </xf>
    <xf numFmtId="0" fontId="92" fillId="0" borderId="29" applyNumberFormat="0" applyFill="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24" fillId="53"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21" fillId="0" borderId="0">
      <alignment vertical="center"/>
    </xf>
    <xf numFmtId="0" fontId="54" fillId="36" borderId="0" applyNumberFormat="0" applyBorder="0" applyAlignment="0" applyProtection="0">
      <alignment vertical="center"/>
    </xf>
    <xf numFmtId="0" fontId="56" fillId="39" borderId="0" applyNumberFormat="0" applyBorder="0" applyAlignment="0" applyProtection="0">
      <alignment vertical="center"/>
    </xf>
    <xf numFmtId="0" fontId="85" fillId="59" borderId="26">
      <alignment vertical="center"/>
      <protection locked="0"/>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73" fillId="0" borderId="0">
      <alignment vertical="center"/>
    </xf>
    <xf numFmtId="0" fontId="56"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68" fillId="51" borderId="0" applyNumberFormat="0" applyBorder="0" applyAlignment="0" applyProtection="0">
      <alignment vertical="center"/>
    </xf>
    <xf numFmtId="0" fontId="54" fillId="36" borderId="0" applyNumberFormat="0" applyBorder="0" applyAlignment="0" applyProtection="0">
      <alignment vertical="center"/>
    </xf>
    <xf numFmtId="0" fontId="67" fillId="55"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21"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6" fillId="37" borderId="0" applyNumberFormat="0" applyBorder="0" applyAlignment="0" applyProtection="0">
      <alignment vertical="center"/>
    </xf>
    <xf numFmtId="0" fontId="0" fillId="0" borderId="0">
      <alignment vertical="center"/>
    </xf>
    <xf numFmtId="0" fontId="56" fillId="39" borderId="0" applyNumberFormat="0" applyBorder="0" applyAlignment="0" applyProtection="0">
      <alignment vertical="center"/>
    </xf>
    <xf numFmtId="0" fontId="70" fillId="38"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185" fontId="97" fillId="0" borderId="0" applyFill="0" applyBorder="0" applyAlignment="0">
      <alignment vertical="center"/>
    </xf>
    <xf numFmtId="0" fontId="21" fillId="38" borderId="0" applyNumberFormat="0" applyBorder="0" applyAlignment="0" applyProtection="0">
      <alignment vertical="center"/>
    </xf>
    <xf numFmtId="0" fontId="21"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70" fillId="38" borderId="0" applyNumberFormat="0" applyBorder="0" applyAlignment="0" applyProtection="0">
      <alignment vertical="center"/>
    </xf>
    <xf numFmtId="0" fontId="55" fillId="37" borderId="0" applyNumberFormat="0" applyBorder="0" applyAlignment="0" applyProtection="0">
      <alignment vertical="center"/>
    </xf>
    <xf numFmtId="0" fontId="24" fillId="62" borderId="0" applyNumberFormat="0" applyBorder="0" applyAlignment="0" applyProtection="0">
      <alignment vertical="center"/>
    </xf>
    <xf numFmtId="0" fontId="21" fillId="6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70" fillId="38" borderId="0" applyNumberFormat="0" applyBorder="0" applyAlignment="0" applyProtection="0">
      <alignment vertical="center"/>
    </xf>
    <xf numFmtId="0" fontId="101" fillId="0" borderId="32" applyNumberFormat="0" applyAlignment="0" applyProtection="0">
      <alignment horizontal="left" vertical="center"/>
    </xf>
    <xf numFmtId="10" fontId="0" fillId="0" borderId="0" applyFont="0" applyFill="0" applyBorder="0" applyAlignment="0" applyProtection="0">
      <alignment vertical="center"/>
    </xf>
    <xf numFmtId="0" fontId="55" fillId="37" borderId="0" applyNumberFormat="0" applyBorder="0" applyAlignment="0" applyProtection="0">
      <alignment vertical="center"/>
    </xf>
    <xf numFmtId="0" fontId="30" fillId="0" borderId="0">
      <alignment vertical="center"/>
    </xf>
    <xf numFmtId="0" fontId="56" fillId="49" borderId="0" applyNumberFormat="0" applyBorder="0" applyAlignment="0" applyProtection="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60" fillId="39"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63" fillId="42" borderId="21" applyNumberFormat="0" applyAlignment="0" applyProtection="0">
      <alignment vertical="center"/>
    </xf>
    <xf numFmtId="0" fontId="68" fillId="51" borderId="0" applyNumberFormat="0" applyBorder="0" applyAlignment="0" applyProtection="0">
      <alignment vertical="center"/>
    </xf>
    <xf numFmtId="0" fontId="0" fillId="48" borderId="22" applyNumberFormat="0" applyFont="0" applyAlignment="0" applyProtection="0">
      <alignment vertical="center"/>
    </xf>
    <xf numFmtId="0" fontId="54" fillId="36" borderId="0" applyNumberFormat="0" applyBorder="0" applyAlignment="0" applyProtection="0">
      <alignment vertical="center"/>
    </xf>
    <xf numFmtId="0" fontId="70"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56" fillId="37" borderId="0" applyNumberFormat="0" applyBorder="0" applyAlignment="0" applyProtection="0">
      <alignment vertical="center"/>
    </xf>
    <xf numFmtId="0" fontId="102" fillId="36" borderId="0" applyNumberFormat="0" applyBorder="0" applyAlignment="0" applyProtection="0">
      <alignment vertical="center"/>
    </xf>
    <xf numFmtId="0" fontId="54" fillId="36" borderId="0" applyNumberFormat="0" applyBorder="0" applyAlignment="0" applyProtection="0">
      <alignment vertical="center"/>
    </xf>
    <xf numFmtId="0" fontId="81" fillId="38" borderId="0" applyNumberFormat="0" applyBorder="0" applyAlignment="0" applyProtection="0">
      <alignment vertical="center"/>
    </xf>
    <xf numFmtId="0" fontId="0" fillId="0" borderId="0">
      <alignment vertical="center"/>
    </xf>
    <xf numFmtId="0" fontId="0" fillId="0" borderId="0">
      <alignment vertical="center"/>
    </xf>
    <xf numFmtId="0" fontId="54" fillId="38"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6" fillId="39" borderId="0" applyNumberFormat="0" applyBorder="0" applyAlignment="0" applyProtection="0">
      <alignment vertical="center"/>
    </xf>
    <xf numFmtId="0" fontId="55" fillId="39" borderId="0" applyNumberFormat="0" applyBorder="0" applyAlignment="0" applyProtection="0">
      <alignment vertical="center"/>
    </xf>
    <xf numFmtId="0" fontId="0" fillId="0" borderId="0">
      <alignment vertical="center"/>
    </xf>
    <xf numFmtId="0" fontId="56" fillId="49"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73" fillId="0" borderId="0">
      <alignment vertical="center"/>
    </xf>
    <xf numFmtId="0" fontId="58" fillId="38" borderId="0" applyNumberFormat="0" applyBorder="0" applyAlignment="0" applyProtection="0">
      <alignment vertical="center"/>
    </xf>
    <xf numFmtId="0" fontId="55" fillId="39"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6" fillId="39" borderId="0" applyNumberFormat="0" applyBorder="0" applyAlignment="0" applyProtection="0">
      <alignment vertical="center"/>
    </xf>
    <xf numFmtId="0" fontId="55" fillId="37" borderId="0" applyNumberFormat="0" applyBorder="0" applyAlignment="0" applyProtection="0">
      <alignment vertical="center"/>
    </xf>
    <xf numFmtId="0" fontId="21" fillId="4" borderId="0" applyNumberFormat="0" applyBorder="0" applyAlignment="0" applyProtection="0">
      <alignment vertical="center"/>
    </xf>
    <xf numFmtId="0" fontId="68" fillId="51" borderId="0" applyNumberFormat="0" applyBorder="0" applyAlignment="0" applyProtection="0">
      <alignment vertical="center"/>
    </xf>
    <xf numFmtId="0" fontId="0" fillId="0" borderId="0">
      <alignment vertical="center"/>
    </xf>
    <xf numFmtId="0" fontId="72" fillId="65" borderId="0" applyNumberFormat="0" applyBorder="0" applyAlignment="0" applyProtection="0">
      <alignment vertical="center"/>
    </xf>
    <xf numFmtId="0" fontId="54" fillId="36" borderId="0" applyNumberFormat="0" applyBorder="0" applyAlignment="0" applyProtection="0">
      <alignment vertical="center"/>
    </xf>
    <xf numFmtId="0" fontId="60" fillId="37" borderId="0" applyNumberFormat="0" applyBorder="0" applyAlignment="0" applyProtection="0">
      <alignment vertical="center"/>
    </xf>
    <xf numFmtId="0" fontId="70"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72" fillId="52" borderId="0" applyNumberFormat="0" applyBorder="0" applyAlignment="0" applyProtection="0">
      <alignment vertical="center"/>
    </xf>
    <xf numFmtId="0" fontId="55" fillId="37" borderId="0" applyNumberFormat="0" applyBorder="0" applyAlignment="0" applyProtection="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67" fillId="5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70" fillId="38"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76" fillId="54"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24" fillId="4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6" fillId="37" borderId="0" applyNumberFormat="0" applyBorder="0" applyAlignment="0" applyProtection="0">
      <alignment vertical="center"/>
    </xf>
    <xf numFmtId="0" fontId="88" fillId="2" borderId="21" applyNumberFormat="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91" fillId="2" borderId="28" applyNumberFormat="0" applyAlignment="0" applyProtection="0">
      <alignment vertical="center"/>
    </xf>
    <xf numFmtId="0" fontId="60" fillId="39" borderId="0" applyNumberFormat="0" applyBorder="0" applyAlignment="0" applyProtection="0">
      <alignment vertical="center"/>
    </xf>
    <xf numFmtId="0" fontId="67" fillId="46" borderId="0" applyNumberFormat="0" applyBorder="0" applyAlignment="0" applyProtection="0">
      <alignment vertical="center"/>
    </xf>
    <xf numFmtId="0" fontId="58" fillId="38" borderId="0" applyNumberFormat="0" applyBorder="0" applyAlignment="0" applyProtection="0">
      <alignment vertical="center"/>
    </xf>
    <xf numFmtId="0" fontId="58" fillId="36" borderId="0" applyNumberFormat="0" applyBorder="0" applyAlignment="0" applyProtection="0">
      <alignment vertical="center"/>
    </xf>
    <xf numFmtId="0" fontId="54" fillId="36" borderId="0" applyNumberFormat="0" applyBorder="0" applyAlignment="0" applyProtection="0">
      <alignment vertical="center"/>
    </xf>
    <xf numFmtId="0" fontId="72" fillId="65" borderId="0" applyNumberFormat="0" applyBorder="0" applyAlignment="0" applyProtection="0">
      <alignment vertical="center"/>
    </xf>
    <xf numFmtId="0" fontId="0" fillId="0" borderId="0">
      <alignment vertical="center"/>
    </xf>
    <xf numFmtId="0" fontId="0" fillId="0" borderId="0">
      <alignment vertical="center"/>
    </xf>
    <xf numFmtId="0" fontId="54" fillId="38"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67" fillId="63"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67" fillId="67" borderId="0" applyNumberFormat="0" applyBorder="0" applyAlignment="0" applyProtection="0">
      <alignment vertical="center"/>
    </xf>
    <xf numFmtId="0" fontId="21" fillId="4" borderId="0" applyNumberFormat="0" applyBorder="0" applyAlignment="0" applyProtection="0">
      <alignment vertical="center"/>
    </xf>
    <xf numFmtId="0" fontId="54" fillId="36" borderId="0" applyNumberFormat="0" applyBorder="0" applyAlignment="0" applyProtection="0">
      <alignment vertical="center"/>
    </xf>
    <xf numFmtId="0" fontId="70" fillId="36" borderId="0" applyNumberFormat="0" applyBorder="0" applyAlignment="0" applyProtection="0">
      <alignment vertical="center"/>
    </xf>
    <xf numFmtId="0" fontId="21" fillId="4" borderId="0" applyNumberFormat="0" applyBorder="0" applyAlignment="0" applyProtection="0">
      <alignment vertical="center"/>
    </xf>
    <xf numFmtId="0" fontId="24" fillId="49" borderId="0" applyNumberFormat="0" applyBorder="0" applyAlignment="0" applyProtection="0">
      <alignment vertical="center"/>
    </xf>
    <xf numFmtId="0" fontId="21" fillId="4" borderId="0" applyNumberFormat="0" applyBorder="0" applyAlignment="0" applyProtection="0">
      <alignment vertical="center"/>
    </xf>
    <xf numFmtId="0" fontId="67" fillId="6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61" fillId="54"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21" fillId="43" borderId="0" applyNumberFormat="0" applyBorder="0" applyAlignment="0" applyProtection="0">
      <alignment vertical="center"/>
    </xf>
    <xf numFmtId="0" fontId="56" fillId="39"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21" fillId="39" borderId="0" applyNumberFormat="0" applyBorder="0" applyAlignment="0" applyProtection="0">
      <alignment vertical="center"/>
    </xf>
    <xf numFmtId="0" fontId="55" fillId="37" borderId="0" applyNumberFormat="0" applyBorder="0" applyAlignment="0" applyProtection="0">
      <alignment vertical="center"/>
    </xf>
    <xf numFmtId="0" fontId="87" fillId="39" borderId="0" applyNumberFormat="0" applyBorder="0" applyAlignment="0" applyProtection="0">
      <alignment vertical="center"/>
    </xf>
    <xf numFmtId="0" fontId="70" fillId="38" borderId="0" applyNumberFormat="0" applyBorder="0" applyAlignment="0" applyProtection="0">
      <alignment vertical="center"/>
    </xf>
    <xf numFmtId="0" fontId="58" fillId="38"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72" fillId="52" borderId="0" applyNumberFormat="0" applyBorder="0" applyAlignment="0" applyProtection="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70" fillId="38" borderId="0" applyNumberFormat="0" applyBorder="0" applyAlignment="0" applyProtection="0">
      <alignment vertical="center"/>
    </xf>
    <xf numFmtId="0" fontId="98" fillId="48" borderId="1" applyNumberFormat="0" applyBorder="0" applyAlignment="0" applyProtection="0">
      <alignment vertical="center"/>
    </xf>
    <xf numFmtId="0" fontId="88" fillId="2" borderId="21" applyNumberFormat="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103" fillId="0" borderId="0">
      <alignment vertical="center"/>
    </xf>
    <xf numFmtId="0" fontId="55"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6" fillId="49" borderId="0" applyNumberFormat="0" applyBorder="0" applyAlignment="0" applyProtection="0">
      <alignment vertical="center"/>
    </xf>
    <xf numFmtId="0" fontId="79" fillId="0" borderId="0" applyNumberFormat="0" applyFill="0" applyBorder="0" applyAlignment="0" applyProtection="0">
      <alignment vertical="center"/>
    </xf>
    <xf numFmtId="0" fontId="67" fillId="64" borderId="0" applyNumberFormat="0" applyBorder="0" applyAlignment="0" applyProtection="0">
      <alignment vertical="center"/>
    </xf>
    <xf numFmtId="37" fontId="104" fillId="0" borderId="0">
      <alignment vertical="center"/>
    </xf>
    <xf numFmtId="0" fontId="54" fillId="38"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24" fillId="53"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85" fillId="59" borderId="26">
      <alignment vertical="center"/>
      <protection locked="0"/>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58" fillId="38"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9" fillId="36" borderId="0" applyNumberFormat="0" applyBorder="0" applyAlignment="0" applyProtection="0">
      <alignment vertical="center"/>
    </xf>
    <xf numFmtId="0" fontId="21" fillId="40"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84" fillId="37" borderId="0" applyNumberFormat="0" applyBorder="0" applyAlignment="0" applyProtection="0">
      <alignment vertical="center"/>
    </xf>
    <xf numFmtId="0" fontId="54" fillId="38" borderId="0" applyNumberFormat="0" applyBorder="0" applyAlignment="0" applyProtection="0">
      <alignment vertical="center"/>
    </xf>
    <xf numFmtId="0" fontId="0" fillId="0" borderId="0">
      <alignment vertical="center"/>
    </xf>
    <xf numFmtId="0" fontId="0" fillId="0" borderId="0">
      <alignment vertical="center"/>
    </xf>
    <xf numFmtId="0" fontId="58" fillId="36" borderId="0" applyNumberFormat="0" applyBorder="0" applyAlignment="0" applyProtection="0">
      <alignment vertical="center"/>
    </xf>
    <xf numFmtId="0" fontId="54" fillId="36" borderId="0" applyNumberFormat="0" applyBorder="0" applyAlignment="0" applyProtection="0">
      <alignment vertical="center"/>
    </xf>
    <xf numFmtId="0" fontId="61" fillId="38" borderId="0" applyNumberFormat="0" applyBorder="0" applyAlignment="0" applyProtection="0">
      <alignment vertical="center"/>
    </xf>
    <xf numFmtId="0" fontId="54" fillId="36" borderId="0" applyNumberFormat="0" applyBorder="0" applyAlignment="0" applyProtection="0">
      <alignment vertical="center"/>
    </xf>
    <xf numFmtId="0" fontId="21" fillId="37" borderId="0" applyNumberFormat="0" applyBorder="0" applyAlignment="0" applyProtection="0">
      <alignment vertical="center"/>
    </xf>
    <xf numFmtId="0" fontId="56" fillId="4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186" fontId="0" fillId="0" borderId="0" applyFont="0" applyFill="0" applyBorder="0" applyAlignment="0" applyProtection="0">
      <alignment vertical="center"/>
    </xf>
    <xf numFmtId="0" fontId="56" fillId="49" borderId="0" applyNumberFormat="0" applyBorder="0" applyAlignment="0" applyProtection="0">
      <alignment vertical="center"/>
    </xf>
    <xf numFmtId="0" fontId="54" fillId="36" borderId="0" applyNumberFormat="0" applyBorder="0" applyAlignment="0" applyProtection="0">
      <alignment vertical="center"/>
    </xf>
    <xf numFmtId="0" fontId="24" fillId="47" borderId="0" applyNumberFormat="0" applyBorder="0" applyAlignment="0" applyProtection="0">
      <alignment vertical="center"/>
    </xf>
    <xf numFmtId="0" fontId="70"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21" fillId="66" borderId="0" applyNumberFormat="0" applyBorder="0" applyAlignment="0" applyProtection="0">
      <alignment vertical="center"/>
    </xf>
    <xf numFmtId="0" fontId="58" fillId="38"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5" fillId="39" borderId="0" applyNumberFormat="0" applyBorder="0" applyAlignment="0" applyProtection="0">
      <alignment vertical="center"/>
    </xf>
    <xf numFmtId="0" fontId="87" fillId="39" borderId="0" applyNumberFormat="0" applyBorder="0" applyAlignment="0" applyProtection="0">
      <alignment vertical="center"/>
    </xf>
    <xf numFmtId="0" fontId="54" fillId="36" borderId="0" applyNumberFormat="0" applyBorder="0" applyAlignment="0" applyProtection="0">
      <alignment vertical="center"/>
    </xf>
    <xf numFmtId="0" fontId="56"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0" fillId="0" borderId="0">
      <alignment vertical="center"/>
    </xf>
    <xf numFmtId="0" fontId="21" fillId="40" borderId="0" applyNumberFormat="0" applyBorder="0" applyAlignment="0" applyProtection="0">
      <alignment vertical="center"/>
    </xf>
    <xf numFmtId="0" fontId="65" fillId="0" borderId="0" applyNumberFormat="0" applyFill="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24" fillId="4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6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6"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74" fillId="0" borderId="0">
      <alignment vertical="center"/>
    </xf>
    <xf numFmtId="0" fontId="56" fillId="49"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0" fillId="0" borderId="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6" fillId="49"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6" fillId="4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21"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21" fillId="2"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85" fillId="59" borderId="26">
      <alignment vertical="center"/>
      <protection locked="0"/>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68" fillId="51" borderId="0" applyNumberFormat="0" applyBorder="0" applyAlignment="0" applyProtection="0">
      <alignment vertical="center"/>
    </xf>
    <xf numFmtId="0" fontId="91" fillId="2" borderId="28" applyNumberFormat="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85" fillId="59" borderId="26">
      <alignment vertical="center"/>
      <protection locked="0"/>
    </xf>
    <xf numFmtId="0" fontId="55" fillId="37" borderId="0" applyNumberFormat="0" applyBorder="0" applyAlignment="0" applyProtection="0">
      <alignment vertical="center"/>
    </xf>
    <xf numFmtId="0" fontId="0" fillId="0" borderId="0">
      <alignment vertical="center"/>
    </xf>
    <xf numFmtId="0" fontId="67" fillId="45"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6" fillId="49" borderId="0" applyNumberFormat="0" applyBorder="0" applyAlignment="0" applyProtection="0">
      <alignment vertical="center"/>
    </xf>
    <xf numFmtId="0" fontId="0" fillId="0" borderId="0">
      <alignment vertical="center"/>
    </xf>
    <xf numFmtId="0" fontId="24" fillId="53" borderId="0" applyNumberFormat="0" applyBorder="0" applyAlignment="0" applyProtection="0">
      <alignment vertical="center"/>
    </xf>
    <xf numFmtId="0" fontId="55" fillId="37" borderId="0" applyNumberFormat="0" applyBorder="0" applyAlignment="0" applyProtection="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24" fillId="53" borderId="0" applyNumberFormat="0" applyBorder="0" applyAlignment="0" applyProtection="0">
      <alignment vertical="center"/>
    </xf>
    <xf numFmtId="0" fontId="60" fillId="37" borderId="0" applyNumberFormat="0" applyBorder="0" applyAlignment="0" applyProtection="0">
      <alignment vertical="center"/>
    </xf>
    <xf numFmtId="0" fontId="55" fillId="37" borderId="0" applyNumberFormat="0" applyBorder="0" applyAlignment="0" applyProtection="0">
      <alignment vertical="center"/>
    </xf>
    <xf numFmtId="0" fontId="61" fillId="4" borderId="0" applyNumberFormat="0" applyBorder="0" applyAlignment="0" applyProtection="0">
      <alignment vertical="center"/>
    </xf>
    <xf numFmtId="0" fontId="0" fillId="0" borderId="0">
      <alignment vertical="center"/>
    </xf>
    <xf numFmtId="0" fontId="0" fillId="0" borderId="0">
      <alignment vertical="center"/>
    </xf>
    <xf numFmtId="0" fontId="21" fillId="39" borderId="0" applyNumberFormat="0" applyBorder="0" applyAlignment="0" applyProtection="0">
      <alignment vertical="center"/>
    </xf>
    <xf numFmtId="0" fontId="105" fillId="37" borderId="0" applyNumberFormat="0" applyBorder="0" applyAlignment="0" applyProtection="0">
      <alignment vertical="center"/>
    </xf>
    <xf numFmtId="0" fontId="56" fillId="49" borderId="0" applyNumberFormat="0" applyBorder="0" applyAlignment="0" applyProtection="0">
      <alignment vertical="center"/>
    </xf>
    <xf numFmtId="0" fontId="60"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21" fillId="42"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55" fillId="39" borderId="0" applyNumberFormat="0" applyBorder="0" applyAlignment="0" applyProtection="0">
      <alignment vertical="center"/>
    </xf>
    <xf numFmtId="0" fontId="21"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0" fillId="0" borderId="0" applyNumberFormat="0" applyFont="0" applyFill="0" applyBorder="0" applyAlignment="0" applyProtection="0">
      <alignment horizontal="lef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6" fillId="49" borderId="0" applyNumberFormat="0" applyBorder="0" applyAlignment="0" applyProtection="0">
      <alignment vertical="center"/>
    </xf>
    <xf numFmtId="0" fontId="27" fillId="0" borderId="0" applyNumberFormat="0" applyFill="0" applyBorder="0" applyAlignment="0" applyProtection="0">
      <alignment vertical="center"/>
    </xf>
    <xf numFmtId="0" fontId="21" fillId="4" borderId="0" applyNumberFormat="0" applyBorder="0" applyAlignment="0" applyProtection="0">
      <alignment vertical="center"/>
    </xf>
    <xf numFmtId="0" fontId="56" fillId="49" borderId="0" applyNumberFormat="0" applyBorder="0" applyAlignment="0" applyProtection="0">
      <alignment vertical="center"/>
    </xf>
    <xf numFmtId="0" fontId="70" fillId="38" borderId="0" applyNumberFormat="0" applyBorder="0" applyAlignment="0" applyProtection="0">
      <alignment vertical="center"/>
    </xf>
    <xf numFmtId="0" fontId="72" fillId="65" borderId="0" applyNumberFormat="0" applyBorder="0" applyAlignment="0" applyProtection="0">
      <alignment vertical="center"/>
    </xf>
    <xf numFmtId="0" fontId="55" fillId="37" borderId="0" applyNumberFormat="0" applyBorder="0" applyAlignment="0" applyProtection="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67" fillId="63" borderId="0" applyNumberFormat="0" applyBorder="0" applyAlignment="0" applyProtection="0">
      <alignment vertical="center"/>
    </xf>
    <xf numFmtId="0" fontId="56" fillId="4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21" fillId="44"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72" fillId="65"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21" fillId="44"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21" fillId="40" borderId="0" applyNumberFormat="0" applyBorder="0" applyAlignment="0" applyProtection="0">
      <alignment vertical="center"/>
    </xf>
    <xf numFmtId="0" fontId="56" fillId="39"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21" fillId="4"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21" fillId="43" borderId="0" applyNumberFormat="0" applyBorder="0" applyAlignment="0" applyProtection="0">
      <alignment vertical="center"/>
    </xf>
    <xf numFmtId="0" fontId="54" fillId="36" borderId="0" applyNumberFormat="0" applyBorder="0" applyAlignment="0" applyProtection="0">
      <alignment vertical="center"/>
    </xf>
    <xf numFmtId="0" fontId="24" fillId="49" borderId="0" applyNumberFormat="0" applyBorder="0" applyAlignment="0" applyProtection="0">
      <alignment vertical="center"/>
    </xf>
    <xf numFmtId="0" fontId="54" fillId="36" borderId="0" applyNumberFormat="0" applyBorder="0" applyAlignment="0" applyProtection="0">
      <alignment vertical="center"/>
    </xf>
    <xf numFmtId="0" fontId="101" fillId="0" borderId="5">
      <alignment horizontal="lef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21" fillId="66" borderId="0" applyNumberFormat="0" applyBorder="0" applyAlignment="0" applyProtection="0">
      <alignment vertical="center"/>
    </xf>
    <xf numFmtId="0" fontId="68" fillId="51"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9" fontId="0" fillId="0" borderId="0" applyFont="0" applyFill="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68" fillId="51" borderId="0" applyNumberFormat="0" applyBorder="0" applyAlignment="0" applyProtection="0">
      <alignment vertical="center"/>
    </xf>
    <xf numFmtId="0" fontId="0" fillId="0" borderId="0">
      <alignment vertical="center"/>
    </xf>
    <xf numFmtId="0" fontId="24" fillId="45" borderId="0" applyNumberFormat="0" applyBorder="0" applyAlignment="0" applyProtection="0">
      <alignment vertical="center"/>
    </xf>
    <xf numFmtId="0" fontId="56" fillId="39"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40" fontId="0" fillId="0" borderId="0" applyFont="0" applyFill="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24" fillId="53" borderId="0" applyNumberFormat="0" applyBorder="0" applyAlignment="0" applyProtection="0">
      <alignment vertical="center"/>
    </xf>
    <xf numFmtId="0" fontId="55" fillId="37" borderId="0" applyNumberFormat="0" applyBorder="0" applyAlignment="0" applyProtection="0">
      <alignment vertical="center"/>
    </xf>
    <xf numFmtId="0" fontId="68" fillId="51"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63" fillId="42" borderId="21" applyNumberFormat="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84" fillId="37" borderId="0" applyNumberFormat="0" applyBorder="0" applyAlignment="0" applyProtection="0">
      <alignment vertical="center"/>
    </xf>
    <xf numFmtId="0" fontId="59" fillId="36" borderId="0" applyNumberFormat="0" applyBorder="0" applyAlignment="0" applyProtection="0">
      <alignment vertical="center"/>
    </xf>
    <xf numFmtId="0" fontId="65" fillId="0" borderId="0" applyNumberFormat="0" applyFill="0" applyBorder="0" applyAlignment="0" applyProtection="0">
      <alignment vertical="center"/>
    </xf>
    <xf numFmtId="0" fontId="24" fillId="53" borderId="0" applyNumberFormat="0" applyBorder="0" applyAlignment="0" applyProtection="0">
      <alignment vertical="center"/>
    </xf>
    <xf numFmtId="0" fontId="54" fillId="36" borderId="0" applyNumberFormat="0" applyBorder="0" applyAlignment="0" applyProtection="0">
      <alignment vertical="center"/>
    </xf>
    <xf numFmtId="0" fontId="0" fillId="48" borderId="22" applyNumberFormat="0" applyFont="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15" fontId="0" fillId="0" borderId="0" applyFont="0" applyFill="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8" fillId="38" borderId="0" applyNumberFormat="0" applyBorder="0" applyAlignment="0" applyProtection="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56"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2" fillId="44" borderId="0" applyNumberFormat="0" applyBorder="0" applyAlignment="0" applyProtection="0">
      <alignment vertical="center"/>
    </xf>
    <xf numFmtId="0" fontId="56" fillId="39" borderId="0" applyNumberFormat="0" applyBorder="0" applyAlignment="0" applyProtection="0">
      <alignment vertical="center"/>
    </xf>
    <xf numFmtId="0" fontId="68" fillId="51" borderId="0" applyNumberFormat="0" applyBorder="0" applyAlignment="0" applyProtection="0">
      <alignment vertical="center"/>
    </xf>
    <xf numFmtId="0" fontId="59"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21" fillId="36" borderId="0" applyNumberFormat="0" applyBorder="0" applyAlignment="0" applyProtection="0">
      <alignment vertical="center"/>
    </xf>
    <xf numFmtId="0" fontId="21" fillId="36" borderId="0" applyNumberFormat="0" applyBorder="0" applyAlignment="0" applyProtection="0">
      <alignment vertical="center"/>
    </xf>
    <xf numFmtId="0" fontId="24" fillId="60"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70"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85" fillId="59" borderId="26">
      <alignment vertical="center"/>
      <protection locked="0"/>
    </xf>
    <xf numFmtId="0" fontId="24" fillId="45" borderId="0" applyNumberFormat="0" applyBorder="0" applyAlignment="0" applyProtection="0">
      <alignment vertical="center"/>
    </xf>
    <xf numFmtId="0" fontId="21" fillId="43" borderId="0" applyNumberFormat="0" applyBorder="0" applyAlignment="0" applyProtection="0">
      <alignment vertical="center"/>
    </xf>
    <xf numFmtId="0" fontId="56" fillId="4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9" fillId="0" borderId="23" applyNumberFormat="0" applyFill="0" applyAlignment="0" applyProtection="0">
      <alignment vertical="center"/>
    </xf>
    <xf numFmtId="0" fontId="54" fillId="36" borderId="0" applyNumberFormat="0" applyBorder="0" applyAlignment="0" applyProtection="0">
      <alignment vertical="center"/>
    </xf>
    <xf numFmtId="0" fontId="70" fillId="36" borderId="0" applyNumberFormat="0" applyBorder="0" applyAlignment="0" applyProtection="0">
      <alignment vertical="center"/>
    </xf>
    <xf numFmtId="0" fontId="70" fillId="38" borderId="0" applyNumberFormat="0" applyBorder="0" applyAlignment="0" applyProtection="0">
      <alignment vertical="center"/>
    </xf>
    <xf numFmtId="0" fontId="84" fillId="37"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63" fillId="42" borderId="21" applyNumberFormat="0" applyAlignment="0" applyProtection="0">
      <alignment vertical="center"/>
    </xf>
    <xf numFmtId="0" fontId="90" fillId="36" borderId="0" applyNumberFormat="0" applyBorder="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top"/>
      <protection locked="0"/>
    </xf>
    <xf numFmtId="0" fontId="60" fillId="3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6" fillId="37" borderId="0" applyNumberFormat="0" applyBorder="0" applyAlignment="0" applyProtection="0">
      <alignment vertical="center"/>
    </xf>
    <xf numFmtId="0" fontId="65" fillId="0" borderId="0" applyNumberFormat="0" applyFill="0" applyBorder="0" applyAlignment="0" applyProtection="0">
      <alignment vertical="center"/>
    </xf>
    <xf numFmtId="0" fontId="54" fillId="36" borderId="0" applyNumberFormat="0" applyBorder="0" applyAlignment="0" applyProtection="0">
      <alignment vertical="center"/>
    </xf>
    <xf numFmtId="0" fontId="106" fillId="0" borderId="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85" fillId="59" borderId="26">
      <alignment vertical="center"/>
      <protection locked="0"/>
    </xf>
    <xf numFmtId="0" fontId="24" fillId="53"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9" borderId="0" applyNumberFormat="0" applyBorder="0" applyAlignment="0" applyProtection="0">
      <alignment vertical="center"/>
    </xf>
    <xf numFmtId="0" fontId="0" fillId="0" borderId="0">
      <alignment vertical="center"/>
    </xf>
    <xf numFmtId="0" fontId="70"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70"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9" fontId="0" fillId="0" borderId="0" applyFont="0" applyFill="0" applyBorder="0" applyAlignment="0" applyProtection="0">
      <alignment vertical="center"/>
    </xf>
    <xf numFmtId="0" fontId="84" fillId="37" borderId="0" applyNumberFormat="0" applyBorder="0" applyAlignment="0" applyProtection="0">
      <alignment vertical="center"/>
    </xf>
    <xf numFmtId="0" fontId="21" fillId="36"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176" fontId="103" fillId="68" borderId="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58" fillId="36" borderId="0" applyNumberFormat="0" applyBorder="0" applyAlignment="0" applyProtection="0">
      <alignment vertical="center"/>
    </xf>
    <xf numFmtId="0" fontId="27" fillId="0" borderId="0" applyNumberFormat="0" applyFill="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68" fillId="51"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63" fillId="42" borderId="21" applyNumberFormat="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24" fillId="45"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60" fillId="37" borderId="0" applyNumberFormat="0" applyBorder="0" applyAlignment="0" applyProtection="0">
      <alignment vertical="center"/>
    </xf>
    <xf numFmtId="0" fontId="54" fillId="36" borderId="0" applyNumberFormat="0" applyBorder="0" applyAlignment="0" applyProtection="0">
      <alignment vertical="center"/>
    </xf>
    <xf numFmtId="187" fontId="73"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70" fillId="36"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21" fillId="0" borderId="0">
      <alignment vertical="center"/>
    </xf>
    <xf numFmtId="0" fontId="58" fillId="38" borderId="0" applyNumberFormat="0" applyBorder="0" applyAlignment="0" applyProtection="0">
      <alignment vertical="center"/>
    </xf>
    <xf numFmtId="0" fontId="30" fillId="0" borderId="0">
      <alignment vertical="center"/>
    </xf>
    <xf numFmtId="0" fontId="55" fillId="37" borderId="0" applyNumberFormat="0" applyBorder="0" applyAlignment="0" applyProtection="0">
      <alignment vertical="center"/>
    </xf>
    <xf numFmtId="0" fontId="21" fillId="42" borderId="0" applyNumberFormat="0" applyBorder="0" applyAlignment="0" applyProtection="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86" fillId="0" borderId="27" applyNumberFormat="0" applyFill="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67" fillId="56"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9" fillId="36" borderId="0" applyNumberFormat="0" applyBorder="0" applyAlignment="0" applyProtection="0">
      <alignment vertical="center"/>
    </xf>
    <xf numFmtId="0" fontId="0" fillId="0" borderId="0">
      <alignment vertical="center"/>
    </xf>
    <xf numFmtId="0" fontId="70" fillId="36" borderId="0" applyNumberFormat="0" applyBorder="0" applyAlignment="0" applyProtection="0">
      <alignment vertical="center"/>
    </xf>
    <xf numFmtId="0" fontId="54" fillId="36" borderId="0" applyNumberFormat="0" applyBorder="0" applyAlignment="0" applyProtection="0">
      <alignment vertical="center"/>
    </xf>
    <xf numFmtId="0" fontId="21" fillId="58" borderId="0" applyNumberFormat="0" applyBorder="0" applyAlignment="0" applyProtection="0">
      <alignment vertical="center"/>
    </xf>
    <xf numFmtId="0" fontId="72" fillId="50" borderId="0" applyNumberFormat="0" applyBorder="0" applyAlignment="0" applyProtection="0">
      <alignment vertical="center"/>
    </xf>
    <xf numFmtId="0" fontId="66" fillId="0" borderId="0" applyNumberFormat="0" applyFill="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9"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6" fillId="49" borderId="0" applyNumberFormat="0" applyBorder="0" applyAlignment="0" applyProtection="0">
      <alignment vertical="center"/>
    </xf>
    <xf numFmtId="0" fontId="0" fillId="0" borderId="0">
      <alignment vertical="center"/>
    </xf>
    <xf numFmtId="0" fontId="0" fillId="0" borderId="0">
      <alignment vertical="center"/>
    </xf>
    <xf numFmtId="0" fontId="55" fillId="39" borderId="0" applyNumberFormat="0" applyBorder="0" applyAlignment="0" applyProtection="0">
      <alignment vertical="center"/>
    </xf>
    <xf numFmtId="0" fontId="67" fillId="5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6" fillId="39" borderId="0" applyNumberFormat="0" applyBorder="0" applyAlignment="0" applyProtection="0">
      <alignment vertical="center"/>
    </xf>
    <xf numFmtId="0" fontId="55" fillId="37" borderId="0" applyNumberFormat="0" applyBorder="0" applyAlignment="0" applyProtection="0">
      <alignment vertical="center"/>
    </xf>
    <xf numFmtId="0" fontId="56" fillId="39" borderId="0" applyNumberFormat="0" applyBorder="0" applyAlignment="0" applyProtection="0">
      <alignment vertical="center"/>
    </xf>
    <xf numFmtId="0" fontId="55" fillId="39" borderId="0" applyNumberFormat="0" applyBorder="0" applyAlignment="0" applyProtection="0">
      <alignment vertical="center"/>
    </xf>
    <xf numFmtId="0" fontId="107" fillId="0" borderId="7" applyNumberFormat="0" applyFill="0" applyProtection="0">
      <alignment horizontal="center" vertical="center"/>
    </xf>
    <xf numFmtId="0" fontId="54" fillId="36"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67" fillId="60"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21" fillId="43"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21" fillId="42" borderId="0" applyNumberFormat="0" applyBorder="0" applyAlignment="0" applyProtection="0">
      <alignment vertical="center"/>
    </xf>
    <xf numFmtId="0" fontId="61" fillId="36" borderId="0" applyNumberFormat="0" applyBorder="0" applyAlignment="0" applyProtection="0">
      <alignment vertical="center"/>
    </xf>
    <xf numFmtId="0" fontId="54" fillId="36" borderId="0" applyNumberFormat="0" applyBorder="0" applyAlignment="0" applyProtection="0">
      <alignment vertical="center"/>
    </xf>
    <xf numFmtId="0" fontId="56" fillId="4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21" fillId="39" borderId="0" applyNumberFormat="0" applyBorder="0" applyAlignment="0" applyProtection="0">
      <alignment vertical="center"/>
    </xf>
    <xf numFmtId="0" fontId="108" fillId="0" borderId="0" applyNumberFormat="0" applyFill="0" applyBorder="0" applyAlignment="0" applyProtection="0">
      <alignment vertical="center"/>
    </xf>
    <xf numFmtId="0" fontId="0" fillId="0" borderId="0">
      <alignment vertical="center"/>
    </xf>
    <xf numFmtId="0" fontId="21" fillId="0" borderId="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67" fillId="46" borderId="0" applyNumberFormat="0" applyBorder="0" applyAlignment="0" applyProtection="0">
      <alignment vertical="center"/>
    </xf>
    <xf numFmtId="0" fontId="0" fillId="0" borderId="0">
      <alignment vertical="center"/>
    </xf>
    <xf numFmtId="0" fontId="0" fillId="0" borderId="0">
      <alignment vertical="center"/>
    </xf>
    <xf numFmtId="0" fontId="55" fillId="39" borderId="0" applyNumberFormat="0" applyBorder="0" applyAlignment="0" applyProtection="0">
      <alignment vertical="center"/>
    </xf>
    <xf numFmtId="0" fontId="54" fillId="38"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73" fillId="0" borderId="0">
      <alignment vertical="center"/>
    </xf>
    <xf numFmtId="0" fontId="0" fillId="0" borderId="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21" fillId="2" borderId="0" applyNumberFormat="0" applyBorder="0" applyAlignment="0" applyProtection="0">
      <alignment vertical="center"/>
    </xf>
    <xf numFmtId="0" fontId="67" fillId="67" borderId="0" applyNumberFormat="0" applyBorder="0" applyAlignment="0" applyProtection="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68" fillId="51"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86" fillId="0" borderId="27" applyNumberFormat="0" applyFill="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60" fillId="39" borderId="0" applyNumberFormat="0" applyBorder="0" applyAlignment="0" applyProtection="0">
      <alignment vertical="center"/>
    </xf>
    <xf numFmtId="0" fontId="56"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79" fillId="0" borderId="23" applyNumberFormat="0" applyFill="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24" fillId="53"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72" fillId="44"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70" fillId="38"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91" fillId="2" borderId="28" applyNumberFormat="0" applyAlignment="0" applyProtection="0">
      <alignment vertical="center"/>
    </xf>
    <xf numFmtId="0" fontId="55" fillId="37" borderId="0" applyNumberFormat="0" applyBorder="0" applyAlignment="0" applyProtection="0">
      <alignment vertical="center"/>
    </xf>
    <xf numFmtId="0" fontId="87" fillId="37" borderId="0" applyNumberFormat="0" applyBorder="0" applyAlignment="0" applyProtection="0">
      <alignment vertical="center"/>
    </xf>
    <xf numFmtId="0" fontId="0" fillId="0" borderId="0">
      <alignment vertical="center"/>
    </xf>
    <xf numFmtId="0" fontId="56" fillId="49" borderId="0" applyNumberFormat="0" applyBorder="0" applyAlignment="0" applyProtection="0">
      <alignment vertical="center"/>
    </xf>
    <xf numFmtId="0" fontId="67" fillId="64"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xf numFmtId="0" fontId="67" fillId="4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67" fillId="45" borderId="0" applyNumberFormat="0" applyBorder="0" applyAlignment="0" applyProtection="0">
      <alignment vertical="center"/>
    </xf>
    <xf numFmtId="0" fontId="67" fillId="67" borderId="0" applyNumberFormat="0" applyBorder="0" applyAlignment="0" applyProtection="0">
      <alignment vertical="center"/>
    </xf>
    <xf numFmtId="0" fontId="21" fillId="38" borderId="0" applyNumberFormat="0" applyBorder="0" applyAlignment="0" applyProtection="0">
      <alignment vertical="center"/>
    </xf>
    <xf numFmtId="0" fontId="56" fillId="49" borderId="0" applyNumberFormat="0" applyBorder="0" applyAlignment="0" applyProtection="0">
      <alignment vertical="center"/>
    </xf>
    <xf numFmtId="0" fontId="70" fillId="38" borderId="0" applyNumberFormat="0" applyBorder="0" applyAlignment="0" applyProtection="0">
      <alignment vertical="center"/>
    </xf>
    <xf numFmtId="0" fontId="55" fillId="37" borderId="0" applyNumberFormat="0" applyBorder="0" applyAlignment="0" applyProtection="0">
      <alignment vertical="center"/>
    </xf>
    <xf numFmtId="0" fontId="56" fillId="49" borderId="0" applyNumberFormat="0" applyBorder="0" applyAlignment="0" applyProtection="0">
      <alignment vertical="center"/>
    </xf>
    <xf numFmtId="0" fontId="67" fillId="46" borderId="0" applyNumberFormat="0" applyBorder="0" applyAlignment="0" applyProtection="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70" fillId="36" borderId="0" applyNumberFormat="0" applyBorder="0" applyAlignment="0" applyProtection="0">
      <alignment vertical="center"/>
    </xf>
    <xf numFmtId="0" fontId="68" fillId="51" borderId="0" applyNumberFormat="0" applyBorder="0" applyAlignment="0" applyProtection="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74" fillId="0" borderId="0">
      <alignment vertical="center"/>
    </xf>
    <xf numFmtId="0" fontId="54" fillId="36" borderId="0" applyNumberFormat="0" applyBorder="0" applyAlignment="0" applyProtection="0">
      <alignment vertical="center"/>
    </xf>
    <xf numFmtId="0" fontId="0" fillId="0" borderId="0">
      <alignment vertical="center"/>
    </xf>
    <xf numFmtId="0" fontId="73"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72" fillId="54"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0" fillId="0" borderId="0">
      <alignment vertical="center"/>
    </xf>
    <xf numFmtId="0" fontId="97" fillId="0" borderId="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61" fillId="38" borderId="0" applyNumberFormat="0" applyBorder="0" applyAlignment="0" applyProtection="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5" fillId="39" borderId="0" applyNumberFormat="0" applyBorder="0" applyAlignment="0" applyProtection="0">
      <alignment vertical="center"/>
    </xf>
    <xf numFmtId="0" fontId="73" fillId="0" borderId="0"/>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6" fillId="37" borderId="0" applyNumberFormat="0" applyBorder="0" applyAlignment="0" applyProtection="0">
      <alignment vertical="center"/>
    </xf>
    <xf numFmtId="0" fontId="76" fillId="65" borderId="0" applyNumberFormat="0" applyBorder="0" applyAlignment="0" applyProtection="0">
      <alignment vertical="center"/>
    </xf>
    <xf numFmtId="0" fontId="0" fillId="48" borderId="22" applyNumberFormat="0" applyFont="0" applyAlignment="0" applyProtection="0">
      <alignment vertical="center"/>
    </xf>
    <xf numFmtId="0" fontId="0" fillId="0" borderId="0">
      <alignment vertical="center"/>
    </xf>
    <xf numFmtId="0" fontId="67" fillId="67" borderId="0" applyNumberFormat="0" applyBorder="0" applyAlignment="0" applyProtection="0">
      <alignment vertical="center"/>
    </xf>
    <xf numFmtId="0" fontId="21" fillId="4" borderId="0" applyNumberFormat="0" applyBorder="0" applyAlignment="0" applyProtection="0">
      <alignment vertical="center"/>
    </xf>
    <xf numFmtId="0" fontId="55" fillId="37" borderId="0" applyNumberFormat="0" applyBorder="0" applyAlignment="0" applyProtection="0">
      <alignment vertical="center"/>
    </xf>
    <xf numFmtId="0" fontId="21" fillId="43"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68" fillId="51"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67" fillId="6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67" fillId="46" borderId="0" applyNumberFormat="0" applyBorder="0" applyAlignment="0" applyProtection="0">
      <alignment vertical="center"/>
    </xf>
    <xf numFmtId="0" fontId="67" fillId="64" borderId="0" applyNumberFormat="0" applyBorder="0" applyAlignment="0" applyProtection="0">
      <alignment vertical="center"/>
    </xf>
    <xf numFmtId="0" fontId="56"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xf numFmtId="0" fontId="54" fillId="36" borderId="0" applyNumberFormat="0" applyBorder="0" applyAlignment="0" applyProtection="0">
      <alignment vertical="center"/>
    </xf>
    <xf numFmtId="9" fontId="0" fillId="0" borderId="0" applyFont="0" applyFill="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60" fillId="37" borderId="0" applyNumberFormat="0" applyBorder="0" applyAlignment="0" applyProtection="0">
      <alignment vertical="center"/>
    </xf>
    <xf numFmtId="0" fontId="21" fillId="54" borderId="0" applyNumberFormat="0" applyBorder="0" applyAlignment="0" applyProtection="0">
      <alignment vertical="center"/>
    </xf>
    <xf numFmtId="0" fontId="55" fillId="37" borderId="0" applyNumberFormat="0" applyBorder="0" applyAlignment="0" applyProtection="0">
      <alignment vertical="center"/>
    </xf>
    <xf numFmtId="0" fontId="70" fillId="36" borderId="0" applyNumberFormat="0" applyBorder="0" applyAlignment="0" applyProtection="0">
      <alignment vertical="center"/>
    </xf>
    <xf numFmtId="0" fontId="60" fillId="39" borderId="0" applyNumberFormat="0" applyBorder="0" applyAlignment="0" applyProtection="0">
      <alignment vertical="center"/>
    </xf>
    <xf numFmtId="0" fontId="21" fillId="44" borderId="0" applyNumberFormat="0" applyBorder="0" applyAlignment="0" applyProtection="0">
      <alignment vertical="center"/>
    </xf>
    <xf numFmtId="0" fontId="68" fillId="51"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67" fillId="60"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87" fillId="37" borderId="0" applyNumberFormat="0" applyBorder="0" applyAlignment="0" applyProtection="0">
      <alignment vertical="center"/>
    </xf>
    <xf numFmtId="0" fontId="58" fillId="38"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6" fillId="49" borderId="0" applyNumberFormat="0" applyBorder="0" applyAlignment="0" applyProtection="0">
      <alignment vertical="center"/>
    </xf>
    <xf numFmtId="0" fontId="0" fillId="0" borderId="0">
      <alignment vertical="center"/>
    </xf>
    <xf numFmtId="0" fontId="21" fillId="0" borderId="0">
      <alignment vertical="center"/>
    </xf>
    <xf numFmtId="0" fontId="0" fillId="0" borderId="0">
      <alignment vertical="center"/>
    </xf>
    <xf numFmtId="0" fontId="54" fillId="36" borderId="0" applyNumberFormat="0" applyBorder="0" applyAlignment="0" applyProtection="0">
      <alignment vertical="center"/>
    </xf>
    <xf numFmtId="0" fontId="56" fillId="4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60" fillId="39" borderId="0" applyNumberFormat="0" applyBorder="0" applyAlignment="0" applyProtection="0">
      <alignment vertical="center"/>
    </xf>
    <xf numFmtId="0" fontId="55" fillId="37" borderId="0" applyNumberFormat="0" applyBorder="0" applyAlignment="0" applyProtection="0">
      <alignment vertical="center"/>
    </xf>
    <xf numFmtId="0" fontId="21" fillId="43" borderId="0" applyNumberFormat="0" applyBorder="0" applyAlignment="0" applyProtection="0">
      <alignment vertical="center"/>
    </xf>
    <xf numFmtId="0" fontId="67" fillId="46" borderId="0" applyNumberFormat="0" applyBorder="0" applyAlignment="0" applyProtection="0">
      <alignment vertical="center"/>
    </xf>
    <xf numFmtId="0" fontId="70" fillId="38"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6" fillId="39" borderId="0" applyNumberFormat="0" applyBorder="0" applyAlignment="0" applyProtection="0">
      <alignment vertical="center"/>
    </xf>
    <xf numFmtId="0" fontId="82" fillId="0" borderId="20" applyNumberFormat="0" applyFill="0" applyAlignment="0" applyProtection="0">
      <alignment vertical="center"/>
    </xf>
    <xf numFmtId="0" fontId="55" fillId="37" borderId="0" applyNumberFormat="0" applyBorder="0" applyAlignment="0" applyProtection="0">
      <alignment vertical="center"/>
    </xf>
    <xf numFmtId="0" fontId="56" fillId="39" borderId="0" applyNumberFormat="0" applyBorder="0" applyAlignment="0" applyProtection="0">
      <alignment vertical="center"/>
    </xf>
    <xf numFmtId="0" fontId="59" fillId="36" borderId="0" applyNumberFormat="0" applyBorder="0" applyAlignment="0" applyProtection="0">
      <alignment vertical="center"/>
    </xf>
    <xf numFmtId="0" fontId="0" fillId="48" borderId="22" applyNumberFormat="0" applyFont="0" applyAlignment="0" applyProtection="0">
      <alignment vertical="center"/>
    </xf>
    <xf numFmtId="0" fontId="55" fillId="37" borderId="0" applyNumberFormat="0" applyBorder="0" applyAlignment="0" applyProtection="0">
      <alignment vertical="center"/>
    </xf>
    <xf numFmtId="188" fontId="0" fillId="0" borderId="0" applyFont="0" applyFill="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21" fillId="38"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72" fillId="44"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85" fillId="59" borderId="26">
      <alignment vertical="center"/>
      <protection locked="0"/>
    </xf>
    <xf numFmtId="0" fontId="21"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21" fillId="44" borderId="0" applyNumberFormat="0" applyBorder="0" applyAlignment="0" applyProtection="0">
      <alignment vertical="center"/>
    </xf>
    <xf numFmtId="0" fontId="72" fillId="50" borderId="0" applyNumberFormat="0" applyBorder="0" applyAlignment="0" applyProtection="0">
      <alignment vertical="center"/>
    </xf>
    <xf numFmtId="0" fontId="0" fillId="0" borderId="0">
      <alignment vertical="center"/>
    </xf>
    <xf numFmtId="0" fontId="0" fillId="0" borderId="0">
      <alignment vertical="center"/>
    </xf>
    <xf numFmtId="0" fontId="82" fillId="0" borderId="20" applyNumberFormat="0" applyFill="0" applyAlignment="0" applyProtection="0">
      <alignment vertical="center"/>
    </xf>
    <xf numFmtId="0" fontId="55" fillId="37" borderId="0" applyNumberFormat="0" applyBorder="0" applyAlignment="0" applyProtection="0">
      <alignment vertical="center"/>
    </xf>
    <xf numFmtId="0" fontId="70" fillId="38" borderId="0" applyNumberFormat="0" applyBorder="0" applyAlignment="0" applyProtection="0">
      <alignment vertical="center"/>
    </xf>
    <xf numFmtId="0" fontId="21"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70" fillId="36" borderId="0" applyNumberFormat="0" applyBorder="0" applyAlignment="0" applyProtection="0">
      <alignment vertical="center"/>
    </xf>
    <xf numFmtId="0" fontId="54" fillId="38" borderId="0" applyNumberFormat="0" applyBorder="0" applyAlignment="0" applyProtection="0">
      <alignment vertical="center"/>
    </xf>
    <xf numFmtId="0" fontId="24" fillId="53" borderId="0" applyNumberFormat="0" applyBorder="0" applyAlignment="0" applyProtection="0">
      <alignment vertical="center"/>
    </xf>
    <xf numFmtId="0" fontId="68" fillId="51"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8"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70"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84" fillId="37" borderId="0" applyNumberFormat="0" applyBorder="0" applyAlignment="0" applyProtection="0">
      <alignment vertical="center"/>
    </xf>
    <xf numFmtId="0" fontId="101" fillId="0" borderId="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21" fillId="4" borderId="0" applyNumberFormat="0" applyBorder="0" applyAlignment="0" applyProtection="0">
      <alignment vertical="center"/>
    </xf>
    <xf numFmtId="0" fontId="0" fillId="0" borderId="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0" fillId="0" borderId="0">
      <alignment vertical="center"/>
    </xf>
    <xf numFmtId="0" fontId="24" fillId="45"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6"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24" fillId="53"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30" fillId="0" borderId="0">
      <alignment vertical="center"/>
    </xf>
    <xf numFmtId="0" fontId="55" fillId="37" borderId="0" applyNumberFormat="0" applyBorder="0" applyAlignment="0" applyProtection="0">
      <alignment vertical="center"/>
    </xf>
    <xf numFmtId="0" fontId="21" fillId="38" borderId="0" applyNumberFormat="0" applyBorder="0" applyAlignment="0" applyProtection="0">
      <alignment vertical="center"/>
    </xf>
    <xf numFmtId="0" fontId="56"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54" fillId="36" borderId="0" applyNumberFormat="0" applyBorder="0" applyAlignment="0" applyProtection="0">
      <alignment vertical="center"/>
    </xf>
    <xf numFmtId="0" fontId="70" fillId="38" borderId="0" applyNumberFormat="0" applyBorder="0" applyAlignment="0" applyProtection="0">
      <alignment vertical="center"/>
    </xf>
    <xf numFmtId="0" fontId="70"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49" fontId="0" fillId="0" borderId="0" applyFont="0" applyFill="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24" fillId="53"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21" fillId="54" borderId="0" applyNumberFormat="0" applyBorder="0" applyAlignment="0" applyProtection="0">
      <alignment vertical="center"/>
    </xf>
    <xf numFmtId="0" fontId="54" fillId="38" borderId="0" applyNumberFormat="0" applyBorder="0" applyAlignment="0" applyProtection="0">
      <alignment vertical="center"/>
    </xf>
    <xf numFmtId="0" fontId="70" fillId="38" borderId="0" applyNumberFormat="0" applyBorder="0" applyAlignment="0" applyProtection="0">
      <alignment vertical="center"/>
    </xf>
    <xf numFmtId="189" fontId="0" fillId="0" borderId="0" applyFont="0" applyFill="0" applyBorder="0" applyAlignment="0" applyProtection="0">
      <alignment vertical="center"/>
    </xf>
    <xf numFmtId="0" fontId="70" fillId="36"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21" fillId="38" borderId="0" applyNumberFormat="0" applyBorder="0" applyAlignment="0" applyProtection="0">
      <alignment vertical="center"/>
    </xf>
    <xf numFmtId="0" fontId="21"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9" fontId="0" fillId="0" borderId="0" applyFont="0" applyFill="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109" fillId="0" borderId="29" applyNumberFormat="0" applyFill="0" applyAlignment="0" applyProtection="0">
      <alignment vertical="center"/>
    </xf>
    <xf numFmtId="0" fontId="56" fillId="39"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70" fillId="36"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72" fillId="61"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85" fillId="59" borderId="26">
      <alignment vertical="center"/>
      <protection locked="0"/>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67" fillId="64"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85" fillId="59" borderId="26">
      <alignment vertical="center"/>
      <protection locked="0"/>
    </xf>
    <xf numFmtId="0" fontId="0" fillId="0" borderId="0">
      <alignment vertical="center"/>
    </xf>
    <xf numFmtId="0" fontId="60" fillId="39" borderId="0" applyNumberFormat="0" applyBorder="0" applyAlignment="0" applyProtection="0">
      <alignment vertical="center"/>
    </xf>
    <xf numFmtId="0" fontId="56" fillId="39" borderId="0" applyNumberFormat="0" applyBorder="0" applyAlignment="0" applyProtection="0">
      <alignment vertical="center"/>
    </xf>
    <xf numFmtId="0" fontId="83" fillId="57" borderId="25" applyNumberFormat="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70" fillId="38" borderId="0" applyNumberFormat="0" applyBorder="0" applyAlignment="0" applyProtection="0">
      <alignment vertical="center"/>
    </xf>
    <xf numFmtId="0" fontId="55" fillId="37" borderId="0" applyNumberFormat="0" applyBorder="0" applyAlignment="0" applyProtection="0">
      <alignment vertical="center"/>
    </xf>
    <xf numFmtId="0" fontId="21" fillId="38"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27" fillId="0" borderId="0" applyNumberFormat="0" applyFill="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9" fontId="0" fillId="0" borderId="0" applyFont="0" applyFill="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73"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8"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55" fillId="37" borderId="0" applyNumberFormat="0" applyBorder="0" applyAlignment="0" applyProtection="0">
      <alignment vertical="center"/>
    </xf>
    <xf numFmtId="0" fontId="56" fillId="37" borderId="0" applyNumberFormat="0" applyBorder="0" applyAlignment="0" applyProtection="0">
      <alignment vertical="center"/>
    </xf>
    <xf numFmtId="0" fontId="55" fillId="37" borderId="0" applyNumberFormat="0" applyBorder="0" applyAlignment="0" applyProtection="0">
      <alignment vertical="center"/>
    </xf>
    <xf numFmtId="0" fontId="70" fillId="38" borderId="0" applyNumberFormat="0" applyBorder="0" applyAlignment="0" applyProtection="0">
      <alignment vertical="center"/>
    </xf>
    <xf numFmtId="0" fontId="54" fillId="36" borderId="0" applyNumberFormat="0" applyBorder="0" applyAlignment="0" applyProtection="0">
      <alignment vertical="center"/>
    </xf>
    <xf numFmtId="0" fontId="68" fillId="51"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82" fillId="0" borderId="20" applyNumberFormat="0" applyFill="0" applyAlignment="0" applyProtection="0">
      <alignment vertical="center"/>
    </xf>
    <xf numFmtId="0" fontId="54" fillId="36" borderId="0" applyNumberFormat="0" applyBorder="0" applyAlignment="0" applyProtection="0">
      <alignment vertical="center"/>
    </xf>
    <xf numFmtId="9" fontId="0" fillId="0" borderId="0" applyFont="0" applyFill="0" applyBorder="0" applyAlignment="0" applyProtection="0">
      <alignment vertical="center"/>
    </xf>
    <xf numFmtId="0" fontId="60"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86" fillId="0" borderId="27" applyNumberFormat="0" applyFill="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72" fillId="65" borderId="0" applyNumberFormat="0" applyBorder="0" applyAlignment="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8" fillId="36" borderId="0" applyNumberFormat="0" applyBorder="0" applyAlignment="0" applyProtection="0">
      <alignment vertical="center"/>
    </xf>
    <xf numFmtId="0" fontId="63" fillId="42" borderId="21" applyNumberFormat="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92" fillId="0" borderId="29" applyNumberFormat="0" applyFill="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66" fillId="0" borderId="0" applyNumberFormat="0" applyFill="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91" fillId="2" borderId="28" applyNumberFormat="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8" fillId="38" borderId="0" applyNumberFormat="0" applyBorder="0" applyAlignment="0" applyProtection="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190" fontId="75" fillId="0" borderId="0">
      <alignment vertical="center"/>
    </xf>
    <xf numFmtId="0" fontId="54" fillId="38" borderId="0" applyNumberFormat="0" applyBorder="0" applyAlignment="0" applyProtection="0">
      <alignment vertical="center"/>
    </xf>
    <xf numFmtId="0" fontId="86" fillId="0" borderId="27" applyNumberFormat="0" applyFill="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21" fillId="40"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76" fillId="61" borderId="0" applyNumberFormat="0" applyBorder="0" applyAlignment="0" applyProtection="0">
      <alignment vertical="center"/>
    </xf>
    <xf numFmtId="0" fontId="0" fillId="0" borderId="0">
      <alignment vertical="center"/>
    </xf>
    <xf numFmtId="0" fontId="21" fillId="4" borderId="0" applyNumberFormat="0" applyBorder="0" applyAlignment="0" applyProtection="0">
      <alignment vertical="center"/>
    </xf>
    <xf numFmtId="0" fontId="81" fillId="38" borderId="0" applyNumberFormat="0" applyBorder="0" applyAlignment="0" applyProtection="0">
      <alignment vertical="center"/>
    </xf>
    <xf numFmtId="0" fontId="21" fillId="40" borderId="0" applyNumberFormat="0" applyBorder="0" applyAlignment="0" applyProtection="0">
      <alignment vertical="center"/>
    </xf>
    <xf numFmtId="0" fontId="21" fillId="40" borderId="0" applyNumberFormat="0" applyBorder="0" applyAlignment="0" applyProtection="0">
      <alignment vertical="center"/>
    </xf>
    <xf numFmtId="0" fontId="24" fillId="53" borderId="0" applyNumberFormat="0" applyBorder="0" applyAlignment="0" applyProtection="0">
      <alignment vertical="center"/>
    </xf>
    <xf numFmtId="0" fontId="67" fillId="67" borderId="0" applyNumberFormat="0" applyBorder="0" applyAlignment="0" applyProtection="0">
      <alignment vertical="center"/>
    </xf>
    <xf numFmtId="0" fontId="61" fillId="4" borderId="0" applyNumberFormat="0" applyBorder="0" applyAlignment="0" applyProtection="0">
      <alignment vertical="center"/>
    </xf>
    <xf numFmtId="0" fontId="21"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60" fillId="39"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24" fillId="60"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60" fillId="39" borderId="0" applyNumberFormat="0" applyBorder="0" applyAlignment="0" applyProtection="0">
      <alignment vertical="center"/>
    </xf>
    <xf numFmtId="0" fontId="58" fillId="38" borderId="0" applyNumberFormat="0" applyBorder="0" applyAlignment="0" applyProtection="0">
      <alignment vertical="center"/>
    </xf>
    <xf numFmtId="0" fontId="55" fillId="37" borderId="0" applyNumberFormat="0" applyBorder="0" applyAlignment="0" applyProtection="0">
      <alignment vertical="center"/>
    </xf>
    <xf numFmtId="0" fontId="68" fillId="51"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3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4" fillId="38" borderId="0" applyNumberFormat="0" applyBorder="0" applyAlignment="0" applyProtection="0">
      <alignment vertical="center"/>
    </xf>
    <xf numFmtId="0" fontId="55" fillId="39" borderId="0" applyNumberFormat="0" applyBorder="0" applyAlignment="0" applyProtection="0">
      <alignment vertical="center"/>
    </xf>
    <xf numFmtId="0" fontId="21" fillId="0" borderId="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0" fillId="0" borderId="0">
      <alignment vertical="center"/>
    </xf>
    <xf numFmtId="0" fontId="0" fillId="0" borderId="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21" fillId="44"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6" fillId="39" borderId="0" applyNumberFormat="0" applyBorder="0" applyAlignment="0" applyProtection="0">
      <alignment vertical="center"/>
    </xf>
    <xf numFmtId="0" fontId="55" fillId="39" borderId="0" applyNumberFormat="0" applyBorder="0" applyAlignment="0" applyProtection="0">
      <alignment vertical="center"/>
    </xf>
    <xf numFmtId="0" fontId="0" fillId="0" borderId="0">
      <alignment vertical="center"/>
    </xf>
    <xf numFmtId="0" fontId="0" fillId="0" borderId="0">
      <alignment vertical="center"/>
    </xf>
    <xf numFmtId="0" fontId="68" fillId="51"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24" fillId="53" borderId="0" applyNumberFormat="0" applyBorder="0" applyAlignment="0" applyProtection="0">
      <alignment vertical="center"/>
    </xf>
    <xf numFmtId="0" fontId="55" fillId="37" borderId="0" applyNumberFormat="0" applyBorder="0" applyAlignment="0" applyProtection="0">
      <alignment vertical="center"/>
    </xf>
    <xf numFmtId="0" fontId="56"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21" fillId="4"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6" fillId="4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30" fillId="0" borderId="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70" fillId="36" borderId="0" applyNumberFormat="0" applyBorder="0" applyAlignment="0" applyProtection="0">
      <alignment vertical="center"/>
    </xf>
    <xf numFmtId="0" fontId="0" fillId="0" borderId="0">
      <alignment vertical="center"/>
    </xf>
    <xf numFmtId="0" fontId="72" fillId="54" borderId="0" applyNumberFormat="0" applyBorder="0" applyAlignment="0" applyProtection="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60" fillId="39" borderId="0" applyNumberFormat="0" applyBorder="0" applyAlignment="0" applyProtection="0">
      <alignment vertical="center"/>
    </xf>
    <xf numFmtId="3" fontId="0" fillId="0" borderId="0" applyFont="0" applyFill="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21" fillId="36"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0" fillId="0" borderId="0">
      <alignment vertical="center"/>
    </xf>
    <xf numFmtId="0" fontId="21" fillId="39" borderId="0" applyNumberFormat="0" applyBorder="0" applyAlignment="0" applyProtection="0">
      <alignment vertical="center"/>
    </xf>
    <xf numFmtId="0" fontId="21" fillId="39"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70" fillId="36" borderId="0" applyNumberFormat="0" applyBorder="0" applyAlignment="0" applyProtection="0">
      <alignment vertical="center"/>
    </xf>
    <xf numFmtId="0" fontId="100" fillId="61"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6" fillId="39"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8" fillId="38"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4" fillId="38" borderId="0" applyNumberFormat="0" applyBorder="0" applyAlignment="0" applyProtection="0">
      <alignment vertical="center"/>
    </xf>
    <xf numFmtId="0" fontId="21" fillId="39"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6" fillId="39" borderId="0" applyNumberFormat="0" applyBorder="0" applyAlignment="0" applyProtection="0">
      <alignment vertical="center"/>
    </xf>
    <xf numFmtId="181" fontId="0" fillId="0" borderId="0" applyFont="0" applyFill="0" applyBorder="0" applyAlignment="0" applyProtection="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21" fillId="44"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84"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21" fillId="0" borderId="0">
      <alignment vertical="center"/>
    </xf>
    <xf numFmtId="0" fontId="0" fillId="0" borderId="0">
      <alignment vertical="center"/>
    </xf>
    <xf numFmtId="0" fontId="84" fillId="37"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24" fillId="60" borderId="0" applyNumberFormat="0" applyBorder="0" applyAlignment="0" applyProtection="0">
      <alignment vertical="center"/>
    </xf>
    <xf numFmtId="191" fontId="0" fillId="0" borderId="0" applyFont="0" applyFill="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67" fillId="46" borderId="0" applyNumberFormat="0" applyBorder="0" applyAlignment="0" applyProtection="0">
      <alignment vertical="center"/>
    </xf>
    <xf numFmtId="0" fontId="56" fillId="39" borderId="0" applyNumberFormat="0" applyBorder="0" applyAlignment="0" applyProtection="0">
      <alignment vertical="center"/>
    </xf>
    <xf numFmtId="0" fontId="55" fillId="37" borderId="0" applyNumberFormat="0" applyBorder="0" applyAlignment="0" applyProtection="0">
      <alignment vertical="center"/>
    </xf>
    <xf numFmtId="0" fontId="85" fillId="59" borderId="26">
      <alignment vertical="center"/>
      <protection locked="0"/>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70" fillId="38" borderId="0" applyNumberFormat="0" applyBorder="0" applyAlignment="0" applyProtection="0">
      <alignment vertical="center"/>
    </xf>
    <xf numFmtId="0" fontId="91" fillId="2" borderId="28" applyNumberFormat="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79" fillId="0" borderId="23" applyNumberFormat="0" applyFill="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7"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6" fillId="37"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55" fillId="39" borderId="0" applyNumberFormat="0" applyBorder="0" applyAlignment="0" applyProtection="0">
      <alignment vertical="center"/>
    </xf>
    <xf numFmtId="0" fontId="54" fillId="38" borderId="0" applyNumberFormat="0" applyBorder="0" applyAlignment="0" applyProtection="0">
      <alignment vertical="center"/>
    </xf>
    <xf numFmtId="0" fontId="88" fillId="2" borderId="21" applyNumberFormat="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24" fillId="53" borderId="0" applyNumberFormat="0" applyBorder="0" applyAlignment="0" applyProtection="0">
      <alignment vertical="center"/>
    </xf>
    <xf numFmtId="0" fontId="0" fillId="0" borderId="0">
      <alignment vertical="center"/>
    </xf>
    <xf numFmtId="0" fontId="0" fillId="0" borderId="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0" fillId="0" borderId="0">
      <alignment vertical="center"/>
    </xf>
    <xf numFmtId="0" fontId="56"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21" fillId="66" borderId="0" applyNumberFormat="0" applyBorder="0" applyAlignment="0" applyProtection="0">
      <alignment vertical="center"/>
    </xf>
    <xf numFmtId="0" fontId="58" fillId="36" borderId="0" applyNumberFormat="0" applyBorder="0" applyAlignment="0" applyProtection="0">
      <alignment vertical="center"/>
    </xf>
    <xf numFmtId="0" fontId="68" fillId="51" borderId="0" applyNumberFormat="0" applyBorder="0" applyAlignment="0" applyProtection="0">
      <alignment vertical="center"/>
    </xf>
    <xf numFmtId="0" fontId="60" fillId="39" borderId="0" applyNumberFormat="0" applyBorder="0" applyAlignment="0" applyProtection="0">
      <alignment vertical="center"/>
    </xf>
    <xf numFmtId="0" fontId="67" fillId="64" borderId="0" applyNumberFormat="0" applyBorder="0" applyAlignment="0" applyProtection="0">
      <alignment vertical="center"/>
    </xf>
    <xf numFmtId="0" fontId="55" fillId="37" borderId="0" applyNumberFormat="0" applyBorder="0" applyAlignment="0" applyProtection="0">
      <alignment vertical="center"/>
    </xf>
    <xf numFmtId="0" fontId="24" fillId="53"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21" fillId="37" borderId="0" applyNumberFormat="0" applyBorder="0" applyAlignment="0" applyProtection="0">
      <alignment vertical="center"/>
    </xf>
    <xf numFmtId="0" fontId="55" fillId="39" borderId="0" applyNumberFormat="0" applyBorder="0" applyAlignment="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56" fillId="37" borderId="0" applyNumberFormat="0" applyBorder="0" applyAlignment="0" applyProtection="0">
      <alignment vertical="center"/>
    </xf>
    <xf numFmtId="0" fontId="55" fillId="37" borderId="0" applyNumberFormat="0" applyBorder="0" applyAlignment="0" applyProtection="0">
      <alignment vertical="center"/>
    </xf>
    <xf numFmtId="0" fontId="21" fillId="2" borderId="0" applyNumberFormat="0" applyBorder="0" applyAlignment="0" applyProtection="0">
      <alignment vertical="center"/>
    </xf>
    <xf numFmtId="0" fontId="55" fillId="37" borderId="0" applyNumberFormat="0" applyBorder="0" applyAlignment="0" applyProtection="0">
      <alignment vertical="center"/>
    </xf>
    <xf numFmtId="4" fontId="0" fillId="0" borderId="0" applyFont="0" applyFill="0" applyBorder="0" applyAlignment="0" applyProtection="0">
      <alignment vertical="center"/>
    </xf>
    <xf numFmtId="0" fontId="68" fillId="51"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60" fillId="39" borderId="0" applyNumberFormat="0" applyBorder="0" applyAlignment="0" applyProtection="0">
      <alignment vertical="center"/>
    </xf>
    <xf numFmtId="0" fontId="0" fillId="0" borderId="0">
      <alignment vertical="center"/>
    </xf>
    <xf numFmtId="0" fontId="60" fillId="39" borderId="0" applyNumberFormat="0" applyBorder="0" applyAlignment="0" applyProtection="0">
      <alignment vertical="center"/>
    </xf>
    <xf numFmtId="0" fontId="24" fillId="47"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21" fillId="44"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21" fillId="42"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73" fillId="0" borderId="0">
      <alignment vertical="center"/>
    </xf>
    <xf numFmtId="0" fontId="0" fillId="0" borderId="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67" fillId="45" borderId="0" applyNumberFormat="0" applyBorder="0" applyAlignment="0" applyProtection="0">
      <alignment vertical="center"/>
    </xf>
    <xf numFmtId="0" fontId="0" fillId="69" borderId="0" applyNumberFormat="0" applyFon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0" fillId="0" borderId="0">
      <alignment vertical="center"/>
    </xf>
    <xf numFmtId="0" fontId="0" fillId="0" borderId="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24" fillId="53" borderId="0" applyNumberFormat="0" applyBorder="0" applyAlignment="0" applyProtection="0">
      <alignment vertical="center"/>
    </xf>
    <xf numFmtId="0" fontId="0" fillId="0" borderId="0">
      <alignment vertical="center"/>
    </xf>
    <xf numFmtId="0" fontId="21" fillId="58" borderId="0" applyNumberFormat="0" applyBorder="0" applyAlignment="0" applyProtection="0">
      <alignment vertical="center"/>
    </xf>
    <xf numFmtId="0" fontId="0" fillId="0" borderId="0">
      <alignment vertical="center"/>
    </xf>
    <xf numFmtId="0" fontId="55" fillId="39"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21" fillId="42" borderId="0" applyNumberFormat="0" applyBorder="0" applyAlignment="0" applyProtection="0">
      <alignment vertical="center"/>
    </xf>
    <xf numFmtId="0" fontId="21" fillId="42" borderId="0" applyNumberFormat="0" applyBorder="0" applyAlignment="0" applyProtection="0">
      <alignment vertical="center"/>
    </xf>
    <xf numFmtId="0" fontId="54" fillId="36" borderId="0" applyNumberFormat="0" applyBorder="0" applyAlignment="0" applyProtection="0">
      <alignment vertical="center"/>
    </xf>
    <xf numFmtId="0" fontId="0" fillId="0" borderId="0" applyNumberFormat="0" applyFill="0" applyBorder="0" applyAlignment="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9" borderId="0" applyNumberFormat="0" applyBorder="0" applyAlignment="0" applyProtection="0">
      <alignment vertical="center"/>
    </xf>
    <xf numFmtId="0" fontId="0" fillId="0" borderId="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9"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21" fillId="39"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86" fillId="0" borderId="27" applyNumberFormat="0" applyFill="0" applyAlignment="0" applyProtection="0">
      <alignment vertical="center"/>
    </xf>
    <xf numFmtId="0" fontId="0" fillId="0" borderId="0">
      <alignment vertical="center"/>
    </xf>
    <xf numFmtId="0" fontId="91" fillId="2" borderId="28" applyNumberFormat="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4" fillId="38" borderId="0" applyNumberFormat="0" applyBorder="0" applyAlignment="0" applyProtection="0">
      <alignment vertical="center"/>
    </xf>
    <xf numFmtId="0" fontId="21" fillId="4" borderId="0" applyNumberFormat="0" applyBorder="0" applyAlignment="0" applyProtection="0">
      <alignment vertical="center"/>
    </xf>
    <xf numFmtId="0" fontId="54" fillId="38"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6" fillId="39"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5" fillId="39" borderId="0" applyNumberFormat="0" applyBorder="0" applyAlignment="0" applyProtection="0">
      <alignment vertical="center"/>
    </xf>
    <xf numFmtId="0" fontId="54" fillId="36" borderId="0" applyNumberFormat="0" applyBorder="0" applyAlignment="0" applyProtection="0">
      <alignment vertical="center"/>
    </xf>
    <xf numFmtId="0" fontId="24" fillId="60" borderId="0" applyNumberFormat="0" applyBorder="0" applyAlignment="0" applyProtection="0">
      <alignment vertical="center"/>
    </xf>
    <xf numFmtId="0" fontId="55" fillId="37" borderId="0" applyNumberFormat="0" applyBorder="0" applyAlignment="0" applyProtection="0">
      <alignment vertical="center"/>
    </xf>
    <xf numFmtId="0" fontId="54" fillId="36" borderId="0" applyNumberFormat="0" applyBorder="0" applyAlignment="0" applyProtection="0">
      <alignment vertical="center"/>
    </xf>
    <xf numFmtId="0" fontId="56" fillId="49" borderId="0" applyNumberFormat="0" applyBorder="0" applyAlignment="0" applyProtection="0">
      <alignment vertical="center"/>
    </xf>
    <xf numFmtId="0" fontId="60" fillId="39"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xf numFmtId="0" fontId="55" fillId="37" borderId="0" applyNumberFormat="0" applyBorder="0" applyAlignment="0" applyProtection="0">
      <alignment vertical="center"/>
    </xf>
  </cellStyleXfs>
  <cellXfs count="251">
    <xf numFmtId="0" fontId="0" fillId="0" borderId="0" xfId="0" applyAlignment="1"/>
    <xf numFmtId="0" fontId="0" fillId="0" borderId="0" xfId="0" applyFill="1" applyBorder="1" applyAlignment="1"/>
    <xf numFmtId="0" fontId="0" fillId="0" borderId="0" xfId="0" applyFill="1" applyBorder="1" applyAlignment="1">
      <alignment wrapText="1"/>
    </xf>
    <xf numFmtId="0" fontId="1" fillId="0" borderId="0" xfId="0" applyFont="1" applyFill="1" applyBorder="1" applyAlignment="1"/>
    <xf numFmtId="0" fontId="2" fillId="0" borderId="0" xfId="3416" applyFont="1" applyFill="1" applyBorder="1" applyAlignment="1">
      <alignment horizontal="center" vertical="center"/>
    </xf>
    <xf numFmtId="0" fontId="3" fillId="0" borderId="0" xfId="3416" applyFont="1" applyFill="1" applyBorder="1" applyAlignment="1">
      <alignment vertical="center" wrapText="1"/>
    </xf>
    <xf numFmtId="0" fontId="1" fillId="0" borderId="0" xfId="3416" applyFont="1" applyFill="1" applyBorder="1" applyAlignment="1">
      <alignment horizontal="right" vertical="center"/>
    </xf>
    <xf numFmtId="0" fontId="1" fillId="0" borderId="0" xfId="3416" applyFont="1" applyFill="1" applyBorder="1" applyAlignment="1"/>
    <xf numFmtId="0" fontId="3" fillId="0" borderId="0" xfId="3416" applyFont="1" applyFill="1" applyBorder="1" applyAlignment="1">
      <alignment horizontal="right" vertical="center"/>
    </xf>
    <xf numFmtId="0" fontId="3" fillId="0" borderId="1" xfId="3416" applyFont="1" applyFill="1" applyBorder="1" applyAlignment="1">
      <alignment horizontal="center" vertical="center" wrapText="1"/>
    </xf>
    <xf numFmtId="0" fontId="3" fillId="0" borderId="1" xfId="3416" applyFont="1" applyFill="1" applyBorder="1" applyAlignment="1">
      <alignment horizontal="center" vertical="center"/>
    </xf>
    <xf numFmtId="0" fontId="3" fillId="0" borderId="1" xfId="3416" applyFont="1" applyFill="1" applyBorder="1" applyAlignment="1">
      <alignment horizontal="left" vertical="center" wrapText="1"/>
    </xf>
    <xf numFmtId="192" fontId="3" fillId="0" borderId="1" xfId="3416" applyNumberFormat="1" applyFont="1" applyFill="1" applyBorder="1" applyAlignment="1">
      <alignment horizontal="right" vertical="center" wrapText="1"/>
    </xf>
    <xf numFmtId="193" fontId="3" fillId="0" borderId="1" xfId="3416" applyNumberFormat="1" applyFont="1" applyFill="1" applyBorder="1" applyAlignment="1">
      <alignment horizontal="right" vertical="center" wrapText="1"/>
    </xf>
    <xf numFmtId="194" fontId="3" fillId="0" borderId="1" xfId="3" applyNumberFormat="1" applyFont="1" applyFill="1" applyBorder="1" applyAlignment="1">
      <alignment horizontal="center" vertical="center" wrapText="1"/>
    </xf>
    <xf numFmtId="0" fontId="3" fillId="0" borderId="1" xfId="3416" applyFont="1" applyFill="1" applyBorder="1" applyAlignment="1">
      <alignment vertical="center" wrapText="1"/>
    </xf>
    <xf numFmtId="4" fontId="3" fillId="0" borderId="1" xfId="0" applyNumberFormat="1" applyFont="1" applyFill="1" applyBorder="1" applyAlignment="1">
      <alignment horizontal="right" vertical="center" shrinkToFit="1"/>
    </xf>
    <xf numFmtId="0" fontId="4" fillId="0" borderId="1" xfId="2492" applyFont="1" applyFill="1" applyBorder="1" applyAlignment="1">
      <alignment horizontal="justify" vertical="center" wrapText="1"/>
    </xf>
    <xf numFmtId="0" fontId="5" fillId="0" borderId="0" xfId="2492" applyFont="1" applyFill="1" applyAlignment="1"/>
    <xf numFmtId="0" fontId="6" fillId="0" borderId="0" xfId="2492" applyFont="1" applyFill="1" applyAlignment="1"/>
    <xf numFmtId="0" fontId="0" fillId="0" borderId="0" xfId="2492" applyFont="1" applyFill="1" applyAlignment="1"/>
    <xf numFmtId="0" fontId="7" fillId="0" borderId="0" xfId="2492" applyFont="1" applyFill="1" applyAlignment="1"/>
    <xf numFmtId="0" fontId="0" fillId="0" borderId="0" xfId="2492" applyFont="1" applyFill="1" applyAlignment="1">
      <alignment wrapText="1"/>
    </xf>
    <xf numFmtId="195" fontId="0" fillId="0" borderId="0" xfId="2492" applyNumberFormat="1" applyFont="1" applyFill="1" applyAlignment="1"/>
    <xf numFmtId="196" fontId="0" fillId="0" borderId="0" xfId="2492" applyNumberFormat="1" applyFont="1" applyFill="1" applyAlignment="1"/>
    <xf numFmtId="0" fontId="8" fillId="0" borderId="0" xfId="2492" applyFont="1" applyFill="1" applyAlignment="1">
      <alignment vertical="center"/>
    </xf>
    <xf numFmtId="0" fontId="9" fillId="0" borderId="0" xfId="2492" applyFont="1" applyFill="1" applyAlignment="1">
      <alignment horizontal="center" vertical="center"/>
    </xf>
    <xf numFmtId="0" fontId="9" fillId="0" borderId="0" xfId="2492" applyFont="1" applyFill="1" applyAlignment="1">
      <alignment vertical="center" wrapText="1"/>
    </xf>
    <xf numFmtId="195" fontId="9" fillId="0" borderId="2" xfId="2492" applyNumberFormat="1" applyFont="1" applyFill="1" applyBorder="1" applyAlignment="1">
      <alignment vertical="center"/>
    </xf>
    <xf numFmtId="0" fontId="0" fillId="0" borderId="2" xfId="2492" applyFont="1" applyFill="1" applyBorder="1" applyAlignment="1">
      <alignment horizontal="right" vertical="center"/>
    </xf>
    <xf numFmtId="0" fontId="5" fillId="0" borderId="3" xfId="2492" applyFont="1" applyFill="1" applyBorder="1" applyAlignment="1">
      <alignment horizontal="center" vertical="center" wrapText="1"/>
    </xf>
    <xf numFmtId="195" fontId="5" fillId="0" borderId="4" xfId="2492" applyNumberFormat="1" applyFont="1" applyFill="1" applyBorder="1" applyAlignment="1">
      <alignment horizontal="center" vertical="center"/>
    </xf>
    <xf numFmtId="195" fontId="5" fillId="0" borderId="5" xfId="2492" applyNumberFormat="1" applyFont="1" applyFill="1" applyBorder="1" applyAlignment="1">
      <alignment horizontal="center" vertical="center"/>
    </xf>
    <xf numFmtId="195" fontId="5" fillId="0" borderId="6" xfId="2492" applyNumberFormat="1" applyFont="1" applyFill="1" applyBorder="1" applyAlignment="1">
      <alignment horizontal="center" vertical="center"/>
    </xf>
    <xf numFmtId="0" fontId="5" fillId="0" borderId="7" xfId="2492" applyFont="1" applyFill="1" applyBorder="1" applyAlignment="1">
      <alignment horizontal="center" vertical="center" wrapText="1"/>
    </xf>
    <xf numFmtId="195" fontId="5" fillId="0" borderId="1" xfId="2492" applyNumberFormat="1" applyFont="1" applyFill="1" applyBorder="1" applyAlignment="1">
      <alignment horizontal="center" vertical="center"/>
    </xf>
    <xf numFmtId="196" fontId="5" fillId="0" borderId="1" xfId="2492" applyNumberFormat="1" applyFont="1" applyFill="1" applyBorder="1" applyAlignment="1">
      <alignment horizontal="center" vertical="center"/>
    </xf>
    <xf numFmtId="0" fontId="10" fillId="0" borderId="1" xfId="2492" applyFont="1" applyFill="1" applyBorder="1" applyAlignment="1">
      <alignment vertical="center" wrapText="1"/>
    </xf>
    <xf numFmtId="197" fontId="11" fillId="0" borderId="1" xfId="2492" applyNumberFormat="1" applyFont="1" applyFill="1" applyBorder="1" applyAlignment="1">
      <alignment vertical="center"/>
    </xf>
    <xf numFmtId="197" fontId="12" fillId="0" borderId="1" xfId="4077" applyNumberFormat="1" applyFont="1" applyFill="1" applyBorder="1" applyAlignment="1">
      <alignment vertical="center"/>
    </xf>
    <xf numFmtId="0" fontId="1" fillId="0" borderId="1" xfId="2492" applyFont="1" applyFill="1" applyBorder="1" applyAlignment="1">
      <alignment vertical="center" wrapText="1"/>
    </xf>
    <xf numFmtId="197" fontId="13" fillId="0" borderId="1" xfId="4077" applyNumberFormat="1" applyFont="1" applyFill="1" applyBorder="1" applyAlignment="1">
      <alignment vertical="center"/>
    </xf>
    <xf numFmtId="197" fontId="3" fillId="0" borderId="1" xfId="2492" applyNumberFormat="1" applyFont="1" applyFill="1" applyBorder="1" applyAlignment="1">
      <alignment vertical="center"/>
    </xf>
    <xf numFmtId="0" fontId="7" fillId="0" borderId="1" xfId="4077" applyFont="1" applyFill="1" applyBorder="1" applyAlignment="1">
      <alignment vertical="center" wrapText="1"/>
    </xf>
    <xf numFmtId="197" fontId="13" fillId="0" borderId="1" xfId="4077" applyNumberFormat="1" applyFont="1" applyFill="1" applyBorder="1" applyAlignment="1">
      <alignment horizontal="right" vertical="center"/>
    </xf>
    <xf numFmtId="197" fontId="0" fillId="0" borderId="0" xfId="2492" applyNumberFormat="1" applyFont="1" applyFill="1" applyAlignment="1"/>
    <xf numFmtId="0" fontId="13" fillId="0" borderId="0" xfId="4077" applyFont="1" applyFill="1" applyAlignment="1">
      <alignment vertical="center"/>
    </xf>
    <xf numFmtId="196" fontId="3" fillId="0" borderId="0" xfId="2492" applyNumberFormat="1" applyFont="1" applyFill="1" applyAlignment="1"/>
    <xf numFmtId="0" fontId="0" fillId="0" borderId="0" xfId="0" applyAlignment="1">
      <alignment wrapText="1"/>
    </xf>
    <xf numFmtId="0" fontId="8" fillId="0" borderId="0" xfId="0" applyFont="1" applyAlignment="1">
      <alignment vertical="center" wrapText="1"/>
    </xf>
    <xf numFmtId="0" fontId="8" fillId="0" borderId="0" xfId="0" applyFont="1" applyAlignment="1">
      <alignment vertical="center"/>
    </xf>
    <xf numFmtId="0" fontId="14" fillId="0" borderId="0" xfId="0" applyFont="1" applyAlignment="1">
      <alignment horizontal="center" vertical="center" wrapText="1"/>
    </xf>
    <xf numFmtId="0" fontId="9" fillId="0" borderId="0" xfId="0" applyFont="1" applyAlignment="1">
      <alignment vertical="center" wrapText="1"/>
    </xf>
    <xf numFmtId="0" fontId="9" fillId="0" borderId="2" xfId="0" applyFont="1" applyBorder="1" applyAlignment="1">
      <alignment vertical="center"/>
    </xf>
    <xf numFmtId="0" fontId="0" fillId="0" borderId="2" xfId="0" applyBorder="1" applyAlignment="1">
      <alignment vertical="center"/>
    </xf>
    <xf numFmtId="0" fontId="1" fillId="0" borderId="0" xfId="0" applyFont="1" applyAlignment="1">
      <alignment horizontal="center" vertical="center"/>
    </xf>
    <xf numFmtId="0" fontId="10" fillId="0" borderId="1" xfId="1588" applyFont="1" applyFill="1" applyBorder="1" applyAlignment="1">
      <alignment horizontal="center" vertical="center"/>
    </xf>
    <xf numFmtId="0" fontId="10" fillId="0" borderId="1" xfId="1588" applyNumberFormat="1" applyFont="1" applyFill="1" applyBorder="1" applyAlignment="1">
      <alignment horizontal="center" vertical="center" wrapText="1"/>
    </xf>
    <xf numFmtId="0" fontId="1" fillId="0" borderId="1" xfId="1588" applyFont="1" applyFill="1" applyBorder="1" applyAlignment="1">
      <alignment horizontal="center" vertical="center" wrapText="1"/>
    </xf>
    <xf numFmtId="0" fontId="1" fillId="0" borderId="1" xfId="1588" applyFont="1" applyFill="1" applyBorder="1" applyAlignment="1">
      <alignment horizontal="right" vertical="center" wrapText="1"/>
    </xf>
    <xf numFmtId="0" fontId="1" fillId="0" borderId="1" xfId="1588" applyNumberFormat="1" applyFont="1" applyFill="1" applyBorder="1" applyAlignment="1">
      <alignment horizontal="right" vertical="center" wrapText="1"/>
    </xf>
    <xf numFmtId="198" fontId="0" fillId="0" borderId="0" xfId="0" applyNumberFormat="1" applyAlignment="1"/>
    <xf numFmtId="0" fontId="5" fillId="0" borderId="0" xfId="0" applyFont="1" applyAlignment="1"/>
    <xf numFmtId="0" fontId="0" fillId="0" borderId="0" xfId="0" applyFont="1" applyAlignment="1"/>
    <xf numFmtId="0" fontId="15" fillId="0" borderId="0" xfId="0" applyFont="1" applyAlignment="1">
      <alignment horizontal="center" vertical="center" wrapText="1"/>
    </xf>
    <xf numFmtId="0" fontId="15"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8" xfId="0" applyFont="1" applyBorder="1" applyAlignment="1"/>
    <xf numFmtId="0" fontId="5" fillId="0" borderId="0" xfId="0" applyFont="1" applyBorder="1" applyAlignment="1"/>
    <xf numFmtId="0" fontId="5" fillId="0" borderId="1" xfId="0" applyFont="1" applyBorder="1" applyAlignment="1">
      <alignment horizontal="center" vertical="center"/>
    </xf>
    <xf numFmtId="0" fontId="1" fillId="0" borderId="1" xfId="0" applyFont="1" applyBorder="1" applyAlignment="1">
      <alignment vertical="center" wrapText="1"/>
    </xf>
    <xf numFmtId="197" fontId="3" fillId="0" borderId="1" xfId="0" applyNumberFormat="1" applyFont="1" applyBorder="1" applyAlignment="1">
      <alignment vertical="center"/>
    </xf>
    <xf numFmtId="0" fontId="14" fillId="0" borderId="0" xfId="0" applyFont="1" applyAlignment="1">
      <alignment horizontal="center" vertical="center"/>
    </xf>
    <xf numFmtId="0" fontId="5" fillId="0" borderId="1" xfId="0" applyFont="1" applyBorder="1" applyAlignment="1">
      <alignment vertical="center" wrapText="1"/>
    </xf>
    <xf numFmtId="197" fontId="11" fillId="0" borderId="1" xfId="0" applyNumberFormat="1" applyFont="1" applyBorder="1" applyAlignment="1">
      <alignment vertical="center"/>
    </xf>
    <xf numFmtId="0" fontId="0" fillId="0" borderId="1" xfId="0" applyFont="1" applyBorder="1" applyAlignment="1">
      <alignment wrapText="1"/>
    </xf>
    <xf numFmtId="0" fontId="0" fillId="0" borderId="1" xfId="0" applyFont="1" applyBorder="1" applyAlignment="1">
      <alignmen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198" fontId="11" fillId="0" borderId="1" xfId="0" applyNumberFormat="1" applyFont="1" applyBorder="1" applyAlignment="1">
      <alignment vertical="center"/>
    </xf>
    <xf numFmtId="198" fontId="3" fillId="0" borderId="1" xfId="0" applyNumberFormat="1" applyFont="1" applyBorder="1" applyAlignment="1">
      <alignment vertical="center"/>
    </xf>
    <xf numFmtId="0" fontId="16" fillId="0" borderId="0" xfId="0" applyFont="1" applyFill="1" applyBorder="1" applyAlignment="1"/>
    <xf numFmtId="0" fontId="9" fillId="0" borderId="0" xfId="0" applyFont="1" applyFill="1" applyBorder="1" applyAlignment="1">
      <alignment horizontal="center" vertical="center"/>
    </xf>
    <xf numFmtId="0" fontId="17" fillId="0" borderId="0" xfId="0" applyFont="1" applyFill="1" applyBorder="1" applyAlignment="1">
      <alignment horizontal="center"/>
    </xf>
    <xf numFmtId="0" fontId="0" fillId="0" borderId="0" xfId="0" applyFont="1" applyFill="1" applyBorder="1" applyAlignment="1">
      <alignment horizontal="center" vertical="center"/>
    </xf>
    <xf numFmtId="0" fontId="0" fillId="0" borderId="0" xfId="0" applyFill="1" applyBorder="1" applyAlignment="1">
      <alignment horizontal="right" vertical="center"/>
    </xf>
    <xf numFmtId="0" fontId="18"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9" fillId="0" borderId="1" xfId="0" applyFont="1" applyFill="1" applyBorder="1" applyAlignment="1">
      <alignment horizontal="center" vertical="center"/>
    </xf>
    <xf numFmtId="0" fontId="0" fillId="0" borderId="1" xfId="0" applyFont="1" applyFill="1" applyBorder="1" applyAlignment="1">
      <alignment vertical="center"/>
    </xf>
    <xf numFmtId="193" fontId="0" fillId="0" borderId="1" xfId="4" applyNumberFormat="1" applyFont="1" applyFill="1" applyBorder="1" applyAlignment="1">
      <alignment horizontal="center" vertical="center"/>
    </xf>
    <xf numFmtId="193" fontId="0" fillId="0" borderId="1" xfId="0" applyNumberFormat="1" applyFont="1" applyFill="1" applyBorder="1" applyAlignment="1">
      <alignment horizontal="center" vertical="center"/>
    </xf>
    <xf numFmtId="41" fontId="0" fillId="0" borderId="0" xfId="0" applyNumberFormat="1" applyFill="1" applyBorder="1" applyAlignment="1"/>
    <xf numFmtId="0" fontId="1" fillId="0" borderId="0" xfId="0" applyFont="1" applyFill="1">
      <alignment vertical="center"/>
    </xf>
    <xf numFmtId="0" fontId="10" fillId="0" borderId="0" xfId="0" applyFont="1" applyFill="1">
      <alignment vertical="center"/>
    </xf>
    <xf numFmtId="0" fontId="0" fillId="0" borderId="0" xfId="0" applyFont="1" applyFill="1" applyAlignment="1"/>
    <xf numFmtId="0" fontId="0" fillId="0" borderId="0" xfId="0" applyFill="1" applyAlignment="1"/>
    <xf numFmtId="0" fontId="8" fillId="0" borderId="0" xfId="0" applyFont="1" applyFill="1" applyAlignment="1">
      <alignment vertical="center"/>
    </xf>
    <xf numFmtId="0" fontId="9" fillId="0" borderId="0" xfId="0" applyFont="1" applyFill="1" applyAlignment="1">
      <alignment horizontal="center" vertical="center"/>
    </xf>
    <xf numFmtId="0" fontId="1" fillId="0" borderId="2" xfId="1588" applyFont="1" applyFill="1" applyBorder="1" applyAlignment="1">
      <alignment horizontal="left"/>
    </xf>
    <xf numFmtId="0" fontId="1" fillId="0" borderId="2" xfId="1588" applyNumberFormat="1" applyFont="1" applyFill="1" applyBorder="1" applyAlignment="1">
      <alignment horizontal="center"/>
    </xf>
    <xf numFmtId="0" fontId="1" fillId="0" borderId="1" xfId="1588" applyFont="1" applyFill="1" applyBorder="1" applyAlignment="1">
      <alignment horizontal="center" vertical="center"/>
    </xf>
    <xf numFmtId="49" fontId="10" fillId="0" borderId="1" xfId="1588" applyNumberFormat="1" applyFont="1" applyFill="1" applyBorder="1" applyAlignment="1">
      <alignment horizontal="left" vertical="center" wrapText="1"/>
    </xf>
    <xf numFmtId="196" fontId="10" fillId="0" borderId="1" xfId="1588" applyNumberFormat="1" applyFont="1" applyFill="1" applyBorder="1" applyAlignment="1">
      <alignment horizontal="right" vertical="center" wrapText="1"/>
    </xf>
    <xf numFmtId="58" fontId="1" fillId="0" borderId="1" xfId="1588" applyNumberFormat="1" applyFont="1" applyFill="1" applyBorder="1" applyAlignment="1">
      <alignment horizontal="left" vertical="center" wrapText="1"/>
    </xf>
    <xf numFmtId="196" fontId="1" fillId="0" borderId="1" xfId="1588" applyNumberFormat="1" applyFont="1" applyFill="1" applyBorder="1" applyAlignment="1">
      <alignment horizontal="right" vertical="center" wrapText="1"/>
    </xf>
    <xf numFmtId="49" fontId="1" fillId="0" borderId="1" xfId="1588" applyNumberFormat="1" applyFont="1" applyFill="1" applyBorder="1" applyAlignment="1">
      <alignment horizontal="left" vertical="center" wrapText="1"/>
    </xf>
    <xf numFmtId="0" fontId="0" fillId="0" borderId="0" xfId="0" applyFill="1" applyAlignment="1" applyProtection="1">
      <protection locked="0"/>
    </xf>
    <xf numFmtId="0" fontId="1" fillId="0" borderId="2" xfId="1588" applyNumberFormat="1" applyFont="1" applyFill="1" applyBorder="1" applyAlignment="1">
      <alignment horizontal="right" vertical="center"/>
    </xf>
    <xf numFmtId="0" fontId="5" fillId="0" borderId="0" xfId="0" applyFont="1" applyFill="1" applyAlignment="1"/>
    <xf numFmtId="0" fontId="20" fillId="0"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xf>
    <xf numFmtId="10" fontId="5" fillId="0" borderId="0" xfId="0" applyNumberFormat="1" applyFont="1" applyFill="1" applyAlignment="1"/>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11" fillId="2" borderId="1" xfId="0" applyNumberFormat="1" applyFont="1" applyFill="1" applyBorder="1" applyAlignment="1" applyProtection="1">
      <alignment horizontal="center" vertical="center"/>
    </xf>
    <xf numFmtId="0" fontId="11" fillId="2" borderId="1" xfId="0" applyNumberFormat="1" applyFont="1" applyFill="1" applyBorder="1" applyAlignment="1" applyProtection="1">
      <alignment horizontal="left" vertical="center"/>
    </xf>
    <xf numFmtId="3" fontId="3" fillId="3" borderId="1"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horizontal="left" vertical="center"/>
    </xf>
    <xf numFmtId="0" fontId="11"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vertical="center"/>
    </xf>
    <xf numFmtId="3" fontId="3" fillId="4" borderId="1" xfId="0" applyNumberFormat="1" applyFont="1" applyFill="1" applyBorder="1" applyAlignment="1" applyProtection="1">
      <alignment horizontal="right" vertical="center"/>
    </xf>
    <xf numFmtId="0" fontId="9" fillId="0" borderId="0" xfId="0" applyFont="1" applyFill="1" applyAlignment="1">
      <alignment vertical="center"/>
    </xf>
    <xf numFmtId="0" fontId="9" fillId="0" borderId="2" xfId="0" applyFont="1" applyFill="1" applyBorder="1" applyAlignment="1">
      <alignment vertical="center"/>
    </xf>
    <xf numFmtId="0" fontId="0" fillId="0" borderId="0" xfId="0" applyFont="1" applyFill="1" applyAlignment="1">
      <alignment vertical="center"/>
    </xf>
    <xf numFmtId="0" fontId="5" fillId="0" borderId="8" xfId="0" applyFont="1" applyFill="1" applyBorder="1" applyAlignment="1"/>
    <xf numFmtId="0" fontId="10" fillId="0" borderId="1" xfId="0" applyFont="1" applyFill="1" applyBorder="1" applyAlignment="1">
      <alignment vertical="center"/>
    </xf>
    <xf numFmtId="197" fontId="11" fillId="0" borderId="1" xfId="0" applyNumberFormat="1" applyFont="1" applyFill="1" applyBorder="1" applyAlignment="1">
      <alignment vertical="center"/>
    </xf>
    <xf numFmtId="198" fontId="11" fillId="0" borderId="1" xfId="0" applyNumberFormat="1" applyFont="1" applyFill="1" applyBorder="1" applyAlignment="1">
      <alignment vertical="center"/>
    </xf>
    <xf numFmtId="0" fontId="1" fillId="0" borderId="1" xfId="0" applyFont="1" applyFill="1" applyBorder="1" applyAlignment="1">
      <alignment vertical="center"/>
    </xf>
    <xf numFmtId="198" fontId="3" fillId="0" borderId="1" xfId="0" applyNumberFormat="1" applyFont="1" applyFill="1" applyBorder="1" applyAlignment="1">
      <alignment vertical="center"/>
    </xf>
    <xf numFmtId="197" fontId="3" fillId="0" borderId="1" xfId="0" applyNumberFormat="1" applyFont="1" applyFill="1" applyBorder="1" applyAlignment="1">
      <alignment vertical="center"/>
    </xf>
    <xf numFmtId="198" fontId="3" fillId="0" borderId="1" xfId="0" applyNumberFormat="1" applyFont="1" applyFill="1" applyBorder="1" applyAlignment="1" applyProtection="1">
      <alignment vertical="center"/>
      <protection locked="0"/>
    </xf>
    <xf numFmtId="198" fontId="0" fillId="0" borderId="0" xfId="0" applyNumberFormat="1" applyFill="1" applyAlignment="1"/>
    <xf numFmtId="0" fontId="1" fillId="0" borderId="0" xfId="0" applyFont="1" applyFill="1" applyAlignment="1"/>
    <xf numFmtId="0" fontId="10" fillId="0" borderId="1" xfId="0" applyFont="1" applyFill="1" applyBorder="1" applyAlignment="1">
      <alignment horizontal="center" vertical="center"/>
    </xf>
    <xf numFmtId="198" fontId="11" fillId="0" borderId="1" xfId="0" applyNumberFormat="1" applyFont="1" applyFill="1" applyBorder="1" applyAlignment="1" applyProtection="1">
      <alignment vertical="center"/>
      <protection locked="0"/>
    </xf>
    <xf numFmtId="198" fontId="5" fillId="0" borderId="0" xfId="0" applyNumberFormat="1" applyFont="1" applyFill="1" applyAlignment="1"/>
    <xf numFmtId="194" fontId="5" fillId="0" borderId="0" xfId="0" applyNumberFormat="1" applyFont="1" applyFill="1" applyAlignment="1"/>
    <xf numFmtId="194" fontId="0" fillId="0" borderId="0" xfId="0" applyNumberFormat="1" applyFill="1" applyAlignment="1"/>
    <xf numFmtId="0" fontId="21" fillId="0" borderId="0" xfId="0" applyFont="1" applyFill="1" applyBorder="1" applyAlignment="1">
      <alignment vertical="center"/>
    </xf>
    <xf numFmtId="0" fontId="22" fillId="0" borderId="0" xfId="0" applyFont="1" applyFill="1" applyBorder="1" applyAlignment="1">
      <alignment vertical="center"/>
    </xf>
    <xf numFmtId="0" fontId="23" fillId="0" borderId="0" xfId="0" applyFont="1" applyFill="1" applyBorder="1" applyAlignment="1">
      <alignment horizontal="center" vertical="center"/>
    </xf>
    <xf numFmtId="0" fontId="24" fillId="0" borderId="0" xfId="0" applyFont="1" applyFill="1" applyBorder="1" applyAlignment="1">
      <alignment vertical="center"/>
    </xf>
    <xf numFmtId="0" fontId="24" fillId="0" borderId="0" xfId="0" applyFont="1" applyFill="1" applyBorder="1" applyAlignment="1">
      <alignment horizontal="right"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25" fillId="0" borderId="7" xfId="0" applyFont="1" applyFill="1" applyBorder="1" applyAlignment="1">
      <alignment horizontal="left" vertical="center"/>
    </xf>
    <xf numFmtId="193" fontId="26" fillId="0" borderId="1" xfId="0" applyNumberFormat="1" applyFont="1" applyFill="1" applyBorder="1" applyAlignment="1">
      <alignment horizontal="center" vertical="center"/>
    </xf>
    <xf numFmtId="0" fontId="5" fillId="0" borderId="0" xfId="2492" applyFont="1" applyAlignment="1"/>
    <xf numFmtId="0" fontId="0" fillId="0" borderId="0" xfId="2492" applyFont="1" applyAlignment="1"/>
    <xf numFmtId="0" fontId="5" fillId="0" borderId="1" xfId="2492" applyFont="1" applyBorder="1" applyAlignment="1"/>
    <xf numFmtId="0" fontId="14" fillId="0" borderId="0" xfId="1588" applyFont="1" applyFill="1" applyAlignment="1">
      <alignment horizontal="center" vertical="center" wrapText="1"/>
    </xf>
    <xf numFmtId="0" fontId="27" fillId="0" borderId="2" xfId="1588" applyFont="1" applyFill="1" applyBorder="1" applyAlignment="1">
      <alignment horizontal="left"/>
    </xf>
    <xf numFmtId="0" fontId="21" fillId="0" borderId="3" xfId="1588" applyFont="1" applyFill="1" applyBorder="1" applyAlignment="1">
      <alignment horizontal="center" vertical="center"/>
    </xf>
    <xf numFmtId="0" fontId="28" fillId="0" borderId="9" xfId="1588" applyFont="1" applyFill="1" applyBorder="1" applyAlignment="1">
      <alignment horizontal="center" vertical="center"/>
    </xf>
    <xf numFmtId="197" fontId="10" fillId="0" borderId="1" xfId="1588" applyNumberFormat="1" applyFont="1" applyFill="1" applyBorder="1" applyAlignment="1">
      <alignment horizontal="right" vertical="center" wrapText="1"/>
    </xf>
    <xf numFmtId="197" fontId="1" fillId="0" borderId="1" xfId="1588" applyNumberFormat="1" applyFont="1" applyFill="1" applyBorder="1" applyAlignment="1">
      <alignment horizontal="right" vertical="center" wrapText="1"/>
    </xf>
    <xf numFmtId="49" fontId="1" fillId="0" borderId="7" xfId="1588" applyNumberFormat="1" applyFont="1" applyFill="1" applyBorder="1" applyAlignment="1">
      <alignment horizontal="left" vertical="center" wrapText="1"/>
    </xf>
    <xf numFmtId="0" fontId="14" fillId="0" borderId="0" xfId="1588" applyFont="1" applyFill="1" applyAlignment="1">
      <alignment horizontal="center" vertical="center"/>
    </xf>
    <xf numFmtId="0" fontId="28" fillId="0" borderId="4" xfId="1588" applyNumberFormat="1" applyFont="1" applyFill="1" applyBorder="1" applyAlignment="1">
      <alignment horizontal="center" vertical="center" wrapText="1"/>
    </xf>
    <xf numFmtId="197" fontId="1" fillId="0" borderId="7" xfId="1588" applyNumberFormat="1" applyFont="1" applyFill="1" applyBorder="1" applyAlignment="1">
      <alignment horizontal="right" vertical="center" wrapText="1"/>
    </xf>
    <xf numFmtId="0" fontId="28" fillId="0" borderId="1" xfId="1588" applyNumberFormat="1" applyFont="1" applyFill="1" applyBorder="1" applyAlignment="1">
      <alignment horizontal="center" vertical="center" wrapText="1"/>
    </xf>
    <xf numFmtId="0" fontId="0" fillId="0" borderId="0" xfId="2492" applyAlignment="1">
      <alignment wrapText="1"/>
    </xf>
    <xf numFmtId="0" fontId="0" fillId="0" borderId="0" xfId="2492" applyAlignment="1"/>
    <xf numFmtId="0" fontId="8" fillId="0" borderId="0" xfId="2492" applyFont="1" applyAlignment="1">
      <alignment vertical="center"/>
    </xf>
    <xf numFmtId="0" fontId="29" fillId="0" borderId="0" xfId="2492" applyFont="1" applyAlignment="1">
      <alignment horizontal="center" vertical="center"/>
    </xf>
    <xf numFmtId="0" fontId="9" fillId="0" borderId="0" xfId="2492" applyFont="1" applyAlignment="1">
      <alignment vertical="center" wrapText="1"/>
    </xf>
    <xf numFmtId="0" fontId="9" fillId="0" borderId="0" xfId="2492" applyFont="1" applyAlignment="1">
      <alignment vertical="center"/>
    </xf>
    <xf numFmtId="0" fontId="0" fillId="0" borderId="0" xfId="2492" applyAlignment="1">
      <alignment vertical="center"/>
    </xf>
    <xf numFmtId="0" fontId="5" fillId="0" borderId="3" xfId="2492" applyFont="1" applyBorder="1" applyAlignment="1">
      <alignment horizontal="center" vertical="center" wrapText="1"/>
    </xf>
    <xf numFmtId="0" fontId="5" fillId="0" borderId="1" xfId="2492" applyFont="1" applyFill="1" applyBorder="1" applyAlignment="1">
      <alignment horizontal="center" vertical="center"/>
    </xf>
    <xf numFmtId="0" fontId="5" fillId="0" borderId="7" xfId="2492" applyFont="1" applyBorder="1" applyAlignment="1">
      <alignment horizontal="center" vertical="center" wrapText="1"/>
    </xf>
    <xf numFmtId="0" fontId="10" fillId="0" borderId="1" xfId="2492" applyFont="1" applyBorder="1" applyAlignment="1">
      <alignment vertical="center" wrapText="1"/>
    </xf>
    <xf numFmtId="197" fontId="11" fillId="0" borderId="1" xfId="2492" applyNumberFormat="1" applyFont="1" applyFill="1" applyBorder="1" applyAlignment="1" applyProtection="1">
      <alignment vertical="center"/>
      <protection locked="0"/>
    </xf>
    <xf numFmtId="197" fontId="11" fillId="0" borderId="1" xfId="2492" applyNumberFormat="1" applyFont="1" applyBorder="1" applyAlignment="1" applyProtection="1">
      <alignment vertical="center"/>
      <protection locked="0"/>
    </xf>
    <xf numFmtId="0" fontId="1" fillId="0" borderId="1" xfId="2492" applyFont="1" applyBorder="1" applyAlignment="1">
      <alignment vertical="center" wrapText="1"/>
    </xf>
    <xf numFmtId="197" fontId="3" fillId="0" borderId="1" xfId="2492" applyNumberFormat="1" applyFont="1" applyFill="1" applyBorder="1" applyAlignment="1" applyProtection="1">
      <alignment vertical="center"/>
      <protection locked="0"/>
    </xf>
    <xf numFmtId="197" fontId="3" fillId="0" borderId="1" xfId="2492" applyNumberFormat="1" applyFont="1" applyBorder="1" applyAlignment="1" applyProtection="1">
      <alignment vertical="center"/>
      <protection locked="0"/>
    </xf>
    <xf numFmtId="194" fontId="0" fillId="0" borderId="0" xfId="2492" applyNumberFormat="1" applyAlignment="1"/>
    <xf numFmtId="197" fontId="0" fillId="0" borderId="0" xfId="2492" applyNumberFormat="1" applyAlignment="1"/>
    <xf numFmtId="0" fontId="0" fillId="0" borderId="0" xfId="2492" applyBorder="1" applyAlignment="1"/>
    <xf numFmtId="0" fontId="1" fillId="0" borderId="3" xfId="2492" applyFont="1" applyBorder="1" applyAlignment="1">
      <alignment vertical="center" wrapText="1"/>
    </xf>
    <xf numFmtId="197" fontId="3" fillId="0" borderId="3" xfId="2492" applyNumberFormat="1" applyFont="1" applyBorder="1" applyAlignment="1" applyProtection="1">
      <alignment vertical="center"/>
      <protection locked="0"/>
    </xf>
    <xf numFmtId="0" fontId="5" fillId="0" borderId="0" xfId="2492" applyFont="1" applyBorder="1" applyAlignment="1"/>
    <xf numFmtId="0" fontId="1" fillId="0" borderId="7" xfId="2492" applyFont="1" applyBorder="1" applyAlignment="1">
      <alignment vertical="center" wrapText="1"/>
    </xf>
    <xf numFmtId="197" fontId="3" fillId="0" borderId="7" xfId="2492" applyNumberFormat="1" applyFont="1" applyBorder="1" applyAlignment="1" applyProtection="1">
      <alignment vertical="center"/>
      <protection locked="0"/>
    </xf>
    <xf numFmtId="10" fontId="0" fillId="0" borderId="0" xfId="2492" applyNumberFormat="1" applyBorder="1" applyAlignment="1"/>
    <xf numFmtId="0" fontId="11" fillId="2" borderId="1" xfId="0" applyNumberFormat="1" applyFont="1" applyFill="1" applyBorder="1" applyAlignment="1" applyProtection="1">
      <alignment horizontal="center" vertical="center" wrapText="1"/>
    </xf>
    <xf numFmtId="0" fontId="11" fillId="2" borderId="4" xfId="0" applyNumberFormat="1" applyFont="1" applyFill="1" applyBorder="1" applyAlignment="1" applyProtection="1">
      <alignment horizontal="center" vertical="center" wrapText="1"/>
    </xf>
    <xf numFmtId="0" fontId="11" fillId="2" borderId="10" xfId="0" applyNumberFormat="1" applyFont="1" applyFill="1" applyBorder="1" applyAlignment="1" applyProtection="1">
      <alignment horizontal="center" vertical="center" wrapText="1"/>
    </xf>
    <xf numFmtId="0" fontId="11" fillId="2" borderId="6" xfId="0" applyNumberFormat="1" applyFont="1" applyFill="1" applyBorder="1" applyAlignment="1" applyProtection="1">
      <alignment horizontal="center" vertical="center" wrapText="1"/>
    </xf>
    <xf numFmtId="0" fontId="11" fillId="2" borderId="9" xfId="0" applyNumberFormat="1" applyFont="1" applyFill="1" applyBorder="1" applyAlignment="1" applyProtection="1">
      <alignment horizontal="center" vertical="center" wrapText="1"/>
    </xf>
    <xf numFmtId="0" fontId="11" fillId="2" borderId="3" xfId="0" applyNumberFormat="1" applyFont="1" applyFill="1" applyBorder="1" applyAlignment="1" applyProtection="1">
      <alignment horizontal="center" vertical="center" wrapText="1"/>
    </xf>
    <xf numFmtId="0" fontId="11" fillId="2" borderId="11" xfId="0" applyNumberFormat="1" applyFont="1" applyFill="1" applyBorder="1" applyAlignment="1" applyProtection="1">
      <alignment horizontal="center" vertical="center" wrapText="1"/>
    </xf>
    <xf numFmtId="0" fontId="11" fillId="2" borderId="4" xfId="0" applyNumberFormat="1" applyFont="1" applyFill="1" applyBorder="1" applyAlignment="1" applyProtection="1">
      <alignment horizontal="center" vertical="center"/>
    </xf>
    <xf numFmtId="0" fontId="11" fillId="2" borderId="4" xfId="0" applyNumberFormat="1" applyFont="1" applyFill="1" applyBorder="1" applyAlignment="1" applyProtection="1">
      <alignment horizontal="left" vertical="center"/>
    </xf>
    <xf numFmtId="0" fontId="3" fillId="2" borderId="4" xfId="0" applyNumberFormat="1" applyFont="1" applyFill="1" applyBorder="1" applyAlignment="1" applyProtection="1">
      <alignment horizontal="left" vertical="center"/>
    </xf>
    <xf numFmtId="3" fontId="3" fillId="3" borderId="3" xfId="0" applyNumberFormat="1" applyFont="1" applyFill="1" applyBorder="1" applyAlignment="1" applyProtection="1">
      <alignment horizontal="right" vertical="center"/>
    </xf>
    <xf numFmtId="3" fontId="3" fillId="3" borderId="6" xfId="0" applyNumberFormat="1" applyFont="1" applyFill="1" applyBorder="1" applyAlignment="1" applyProtection="1">
      <alignment horizontal="right" vertical="center"/>
    </xf>
    <xf numFmtId="3" fontId="3" fillId="3" borderId="7" xfId="0" applyNumberFormat="1" applyFont="1" applyFill="1" applyBorder="1" applyAlignment="1" applyProtection="1">
      <alignment horizontal="right" vertical="center"/>
    </xf>
    <xf numFmtId="0" fontId="0" fillId="0" borderId="0" xfId="0" applyFill="1" applyAlignment="1">
      <alignment wrapText="1"/>
    </xf>
    <xf numFmtId="0" fontId="8" fillId="0" borderId="0" xfId="0" applyFont="1" applyFill="1" applyAlignment="1">
      <alignment vertical="center" wrapText="1"/>
    </xf>
    <xf numFmtId="0" fontId="15" fillId="0" borderId="0" xfId="0" applyNumberFormat="1" applyFont="1" applyFill="1" applyAlignment="1" applyProtection="1">
      <alignment horizontal="center" vertical="center"/>
    </xf>
    <xf numFmtId="0" fontId="3"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center" vertical="center"/>
    </xf>
    <xf numFmtId="0" fontId="0" fillId="0" borderId="0" xfId="0" applyFill="1" applyBorder="1" applyAlignment="1">
      <alignment horizontal="center"/>
    </xf>
    <xf numFmtId="0" fontId="5"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center" vertical="center"/>
    </xf>
    <xf numFmtId="3" fontId="3"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left" vertical="center"/>
    </xf>
    <xf numFmtId="194" fontId="0" fillId="0" borderId="0" xfId="0" applyNumberFormat="1" applyFont="1" applyFill="1" applyAlignment="1"/>
    <xf numFmtId="0" fontId="3" fillId="0" borderId="1"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horizontal="center" vertical="center"/>
    </xf>
    <xf numFmtId="3" fontId="3" fillId="0" borderId="3"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xf>
    <xf numFmtId="0" fontId="3" fillId="0" borderId="4" xfId="0" applyNumberFormat="1" applyFont="1" applyFill="1" applyBorder="1" applyAlignment="1" applyProtection="1">
      <alignment horizontal="center" vertical="center"/>
    </xf>
    <xf numFmtId="0" fontId="3" fillId="0" borderId="7" xfId="0" applyNumberFormat="1" applyFont="1" applyFill="1" applyBorder="1" applyAlignment="1" applyProtection="1">
      <alignment horizontal="center" vertical="center"/>
    </xf>
    <xf numFmtId="3" fontId="3" fillId="0" borderId="7"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vertical="center"/>
    </xf>
    <xf numFmtId="0" fontId="11" fillId="0" borderId="3" xfId="0" applyNumberFormat="1" applyFont="1" applyFill="1" applyBorder="1" applyAlignment="1" applyProtection="1">
      <alignment horizontal="center" vertical="center"/>
    </xf>
    <xf numFmtId="0" fontId="3" fillId="0" borderId="0" xfId="0" applyFont="1" applyFill="1" applyAlignment="1">
      <alignment vertical="center"/>
    </xf>
    <xf numFmtId="0" fontId="9"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vertical="center" wrapText="1"/>
    </xf>
    <xf numFmtId="197" fontId="5" fillId="0" borderId="0" xfId="0" applyNumberFormat="1" applyFont="1" applyFill="1" applyAlignment="1"/>
    <xf numFmtId="0" fontId="1" fillId="0" borderId="1" xfId="0" applyFont="1" applyFill="1" applyBorder="1" applyAlignment="1">
      <alignment vertical="center" wrapText="1"/>
    </xf>
    <xf numFmtId="197" fontId="3" fillId="0" borderId="1" xfId="0" applyNumberFormat="1" applyFont="1" applyFill="1" applyBorder="1" applyAlignment="1" applyProtection="1">
      <alignment vertical="center"/>
      <protection locked="0"/>
    </xf>
    <xf numFmtId="0" fontId="1" fillId="0" borderId="1" xfId="0" applyFont="1" applyFill="1" applyBorder="1" applyAlignment="1">
      <alignment wrapText="1"/>
    </xf>
    <xf numFmtId="197" fontId="0" fillId="0" borderId="0" xfId="0" applyNumberFormat="1" applyFill="1" applyAlignment="1"/>
    <xf numFmtId="0" fontId="10" fillId="0" borderId="1" xfId="0" applyFont="1" applyFill="1" applyBorder="1" applyAlignment="1">
      <alignment horizontal="center" vertical="center" wrapText="1"/>
    </xf>
    <xf numFmtId="197" fontId="0" fillId="0" borderId="0" xfId="0" applyNumberFormat="1" applyFont="1" applyFill="1" applyAlignment="1"/>
    <xf numFmtId="0" fontId="1" fillId="0" borderId="7" xfId="0" applyFont="1" applyFill="1" applyBorder="1" applyAlignment="1">
      <alignment vertical="center" wrapText="1"/>
    </xf>
    <xf numFmtId="197" fontId="3" fillId="0" borderId="7" xfId="0" applyNumberFormat="1" applyFont="1" applyFill="1" applyBorder="1" applyAlignment="1">
      <alignment vertical="center"/>
    </xf>
    <xf numFmtId="0" fontId="30" fillId="0" borderId="0" xfId="0" applyFont="1" applyAlignment="1"/>
    <xf numFmtId="0" fontId="29"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vertical="center"/>
    </xf>
    <xf numFmtId="0" fontId="0" fillId="0" borderId="0" xfId="0" applyFont="1" applyAlignment="1">
      <alignment vertical="center"/>
    </xf>
    <xf numFmtId="0" fontId="30" fillId="0" borderId="0" xfId="0" applyFont="1" applyFill="1" applyAlignment="1">
      <alignment vertical="center"/>
    </xf>
    <xf numFmtId="0" fontId="0" fillId="0" borderId="0" xfId="0" applyFont="1" applyFill="1" applyAlignment="1"/>
    <xf numFmtId="0" fontId="32" fillId="0" borderId="0" xfId="0" applyFont="1" applyAlignment="1"/>
    <xf numFmtId="0" fontId="33" fillId="0" borderId="0" xfId="0" applyFont="1" applyAlignment="1">
      <alignment horizontal="center"/>
    </xf>
    <xf numFmtId="0" fontId="34" fillId="0" borderId="0" xfId="0" applyFont="1" applyAlignment="1">
      <alignment horizontal="center"/>
    </xf>
    <xf numFmtId="57" fontId="34" fillId="0" borderId="0" xfId="0" applyNumberFormat="1" applyFont="1" applyAlignment="1">
      <alignment horizontal="center"/>
    </xf>
  </cellXfs>
  <cellStyles count="422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县区合并测算20080421_民生政策最低支出需求_财力性转移支付2010年预算参考数 2" xfId="49"/>
    <cellStyle name="好_教育(按照总人口测算）—20080416_县市旗测算-新科目（含人口规模效应）_财力性转移支付2010年预算参考数" xfId="50"/>
    <cellStyle name="常规 2 4" xfId="51"/>
    <cellStyle name="差_财政供养人员 2 2" xfId="52"/>
    <cellStyle name="借出原因" xfId="53"/>
    <cellStyle name="好_奖励补助测算5.24冯铸 2_2016年决算报告附表8.25" xfId="54"/>
    <cellStyle name="好_05玉溪 2_2016年决算报告附表8.25" xfId="55"/>
    <cellStyle name="差_1110洱源县_财力性转移支付2010年预算参考数" xfId="56"/>
    <cellStyle name="常规 101 2" xfId="57"/>
    <cellStyle name="好_M01-2(州市补助收入) 2_2016年决算报告附表8.25" xfId="58"/>
    <cellStyle name="好_2007年人员分部门统计表 2_2016年决算报告附表7.21" xfId="59"/>
    <cellStyle name="标题 2 2" xfId="60"/>
    <cellStyle name="差_河南 缺口县区测算(地方填报)_财力性转移支付2010年预算参考数 2" xfId="61"/>
    <cellStyle name="好_地方配套按人均增幅控制8.30xl 3_2016年决算报告附表7.21" xfId="62"/>
    <cellStyle name="差_Book2 2_2016年决算报告附表8.25" xfId="63"/>
    <cellStyle name="差 2" xfId="64"/>
    <cellStyle name="差_指标四 2_2016年决算报告附表8.25" xfId="65"/>
    <cellStyle name="好_M03 2" xfId="66"/>
    <cellStyle name="好_三季度－表二 3_2016年决算报告附表8.25 2" xfId="67"/>
    <cellStyle name="통화 [0]_BOILER-CO1" xfId="68"/>
    <cellStyle name="20% - 强调文字颜色 1 2" xfId="69"/>
    <cellStyle name="好_2009年一般性转移支付标准工资_奖励补助测算5.23新 3_2016年决算报告附表7.21 2" xfId="70"/>
    <cellStyle name="好_文体广播事业(按照总人口测算）—20080416_不含人员经费系数 2" xfId="71"/>
    <cellStyle name="好_财政供养人员 3_2016年决算报告附表8.25 2" xfId="72"/>
    <cellStyle name="好_2008云南省分县市中小学教职工统计表（教育厅提供） 4" xfId="73"/>
    <cellStyle name="Linked Cells" xfId="74"/>
    <cellStyle name="差_（4.19发国库处） 预算处-广西壮族自治区本级一般公共 2" xfId="75"/>
    <cellStyle name="好_地方配套按人均增幅控制8.30一般预算平均增幅、人均可用财力平均增幅两次控制、社会治安系数调整、案件数调整xl 3_2016年决算报告附表8.25" xfId="76"/>
    <cellStyle name="差_财政供养人员" xfId="77"/>
    <cellStyle name="好_人员工资和公用经费" xfId="78"/>
    <cellStyle name="好_县区合并测算20080423(按照各省比重）_财力性转移支付2010年预算参考数 2" xfId="79"/>
    <cellStyle name="好_汇总 4" xfId="80"/>
    <cellStyle name="好_人员工资和公用经费3_财力性转移支付2010年预算参考数 2" xfId="81"/>
    <cellStyle name="差_2009年一般性转移支付标准工资_奖励补助测算7.25 2_2016年决算报告附表7.21" xfId="82"/>
    <cellStyle name="差_20170804175743_643 (1)" xfId="83"/>
    <cellStyle name="20% - 强调文字颜色 2 2_2014年广西壮族自治区本级决算录入表0701" xfId="84"/>
    <cellStyle name="好_县市旗测算-新科目（20080627）_民生政策最低支出需求 2" xfId="85"/>
    <cellStyle name="Input 5" xfId="86"/>
    <cellStyle name="常规 88" xfId="87"/>
    <cellStyle name="常规 93" xfId="88"/>
    <cellStyle name="Date" xfId="89"/>
    <cellStyle name="40% - 强调文字颜色 6 2 2" xfId="90"/>
    <cellStyle name="差_2009年一般性转移支付标准工资_~4190974 2_2016年决算报告附表7.21 2" xfId="91"/>
    <cellStyle name="20% - 强调文字颜色 5 2 2 2" xfId="92"/>
    <cellStyle name="40% - Accent3 2 2" xfId="93"/>
    <cellStyle name="差_2007年政法部门业务指标 3_2016年决算报告附表7.21 2" xfId="94"/>
    <cellStyle name="好_2006年30云南" xfId="95"/>
    <cellStyle name="差_2008云南省分县市中小学教职工统计表（教育厅提供） 2_2016年决算报告附表8.25 2" xfId="96"/>
    <cellStyle name="差_云南 缺口县区测算(地方填报)_财力性转移支付2010年预算参考数" xfId="97"/>
    <cellStyle name="差_县市旗测算20080508 2" xfId="98"/>
    <cellStyle name="差_财政供养人员 2_2016年决算报告附表8.25" xfId="99"/>
    <cellStyle name="标题 5 2" xfId="100"/>
    <cellStyle name="好_自行调整差异系数顺序 2" xfId="101"/>
    <cellStyle name="差_教育(按照总人口测算）—20080416_不含人员经费系数" xfId="102"/>
    <cellStyle name="好_M03 2_2016年决算报告附表8.25" xfId="103"/>
    <cellStyle name="好_行政公检法测算_不含人员经费系数 2" xfId="104"/>
    <cellStyle name="好_云南省2008年中小学教职工情况（教育厅提供20090101加工整理） 3_2016年决算报告附表8.25 2" xfId="105"/>
    <cellStyle name="好_地方配套按人均增幅控制8.30一般预算平均增幅、人均可用财力平均增幅两次控制、社会治安系数调整、案件数调整xl 2_2016年决算报告附表8.25 2" xfId="106"/>
    <cellStyle name="适中 4" xfId="107"/>
    <cellStyle name="好_M03" xfId="108"/>
    <cellStyle name="好_2009年一般性转移支付标准工资_地方配套按人均增幅控制8.30一般预算平均增幅、人均可用财力平均增幅两次控制、社会治安系数调整、案件数调整xl 2_2016年决算报告附表7.21 2" xfId="109"/>
    <cellStyle name="好_1003牟定县 2 2" xfId="110"/>
    <cellStyle name="差_2009年一般性转移支付标准工资_奖励补助测算7.25 2_2016年决算报告附表8.25 2" xfId="111"/>
    <cellStyle name="差_2、土地面积、人口、粮食产量基本情况 3 2" xfId="112"/>
    <cellStyle name="好_不用软件计算9.1不考虑经费管理评价xl 3_2016年决算报告附表7.21 2" xfId="113"/>
    <cellStyle name="Explanatory Text 2" xfId="114"/>
    <cellStyle name="好_0605石屏县 2_2016年决算报告附表8.25" xfId="115"/>
    <cellStyle name="差_安徽 缺口县区测算(地方填报)1_财力性转移支付2010年预算参考数" xfId="116"/>
    <cellStyle name="Accent4 - 60% 2" xfId="117"/>
    <cellStyle name="Accent1 5" xfId="118"/>
    <cellStyle name="差_云南农村义务教育统计表 2" xfId="119"/>
    <cellStyle name="标题 5 2 2" xfId="120"/>
    <cellStyle name="差_义务教育阶段教职工人数（教育厅提供最终） 3_2016年决算报告附表8.25 2" xfId="121"/>
    <cellStyle name="差_平邑_财力性转移支付2010年预算参考数" xfId="122"/>
    <cellStyle name="差_2009年一般性转移支付标准工资_奖励补助测算7.25 2_2016年决算报告附表7.21 2" xfId="123"/>
    <cellStyle name="捠壿_Region Orders (2)" xfId="124"/>
    <cellStyle name="差_指标四 3_2016年决算报告附表8.25" xfId="125"/>
    <cellStyle name="差_05潍坊 2" xfId="126"/>
    <cellStyle name="好_河南 缺口县区测算(地方填报白) 2" xfId="127"/>
    <cellStyle name="Accent4 - 40% 3" xfId="128"/>
    <cellStyle name="好_测算结果 2" xfId="129"/>
    <cellStyle name="好_奖励补助测算7.23 2_2016年决算报告附表8.25 2" xfId="130"/>
    <cellStyle name="好_5334_2006年迪庆县级财政报表附表 3_2016年决算报告附表7.21" xfId="131"/>
    <cellStyle name="Note" xfId="132"/>
    <cellStyle name="差_09黑龙江_财力性转移支付2010年预算参考数 2" xfId="133"/>
    <cellStyle name="差_县级公安机关公用经费标准奖励测算方案（定稿） 3 2" xfId="134"/>
    <cellStyle name="Accent3 - 60% 2 2" xfId="135"/>
    <cellStyle name="差_03昭通 2_2016年决算报告附表8.25" xfId="136"/>
    <cellStyle name="差_安徽 缺口县区测算(地方填报)1_财力性转移支付2010年预算参考数 2" xfId="137"/>
    <cellStyle name="好_教育(按照总人口测算）—20080416_不含人员经费系数 2" xfId="138"/>
    <cellStyle name="差_指标四" xfId="139"/>
    <cellStyle name="好_云南省2008年转移支付测算——州市本级考核部分及政策性测算 3_2016年决算报告附表7.21" xfId="140"/>
    <cellStyle name="好_财政供养人员 2_2016年决算报告附表7.21" xfId="141"/>
    <cellStyle name="好_2009年一般性转移支付标准工资_奖励补助测算5.24冯铸 4" xfId="142"/>
    <cellStyle name="好_12滨州_财力性转移支付2010年预算参考数 2" xfId="143"/>
    <cellStyle name="常规 3 4" xfId="144"/>
    <cellStyle name="好_2009年一般性转移支付标准工资_~4190974 2_2016年决算报告附表8.25 2" xfId="145"/>
    <cellStyle name="常规 4_2008年横排表0721" xfId="146"/>
    <cellStyle name="解释性文本 2" xfId="147"/>
    <cellStyle name="差_2009年一般性转移支付标准工资_不用软件计算9.1不考虑经费管理评价xl" xfId="148"/>
    <cellStyle name="好_地方配套按人均增幅控制8.30一般预算平均增幅、人均可用财力平均增幅两次控制、社会治安系数调整、案件数调整xl 3_2016年决算报告附表8.25 2" xfId="149"/>
    <cellStyle name="差_危改资金测算_财力性转移支付2010年预算参考数" xfId="150"/>
    <cellStyle name="好_0605石屏县 4" xfId="151"/>
    <cellStyle name="常规 28 2" xfId="152"/>
    <cellStyle name="常规 33 2" xfId="153"/>
    <cellStyle name="常规 2 2 3" xfId="154"/>
    <cellStyle name="好_05潍坊 2" xfId="155"/>
    <cellStyle name="好_2014年广西壮族自治区本级决算录入表0701" xfId="156"/>
    <cellStyle name="差_奖励补助测算7.25 2_2016年决算报告附表8.25" xfId="157"/>
    <cellStyle name="差_市辖区测算20080510_县市旗测算-新科目（含人口规模效应）_财力性转移支付2010年预算参考数 2" xfId="158"/>
    <cellStyle name="差_行政（人员）_县市旗测算-新科目（含人口规模效应）" xfId="159"/>
    <cellStyle name="差_云南农村义务教育统计表" xfId="160"/>
    <cellStyle name="差_30云南_1_财力性转移支付2010年预算参考数" xfId="161"/>
    <cellStyle name="好_同德 2" xfId="162"/>
    <cellStyle name="好_市辖区测算-新科目（20080626）_财力性转移支付2010年预算参考数 2" xfId="163"/>
    <cellStyle name="差_M01-2(州市补助收入) 2 2" xfId="164"/>
    <cellStyle name="好_分县成本差异系数" xfId="165"/>
    <cellStyle name="差_05玉溪 3_2016年决算报告附表7.21 2" xfId="166"/>
    <cellStyle name="差_2_财力性转移支付2010年预算参考数 2" xfId="167"/>
    <cellStyle name="好_高中教师人数（教育厅1.6日提供） 2" xfId="168"/>
    <cellStyle name="好_M03 3" xfId="169"/>
    <cellStyle name="注释 3" xfId="170"/>
    <cellStyle name="标题 3 2" xfId="171"/>
    <cellStyle name="差_分县成本差异系数_不含人员经费系数 2" xfId="172"/>
    <cellStyle name="差_农林水和城市维护标准支出20080505－县区合计_县市旗测算-新科目（含人口规模效应）" xfId="173"/>
    <cellStyle name="好_1003牟定县 3_2016年决算报告附表8.25 2" xfId="174"/>
    <cellStyle name="差_03昭通 3 2" xfId="175"/>
    <cellStyle name="差_财政供养人员 2_2016年决算报告附表8.25 2" xfId="176"/>
    <cellStyle name="Note 4" xfId="177"/>
    <cellStyle name="好_地方配套按人均增幅控制8.31（调整结案率后）xl 2_2016年决算报告附表7.21 2" xfId="178"/>
    <cellStyle name="Note_20170804175743_643 (1)" xfId="179"/>
    <cellStyle name="好_2007年人员分部门统计表 3 2" xfId="180"/>
    <cellStyle name="差_奖励补助测算5.23新 2 2" xfId="181"/>
    <cellStyle name="好_Book2 2_2016年决算报告附表8.25 2" xfId="182"/>
    <cellStyle name="差_5334_2006年迪庆县级财政报表附表 2_2016年决算报告附表8.25" xfId="183"/>
    <cellStyle name="好_不用软件计算9.1不考虑经费管理评价xl 4" xfId="184"/>
    <cellStyle name="好_gdp" xfId="185"/>
    <cellStyle name="强调文字颜色 3 4" xfId="186"/>
    <cellStyle name="差_2006年在职人员情况 2_2016年决算报告附表8.25 2" xfId="187"/>
    <cellStyle name="差_附表 2" xfId="188"/>
    <cellStyle name="差_云南农村义务教育统计表 3_2016年决算报告附表8.25 2" xfId="189"/>
    <cellStyle name="好_奖励补助测算5.22测试 3" xfId="190"/>
    <cellStyle name="好_其他部门(按照总人口测算）—20080416 2" xfId="191"/>
    <cellStyle name="差_2007年人员分部门统计表 2_2016年决算报告附表8.25" xfId="192"/>
    <cellStyle name="_ET_STYLE_NoName_00__Sheet3" xfId="193"/>
    <cellStyle name="差_云南省2008年转移支付测算——州市本级考核部分及政策性测算 3_2016年决算报告附表7.21" xfId="194"/>
    <cellStyle name="差_青海 缺口县区测算(地方填报)_财力性转移支付2010年预算参考数" xfId="195"/>
    <cellStyle name="差_文体广播事业(按照总人口测算）—20080416_县市旗测算-新科目（含人口规模效应）_财力性转移支付2010年预算参考数" xfId="196"/>
    <cellStyle name="差_2009年一般性转移支付标准工资_奖励补助测算5.24冯铸 3 2" xfId="197"/>
    <cellStyle name="好_文体广播事业(按照总人口测算）—20080416 2" xfId="198"/>
    <cellStyle name="好_缺口县区测算(财政部标准)_财力性转移支付2010年预算参考数 2" xfId="199"/>
    <cellStyle name="好_27重庆_财力性转移支付2010年预算参考数" xfId="200"/>
    <cellStyle name="差_行政公检法测算" xfId="201"/>
    <cellStyle name="好_2009年一般性转移支付标准工资_地方配套按人均增幅控制8.30xl 3_2016年决算报告附表7.21 2" xfId="202"/>
    <cellStyle name="好_2009年一般性转移支付标准工资_地方配套按人均增幅控制8.31（调整结案率后）xl 2_2016年决算报告附表7.21 2" xfId="203"/>
    <cellStyle name="差_03昭通 2" xfId="204"/>
    <cellStyle name="差_M01-2(州市补助收入) 3_2016年决算报告附表7.21 2" xfId="205"/>
    <cellStyle name="差_云南农村义务教育统计表 2_2016年决算报告附表8.25" xfId="206"/>
    <cellStyle name="差_2009年一般性转移支付标准工资_奖励补助测算7.23 3 2" xfId="207"/>
    <cellStyle name="差_基础数据分析 2_2016年决算报告附表8.25 2" xfId="208"/>
    <cellStyle name="60% - 强调文字颜色 6 3" xfId="209"/>
    <cellStyle name="好_530623_2006年县级财政报表附表 2_2016年决算报告附表8.25" xfId="210"/>
    <cellStyle name="差_行政（人员）_民生政策最低支出需求 2" xfId="211"/>
    <cellStyle name="好_03昭通 2_2016年决算报告附表7.21" xfId="212"/>
    <cellStyle name="差_2008年县级公安保障标准落实奖励经费分配测算" xfId="213"/>
    <cellStyle name="好_县区合并测算20080421_不含人员经费系数" xfId="214"/>
    <cellStyle name="差_2006年水利统计指标统计表 3" xfId="215"/>
    <cellStyle name="差_1110洱源县 3_2016年决算报告附表8.25 2" xfId="216"/>
    <cellStyle name="差_新增公开表格-政府性基金预算收支决算表 2" xfId="217"/>
    <cellStyle name="差_文体广播事业(按照总人口测算）—20080416_不含人员经费系数" xfId="218"/>
    <cellStyle name="好_2009年一般性转移支付标准工资_奖励补助测算5.23新 2_2016年决算报告附表8.25 2" xfId="219"/>
    <cellStyle name="差_奖励补助测算7.25 2" xfId="220"/>
    <cellStyle name="好_Book2_财力性转移支付2010年预算参考数" xfId="221"/>
    <cellStyle name="差_00省级(打印) 2 2" xfId="222"/>
    <cellStyle name="千位分隔 3 4" xfId="223"/>
    <cellStyle name="差_2006年全省财力计算表（中央、决算） 4" xfId="224"/>
    <cellStyle name="好_指标四" xfId="225"/>
    <cellStyle name="差_530623_2006年县级财政报表附表 3_2016年决算报告附表7.21" xfId="226"/>
    <cellStyle name="常规 53 2" xfId="227"/>
    <cellStyle name="常规 48 2" xfId="228"/>
    <cellStyle name="60% - Accent5 3" xfId="229"/>
    <cellStyle name="差_分县成本差异系数_民生政策最低支出需求_财力性转移支付2010年预算参考数" xfId="230"/>
    <cellStyle name="好_00省级(打印) 3_2016年决算报告附表7.21 2" xfId="231"/>
    <cellStyle name="强调 2 3" xfId="232"/>
    <cellStyle name="Accent1 - 40% 4" xfId="233"/>
    <cellStyle name="差_业务工作量指标" xfId="234"/>
    <cellStyle name="差_2006年基础数据 4" xfId="235"/>
    <cellStyle name="好_行政(燃修费)_民生政策最低支出需求_财力性转移支付2010年预算参考数 2" xfId="236"/>
    <cellStyle name="好_基础数据分析 2_2016年决算报告附表8.25" xfId="237"/>
    <cellStyle name="Title 3" xfId="238"/>
    <cellStyle name="差_1003牟定县 2_2016年决算报告附表7.21 2" xfId="239"/>
    <cellStyle name="差_云南省2008年转移支付测算——州市本级考核部分及政策性测算 2 2" xfId="240"/>
    <cellStyle name="差_1110洱源县 2" xfId="241"/>
    <cellStyle name="_ET_STYLE_NoName_00__2014年广西壮族自治区本级决算录入表0701" xfId="242"/>
    <cellStyle name="差_核定人数对比" xfId="243"/>
    <cellStyle name="差_文体广播事业(按照总人口测算）—20080416_不含人员经费系数 2" xfId="244"/>
    <cellStyle name="好_云南省2008年转移支付测算——州市本级考核部分及政策性测算" xfId="245"/>
    <cellStyle name="差_2006年全省财力计算表（中央、决算） 3_2016年决算报告附表7.21 2" xfId="246"/>
    <cellStyle name="差_M03 2" xfId="247"/>
    <cellStyle name="好_2007年检察院案件数 3 2" xfId="248"/>
    <cellStyle name="好_汇总表_财力性转移支付2010年预算参考数" xfId="249"/>
    <cellStyle name="Bad 4" xfId="250"/>
    <cellStyle name="好_农林水和城市维护标准支出20080505－县区合计_财力性转移支付2010年预算参考数" xfId="251"/>
    <cellStyle name="差_2007年人员分部门统计表 2 2" xfId="252"/>
    <cellStyle name="_ET_STYLE_NoName_00__Book1" xfId="253"/>
    <cellStyle name="Input 2 2" xfId="254"/>
    <cellStyle name="差_行政公检法测算_县市旗测算-新科目（含人口规模效应）_财力性转移支付2010年预算参考数 2" xfId="255"/>
    <cellStyle name="好_11大理 2_2016年决算报告附表7.21 2" xfId="256"/>
    <cellStyle name="好_2009年一般性转移支付标准工资_~5676413 2 2" xfId="257"/>
    <cellStyle name="差_第五部分(才淼、饶永宏） 2" xfId="258"/>
    <cellStyle name="差_M03 2_2016年决算报告附表8.25" xfId="259"/>
    <cellStyle name="好_县区合并测算20080421_民生政策最低支出需求" xfId="260"/>
    <cellStyle name="Dollar (zero dec)" xfId="261"/>
    <cellStyle name="好_河南 缺口县区测算(地方填报白)_财力性转移支付2010年预算参考数" xfId="262"/>
    <cellStyle name="差_奖励补助测算7.25 (version 1) (version 1) 2_2016年决算报告附表7.21 2" xfId="263"/>
    <cellStyle name="好_成本差异系数（含人口规模）_财力性转移支付2010年预算参考数 2" xfId="264"/>
    <cellStyle name="好_0605石屏县 3_2016年决算报告附表7.21" xfId="265"/>
    <cellStyle name="好_2009年一般性转移支付标准工资_地方配套按人均增幅控制8.30一般预算平均增幅、人均可用财力平均增幅两次控制、社会治安系数调整、案件数调整xl 3_2016年决算报告附表8.25 2" xfId="266"/>
    <cellStyle name="好_2009年一般性转移支付标准工资_奖励补助测算7.25 3 2" xfId="267"/>
    <cellStyle name="好_县级公安机关公用经费标准奖励测算方案（定稿） 3_2016年决算报告附表8.25" xfId="268"/>
    <cellStyle name="20% - Accent4 3 2" xfId="269"/>
    <cellStyle name="差_2006年全省财力计算表（中央、决算） 3 2" xfId="270"/>
    <cellStyle name="差_农林水和城市维护标准支出20080505－县区合计 2" xfId="271"/>
    <cellStyle name="40% - 强调文字颜色 4 4" xfId="272"/>
    <cellStyle name="差_2009年一般性转移支付标准工资_~5676413 3_2016年决算报告附表8.25" xfId="273"/>
    <cellStyle name="差_2007年政法部门业务指标 3" xfId="274"/>
    <cellStyle name="差_530629_2006年县级财政报表附表 3" xfId="275"/>
    <cellStyle name="差_2007年收支情况及2008年收支预计表(汇总表) 2" xfId="276"/>
    <cellStyle name="好_奖励补助测算7.25" xfId="277"/>
    <cellStyle name="常规 3 5" xfId="278"/>
    <cellStyle name="Accent2 - 20% 3 2" xfId="279"/>
    <cellStyle name="差_2008年全省汇总收支计算表 2" xfId="280"/>
    <cellStyle name="差_~4190974 2_2016年决算报告附表8.25" xfId="281"/>
    <cellStyle name="好_2007年检察院案件数 2 2" xfId="282"/>
    <cellStyle name="gcd 3 2" xfId="283"/>
    <cellStyle name="好_汇总 3_2016年决算报告附表7.21" xfId="284"/>
    <cellStyle name="好_2009年一般性转移支付标准工资_奖励补助测算7.25 (version 1) (version 1) 3_2016年决算报告附表7.21" xfId="285"/>
    <cellStyle name="差_总人口_财力性转移支付2010年预算参考数" xfId="286"/>
    <cellStyle name="好_不用软件计算9.1不考虑经费管理评价xl 2_2016年决算报告附表7.21" xfId="287"/>
    <cellStyle name="差_2009年一般性转移支付标准工资_奖励补助测算7.25 (version 1) (version 1) 3_2016年决算报告附表8.25 2" xfId="288"/>
    <cellStyle name="常规 6 2 2" xfId="289"/>
    <cellStyle name="差_地方配套按人均增幅控制8.30xl 2_2016年决算报告附表7.21 2" xfId="290"/>
    <cellStyle name="常规 97" xfId="291"/>
    <cellStyle name="差_补助与上解情况表 2" xfId="292"/>
    <cellStyle name="好_2006年27重庆 2" xfId="293"/>
    <cellStyle name="好_卫生部门" xfId="294"/>
    <cellStyle name="差_530629_2006年县级财政报表附表 2 2" xfId="295"/>
    <cellStyle name="60% - 强调文字颜色 3 2" xfId="296"/>
    <cellStyle name="Total" xfId="297"/>
    <cellStyle name="差_行政公检法测算 2" xfId="298"/>
    <cellStyle name="_基础经济指标测算表" xfId="299"/>
    <cellStyle name="Bad" xfId="300"/>
    <cellStyle name="差_~5676413 2 2" xfId="301"/>
    <cellStyle name="百分比 2 3 2" xfId="302"/>
    <cellStyle name="后继超链接 3" xfId="303"/>
    <cellStyle name="好_民生政策最低支出需求_财力性转移支付2010年预算参考数" xfId="304"/>
    <cellStyle name="差_奖励补助测算7.25 (version 1) (version 1) 2_2016年决算报告附表7.21" xfId="305"/>
    <cellStyle name="好_Book2 3_2016年决算报告附表7.21 2" xfId="306"/>
    <cellStyle name="好_Book2 2_2016年决算报告附表7.21" xfId="307"/>
    <cellStyle name="好_34青海_1 2" xfId="308"/>
    <cellStyle name="好_平邑_财力性转移支付2010年预算参考数" xfId="309"/>
    <cellStyle name="60% - 强调文字颜色 6 4" xfId="310"/>
    <cellStyle name="差_2006年水利统计指标统计表 2_2016年决算报告附表7.21" xfId="311"/>
    <cellStyle name="好_地方配套按人均增幅控制8.30一般预算平均增幅、人均可用财力平均增幅两次控制、社会治安系数调整、案件数调整xl 2_2016年决算报告附表8.25" xfId="312"/>
    <cellStyle name="好_2009年一般性转移支付标准工资_奖励补助测算5.24冯铸 3_2016年决算报告附表8.25" xfId="313"/>
    <cellStyle name="差_2006年全省财力计算表（中央、决算） 3" xfId="314"/>
    <cellStyle name="好_5334_2006年迪庆县级财政报表附表 3" xfId="315"/>
    <cellStyle name="好_03昭通 3_2016年决算报告附表7.21" xfId="316"/>
    <cellStyle name="好_地方配套按人均增幅控制8.30一般预算平均增幅、人均可用财力平均增幅两次控制、社会治安系数调整、案件数调整xl 3 2" xfId="317"/>
    <cellStyle name="好_2007年超收额预计（3000亿）" xfId="318"/>
    <cellStyle name="好_县市旗测算20080508_财力性转移支付2010年预算参考数" xfId="319"/>
    <cellStyle name="20% - 强调文字颜色 3 4" xfId="320"/>
    <cellStyle name="好_县市旗测算-新科目（20080626）_县市旗测算-新科目（含人口规模效应）" xfId="321"/>
    <cellStyle name="差_同德" xfId="322"/>
    <cellStyle name="好_2006年34青海 2" xfId="323"/>
    <cellStyle name="好_第五部分(才淼、饶永宏） 2_2016年决算报告附表7.21" xfId="324"/>
    <cellStyle name="差_三季度－表二 3" xfId="325"/>
    <cellStyle name="60% - 强调文字颜色 5 2" xfId="326"/>
    <cellStyle name="差_2009年一般性转移支付标准工资_不用软件计算9.1不考虑经费管理评价xl 2_2016年决算报告附表7.21 2" xfId="327"/>
    <cellStyle name="差_义务教育阶段教职工人数（教育厅提供最终） 2_2016年决算报告附表7.21" xfId="328"/>
    <cellStyle name="好_2007年检察院案件数 3_2016年决算报告附表7.21" xfId="329"/>
    <cellStyle name="好_地方配套按人均增幅控制8.30一般预算平均增幅、人均可用财力平均增幅两次控制、社会治安系数调整、案件数调整xl 3" xfId="330"/>
    <cellStyle name="差_县区合并测算20080423(按照各省比重）_财力性转移支付2010年预算参考数" xfId="331"/>
    <cellStyle name="差_Book1 2_2016年决算报告附表8.25" xfId="332"/>
    <cellStyle name="好_行政(燃修费) 2" xfId="333"/>
    <cellStyle name="差_历年教师人数" xfId="334"/>
    <cellStyle name="好_1003牟定县 2_2016年决算报告附表8.25 2" xfId="335"/>
    <cellStyle name="好_2009年一般性转移支付标准工资_地方配套按人均增幅控制8.30xl 3 2" xfId="336"/>
    <cellStyle name="差_0502通海县" xfId="337"/>
    <cellStyle name="好_M01-2(州市补助收入) 3_2016年决算报告附表7.21 2" xfId="338"/>
    <cellStyle name="好_地方配套按人均增幅控制8.30xl 2_2016年决算报告附表7.21" xfId="339"/>
    <cellStyle name="常规 97 2" xfId="340"/>
    <cellStyle name="差_05玉溪" xfId="341"/>
    <cellStyle name="好_义务教育阶段教职工人数（教育厅提供最终） 2_2016年决算报告附表7.21" xfId="342"/>
    <cellStyle name="差_汇总表4_财力性转移支付2010年预算参考数" xfId="343"/>
    <cellStyle name="好_~5676413 2 2" xfId="344"/>
    <cellStyle name="差_2009年一般性转移支付标准工资_不用软件计算9.1不考虑经费管理评价xl 3_2016年决算报告附表8.25" xfId="345"/>
    <cellStyle name="差_04.收入和财力基础表 2" xfId="346"/>
    <cellStyle name="差_市辖区测算20080510" xfId="347"/>
    <cellStyle name="好_指标四 3_2016年决算报告附表8.25" xfId="348"/>
    <cellStyle name="40% - Accent5 2" xfId="349"/>
    <cellStyle name="差_文体广播事业(按照总人口测算）—20080416_财力性转移支付2010年预算参考数" xfId="350"/>
    <cellStyle name="差_2015年广西壮族自治区本级部门决算收支汇总表(0622莫先孔提供)" xfId="351"/>
    <cellStyle name="强调 2 2 2" xfId="352"/>
    <cellStyle name="40% - 强调文字颜色 2 4" xfId="353"/>
    <cellStyle name="好_530629_2006年县级财政报表附表 3_2016年决算报告附表8.25 2" xfId="354"/>
    <cellStyle name="Accent6 - 20% 2 2" xfId="355"/>
    <cellStyle name="表标题 3 2" xfId="356"/>
    <cellStyle name="超级链接 3 2" xfId="357"/>
    <cellStyle name="差_县级公安机关公用经费标准奖励测算方案（定稿） 3" xfId="358"/>
    <cellStyle name="40% - 强调文字颜色 2 3" xfId="359"/>
    <cellStyle name="gcd" xfId="360"/>
    <cellStyle name="好_三季度－表二 4" xfId="361"/>
    <cellStyle name="差_1 2" xfId="362"/>
    <cellStyle name="好_2008年支出调整_财力性转移支付2010年预算参考数 2" xfId="363"/>
    <cellStyle name="常规 34" xfId="364"/>
    <cellStyle name="常规 29" xfId="365"/>
    <cellStyle name="差_2007年人员分部门统计表 3_2016年决算报告附表8.25" xfId="366"/>
    <cellStyle name="好_奖励补助测算5.24冯铸 3" xfId="367"/>
    <cellStyle name="好_教育(按照总人口测算）—20080416" xfId="368"/>
    <cellStyle name="Accent1 2" xfId="369"/>
    <cellStyle name="差_Book1_2" xfId="370"/>
    <cellStyle name="差_11大理 2" xfId="371"/>
    <cellStyle name="好_20河南 2" xfId="372"/>
    <cellStyle name="差_2006年基础数据 3_2016年决算报告附表8.25" xfId="373"/>
    <cellStyle name="小数_20170804175743_643 (1)" xfId="374"/>
    <cellStyle name="40% - 强调文字颜色 1 2 2 2" xfId="375"/>
    <cellStyle name="好_农林水和城市维护标准支出20080505－县区合计" xfId="376"/>
    <cellStyle name="好_2009年一般性转移支付标准工资 2_2016年决算报告附表7.21 2" xfId="377"/>
    <cellStyle name="Heading 3" xfId="378"/>
    <cellStyle name="Standard_AREAS" xfId="379"/>
    <cellStyle name="常规 170 4" xfId="380"/>
    <cellStyle name="好_2006年全省财力计算表（中央、决算） 3_2016年决算报告附表7.21 2" xfId="381"/>
    <cellStyle name="好_11大理 2_2016年决算报告附表7.21" xfId="382"/>
    <cellStyle name="差_新增公开表格-政府性基金预算收支决算表" xfId="383"/>
    <cellStyle name="常规 2_（4.19发国库处） 预算处-广西壮族自治区本级一般公共" xfId="384"/>
    <cellStyle name="好_22湖南_财力性转移支付2010年预算参考数 2" xfId="385"/>
    <cellStyle name="好_2007年人员分部门统计表 3" xfId="386"/>
    <cellStyle name="好_地方配套按人均增幅控制8.31（调整结案率后）xl 2_2016年决算报告附表7.21" xfId="387"/>
    <cellStyle name="差_奖励补助测算5.23新 2" xfId="388"/>
    <cellStyle name="差_行政（人员）_不含人员经费系数 2" xfId="389"/>
    <cellStyle name="Accent2 3 2" xfId="390"/>
    <cellStyle name="好_12滨州 2" xfId="391"/>
    <cellStyle name="好_2009年一般性转移支付标准工资_奖励补助测算7.25 (version 1) (version 1) 2_2016年决算报告附表8.25" xfId="392"/>
    <cellStyle name="好_青海 缺口县区测算(地方填报)" xfId="393"/>
    <cellStyle name="好_汇总 2_2016年决算报告附表8.25" xfId="394"/>
    <cellStyle name="差_2009年一般性转移支付标准工资_奖励补助测算7.25 3_2016年决算报告附表7.21" xfId="395"/>
    <cellStyle name="差_07临沂" xfId="396"/>
    <cellStyle name="差_2006年基础数据 3 2" xfId="397"/>
    <cellStyle name="Accent1 - 40% 3 2" xfId="398"/>
    <cellStyle name="差_2006年在职人员情况 2_2016年决算报告附表7.21" xfId="399"/>
    <cellStyle name="常规 5 3 2" xfId="400"/>
    <cellStyle name="好_2007年人员分部门统计表 2" xfId="401"/>
    <cellStyle name="好_其他部门(按照总人口测算）—20080416_县市旗测算-新科目（含人口规模效应）" xfId="402"/>
    <cellStyle name="差_教育厅提供义务教育及高中教师人数（2009年1月6日）" xfId="403"/>
    <cellStyle name="差_奖励补助测算5.22测试 3_2016年决算报告附表8.25 2" xfId="404"/>
    <cellStyle name="差_2009年一般性转移支付标准工资_奖励补助测算5.24冯铸 2_2016年决算报告附表7.21" xfId="405"/>
    <cellStyle name="差_地方配套按人均增幅控制8.31（调整结案率后）xl" xfId="406"/>
    <cellStyle name="_Book1_1_新增公开表格-政府性基金预算收支决算表" xfId="407"/>
    <cellStyle name="好_2009年一般性转移支付标准工资_不用软件计算9.1不考虑经费管理评价xl" xfId="408"/>
    <cellStyle name="差_县市旗测算20080508" xfId="409"/>
    <cellStyle name="强调文字颜色 3 3" xfId="410"/>
    <cellStyle name="常规 2 10" xfId="411"/>
    <cellStyle name="好_奖励补助测算7.25 (version 1) (version 1) 3_2016年决算报告附表8.25" xfId="412"/>
    <cellStyle name="好_行政（人员）_县市旗测算-新科目（含人口规模效应）" xfId="413"/>
    <cellStyle name="差_2009年一般性转移支付标准工资_地方配套按人均增幅控制8.30一般预算平均增幅、人均可用财力平均增幅两次控制、社会治安系数调整、案件数调整xl 3" xfId="414"/>
    <cellStyle name="Heading 4 3" xfId="415"/>
    <cellStyle name="差_奖励补助测算5.24冯铸 2_2016年决算报告附表7.21 2" xfId="416"/>
    <cellStyle name="好_教育厅提供义务教育及高中教师人数（2009年1月6日） 2" xfId="417"/>
    <cellStyle name="差_2009年一般性转移支付标准工资_奖励补助测算5.22测试 2_2016年决算报告附表7.21 2" xfId="418"/>
    <cellStyle name="差_卫生部门 2" xfId="419"/>
    <cellStyle name="好_00省级(打印) 3" xfId="420"/>
    <cellStyle name="差_统计表" xfId="421"/>
    <cellStyle name="好_05玉溪 3_2016年决算报告附表7.21" xfId="422"/>
    <cellStyle name="好_2009年一般性转移支付标准工资_奖励补助测算7.25 (version 1) (version 1) 2_2016年决算报告附表8.25 2" xfId="423"/>
    <cellStyle name="Heading 2" xfId="424"/>
    <cellStyle name="差_1110洱源县_财力性转移支付2010年预算参考数 2" xfId="425"/>
    <cellStyle name="好_云南省2008年转移支付测算——州市本级考核部分及政策性测算_财力性转移支付2010年预算参考数" xfId="426"/>
    <cellStyle name="差_缺口县区测算（11.13）" xfId="427"/>
    <cellStyle name="差_28四川_财力性转移支付2010年预算参考数" xfId="428"/>
    <cellStyle name="好_00省级(打印) 2_2016年决算报告附表8.25" xfId="429"/>
    <cellStyle name="常规 3 2" xfId="430"/>
    <cellStyle name="强调 1 2 2" xfId="431"/>
    <cellStyle name="差_汇总_财力性转移支付2010年预算参考数 2" xfId="432"/>
    <cellStyle name="差_05玉溪 3_2016年决算报告附表8.25" xfId="433"/>
    <cellStyle name="好_农林水和城市维护标准支出20080505－县区合计 2" xfId="434"/>
    <cellStyle name="好_2009年一般性转移支付标准工资_~4190974 2_2016年决算报告附表8.25" xfId="435"/>
    <cellStyle name="差_0502通海县 3 2" xfId="436"/>
    <cellStyle name="好_00省级(定稿) 3" xfId="437"/>
    <cellStyle name="差_12滨州_财力性转移支付2010年预算参考数 2" xfId="438"/>
    <cellStyle name="好_县市旗测算-新科目（20080626） 2" xfId="439"/>
    <cellStyle name="好_农林水和城市维护标准支出20080505－县区合计_民生政策最低支出需求_财力性转移支付2010年预算参考数 2" xfId="440"/>
    <cellStyle name="好_农林水和城市维护标准支出20080505－县区合计_县市旗测算-新科目（含人口规模效应） 2" xfId="441"/>
    <cellStyle name="差_高中教师人数（教育厅1.6日提供） 3_2016年决算报告附表8.25 2" xfId="442"/>
    <cellStyle name="好_2009年一般性转移支付标准工资_地方配套按人均增幅控制8.31（调整结案率后）xl 2_2016年决算报告附表8.25" xfId="443"/>
    <cellStyle name="好_530629_2006年县级财政报表附表 2 2" xfId="444"/>
    <cellStyle name="差_Book1 2_2016年决算报告附表7.21" xfId="445"/>
    <cellStyle name="差_分县成本差异系数_不含人员经费系数" xfId="446"/>
    <cellStyle name="Accent5 4" xfId="447"/>
    <cellStyle name="差_2008云南省分县市中小学教职工统计表（教育厅提供） 3_2016年决算报告附表8.25 2" xfId="448"/>
    <cellStyle name="60% - Accent2 2" xfId="449"/>
    <cellStyle name="Check Cell_20170804175743_643 (1)" xfId="450"/>
    <cellStyle name="好_0605石屏县 3" xfId="451"/>
    <cellStyle name="常规 2 8 3" xfId="452"/>
    <cellStyle name="好_2006年基础数据 2_2016年决算报告附表8.25 2" xfId="453"/>
    <cellStyle name="好_业务工作量指标 2_2016年决算报告附表8.25 2" xfId="454"/>
    <cellStyle name="差_2009年一般性转移支付标准工资_奖励补助测算5.22测试" xfId="455"/>
    <cellStyle name="20% - 强调文字颜色 4 3 2" xfId="456"/>
    <cellStyle name="差_山东省民生支出标准_财力性转移支付2010年预算参考数 2" xfId="457"/>
    <cellStyle name="好_教育厅提供义务教育及高中教师人数（2009年1月6日） 3_2016年决算报告附表8.25 2" xfId="458"/>
    <cellStyle name="好_03昭通 2_2016年决算报告附表7.21 2" xfId="459"/>
    <cellStyle name="好_2007年人员分部门统计表 2_2016年决算报告附表8.25" xfId="460"/>
    <cellStyle name="常规 27 2" xfId="461"/>
    <cellStyle name="常规 32 2" xfId="462"/>
    <cellStyle name="好_丽江汇总" xfId="463"/>
    <cellStyle name="差_不用软件计算9.1不考虑经费管理评价xl 3_2016年决算报告附表7.21 2" xfId="464"/>
    <cellStyle name="常规 169 3 2" xfId="465"/>
    <cellStyle name="好_指标四 2 2" xfId="466"/>
    <cellStyle name="好_2006年33甘肃" xfId="467"/>
    <cellStyle name="好_第五部分(才淼、饶永宏） 3" xfId="468"/>
    <cellStyle name="差_文体广播事业(按照总人口测算）—20080416_民生政策最低支出需求_财力性转移支付2010年预算参考数" xfId="469"/>
    <cellStyle name="小数 2" xfId="470"/>
    <cellStyle name="好_2009年一般性转移支付标准工资_~4190974 3_2016年决算报告附表7.21 2" xfId="471"/>
    <cellStyle name="差_2008云南省分县市中小学教职工统计表（教育厅提供）" xfId="472"/>
    <cellStyle name="好_行政（人员）_民生政策最低支出需求_财力性转移支付2010年预算参考数 2" xfId="473"/>
    <cellStyle name="差_M03 2_2016年决算报告附表7.21 2" xfId="474"/>
    <cellStyle name="常规 62 2" xfId="475"/>
    <cellStyle name="常规 57 2" xfId="476"/>
    <cellStyle name="差_Book1_新增公开表格-政府性基金预算收支决算表 2" xfId="477"/>
    <cellStyle name="好_附表_财力性转移支付2010年预算参考数 2" xfId="478"/>
    <cellStyle name="好_03昭通" xfId="479"/>
    <cellStyle name="好_地方配套按人均增幅控制8.31（调整结案率后）xl 3_2016年决算报告附表8.25" xfId="480"/>
    <cellStyle name="t_新增公开表格-政府性基金预算收支决算表" xfId="481"/>
    <cellStyle name="差_奖励补助测算7.23 2_2016年决算报告附表7.21" xfId="482"/>
    <cellStyle name="20% - Accent4" xfId="483"/>
    <cellStyle name="好_云南省2008年中小学教职工情况（教育厅提供20090101加工整理） 2_2016年决算报告附表8.25" xfId="484"/>
    <cellStyle name="Heading 4 4" xfId="485"/>
    <cellStyle name="好_业务工作量指标 3_2016年决算报告附表7.21 2" xfId="486"/>
    <cellStyle name="差_2009年一般性转移支付标准工资_地方配套按人均增幅控制8.30一般预算平均增幅、人均可用财力平均增幅两次控制、社会治安系数调整、案件数调整xl 4" xfId="487"/>
    <cellStyle name="好_2006年基础数据 3_2016年决算报告附表7.21 2" xfId="488"/>
    <cellStyle name="差_业务工作量指标 2_2016年决算报告附表8.25" xfId="489"/>
    <cellStyle name="差_市辖区测算-新科目（20080626）_民生政策最低支出需求_财力性转移支付2010年预算参考数 2" xfId="490"/>
    <cellStyle name="好_奖励补助测算5.23新 2_2016年决算报告附表7.21" xfId="491"/>
    <cellStyle name="好_教育厅提供义务教育及高中教师人数（2009年1月6日） 2_2016年决算报告附表8.25 2" xfId="492"/>
    <cellStyle name="好_下半年禁吸戒毒经费1000万元 2 2" xfId="493"/>
    <cellStyle name="差_教育厅提供义务教育及高中教师人数（2009年1月6日） 2_2016年决算报告附表7.21 2" xfId="494"/>
    <cellStyle name="20% - Accent6 2 2" xfId="495"/>
    <cellStyle name="差_汇总-县级财政报表附表 2_2016年决算报告附表8.25" xfId="496"/>
    <cellStyle name="差_县市旗测算-新科目（20080627）_县市旗测算-新科目（含人口规模效应）_财力性转移支付2010年预算参考数 2" xfId="497"/>
    <cellStyle name="差_基础数据分析 4" xfId="498"/>
    <cellStyle name="差_2009年一般性转移支付标准工资_~4190974 4" xfId="499"/>
    <cellStyle name="差_2009年一般性转移支付标准工资_奖励补助测算5.24冯铸" xfId="500"/>
    <cellStyle name="Accent6 - 40% 3" xfId="501"/>
    <cellStyle name="好_行政（人员）_县市旗测算-新科目（含人口规模效应）_财力性转移支付2010年预算参考数" xfId="502"/>
    <cellStyle name="Title 4" xfId="503"/>
    <cellStyle name="好_县市旗测算-新科目（20080627）_不含人员经费系数 2" xfId="504"/>
    <cellStyle name="Explanatory Text 3" xfId="505"/>
    <cellStyle name="Warning Text" xfId="506"/>
    <cellStyle name="差_奖励补助测算5.22测试" xfId="507"/>
    <cellStyle name="Heading 2 2" xfId="508"/>
    <cellStyle name="差_缺口县区测算（11.13） 2" xfId="509"/>
    <cellStyle name="好_2" xfId="510"/>
    <cellStyle name="好_2006年基础数据 3_2016年决算报告附表8.25 2" xfId="511"/>
    <cellStyle name="好_业务工作量指标 3_2016年决算报告附表8.25 2" xfId="512"/>
    <cellStyle name="好_市辖区测算20080510_财力性转移支付2010年预算参考数" xfId="513"/>
    <cellStyle name="t_HVAC Equipment (3)_新增公开表格-政府性基金预算收支决算表" xfId="514"/>
    <cellStyle name="好_河南 缺口县区测算(地方填报)" xfId="515"/>
    <cellStyle name="差_2006年34青海 2" xfId="516"/>
    <cellStyle name="好_测算结果" xfId="517"/>
    <cellStyle name="差_30云南_1" xfId="518"/>
    <cellStyle name="好_县市旗测算20080508_民生政策最低支出需求 2" xfId="519"/>
    <cellStyle name="差_2009年一般性转移支付标准工资_奖励补助测算7.25 3" xfId="520"/>
    <cellStyle name="好_2009年一般性转移支付标准工资_地方配套按人均增幅控制8.31（调整结案率后）xl 2 2" xfId="521"/>
    <cellStyle name="常规 52 2" xfId="522"/>
    <cellStyle name="常规 47 2" xfId="523"/>
    <cellStyle name="60% - Accent4 3" xfId="524"/>
    <cellStyle name="好_2、土地面积、人口、粮食产量基本情况 2_2016年决算报告附表8.25" xfId="525"/>
    <cellStyle name="Accent3 - 60% 4" xfId="526"/>
    <cellStyle name="差_Book2 3_2016年决算报告附表7.21" xfId="527"/>
    <cellStyle name="好_2009年一般性转移支付标准工资_奖励补助测算5.23新 3" xfId="528"/>
    <cellStyle name="好_2009年一般性转移支付标准工资_地方配套按人均增幅控制8.30xl 3_2016年决算报告附表7.21" xfId="529"/>
    <cellStyle name="差_03昭通" xfId="530"/>
    <cellStyle name="Linked Cell 3 2" xfId="531"/>
    <cellStyle name="好_分县成本差异系数_民生政策最低支出需求" xfId="532"/>
    <cellStyle name="差_1110洱源县" xfId="533"/>
    <cellStyle name="_Book1_3" xfId="534"/>
    <cellStyle name="好_28四川" xfId="535"/>
    <cellStyle name="好_M03 2_2016年决算报告附表7.21" xfId="536"/>
    <cellStyle name="差_县市旗测算-新科目（20080627）_不含人员经费系数" xfId="537"/>
    <cellStyle name="差_2008计算资料（8月5） 2" xfId="538"/>
    <cellStyle name="差_2009年一般性转移支付标准工资_~4190974 2_2016年决算报告附表8.25 2" xfId="539"/>
    <cellStyle name="好_汇总表4_财力性转移支付2010年预算参考数" xfId="540"/>
    <cellStyle name="差_2007年一般预算支出剔除" xfId="541"/>
    <cellStyle name="好_县市旗测算-新科目（20080626）_县市旗测算-新科目（含人口规模效应）_财力性转移支付2010年预算参考数" xfId="542"/>
    <cellStyle name="Heading 3 4" xfId="543"/>
    <cellStyle name="差_教育厅提供义务教育及高中教师人数（2009年1月6日） 3" xfId="544"/>
    <cellStyle name="20% - Accent4 4" xfId="545"/>
    <cellStyle name="差_行政公检法测算_县市旗测算-新科目（含人口规模效应） 2" xfId="546"/>
    <cellStyle name="好_地方配套按人均增幅控制8.31（调整结案率后）xl 2" xfId="547"/>
    <cellStyle name="差_其他部门(按照总人口测算）—20080416_民生政策最低支出需求_财力性转移支付2010年预算参考数 2" xfId="548"/>
    <cellStyle name="好_2009年一般性转移支付标准工资_地方配套按人均增幅控制8.31（调整结案率后）xl 2_2016年决算报告附表7.21" xfId="549"/>
    <cellStyle name="千位分隔 6 2" xfId="550"/>
    <cellStyle name="差_2009年一般性转移支付标准工资_奖励补助测算5.22测试 2_2016年决算报告附表8.25" xfId="551"/>
    <cellStyle name="好_2009年一般性转移支付标准工资_奖励补助测算7.25 4" xfId="552"/>
    <cellStyle name="百分比 3" xfId="553"/>
    <cellStyle name="好_2006年在职人员情况 2_2016年决算报告附表7.21 2" xfId="554"/>
    <cellStyle name="差_教育厅提供义务教育及高中教师人数（2009年1月6日） 2 2" xfId="555"/>
    <cellStyle name="差_河南 缺口县区测算(地方填报白)_财力性转移支付2010年预算参考数 2" xfId="556"/>
    <cellStyle name="好_2008云南省分县市中小学教职工统计表（教育厅提供） 3_2016年决算报告附表7.21" xfId="557"/>
    <cellStyle name="差_530623_2006年县级财政报表附表 3 2" xfId="558"/>
    <cellStyle name="好_云南农村义务教育统计表 3 2" xfId="559"/>
    <cellStyle name="好_奖励补助测算5.22测试 3 2" xfId="560"/>
    <cellStyle name="差_云南省2008年中小学教职工情况（教育厅提供20090101加工整理） 2_2016年决算报告附表8.25 2" xfId="561"/>
    <cellStyle name="差_云南省2008年中小学教职工情况（教育厅提供20090101加工整理） 2 2" xfId="562"/>
    <cellStyle name="差_教育(按照总人口测算）—20080416_县市旗测算-新科目（含人口规模效应）_财力性转移支付2010年预算参考数" xfId="563"/>
    <cellStyle name="40% - 强调文字颜色 3 2_2014年广西壮族自治区本级决算录入表0701" xfId="564"/>
    <cellStyle name="差_~4190974 2_2016年决算报告附表8.25 2" xfId="565"/>
    <cellStyle name="Accent3 - 20% 4" xfId="566"/>
    <cellStyle name="好 4" xfId="567"/>
    <cellStyle name="输入 4" xfId="568"/>
    <cellStyle name="好_市辖区测算20080510_民生政策最低支出需求_财力性转移支付2010年预算参考数" xfId="569"/>
    <cellStyle name="_2011年广西城乡风貌改造三期工程综合整治项目进度表6.07" xfId="570"/>
    <cellStyle name="Accent5 - 20% 4" xfId="571"/>
    <cellStyle name="常规 3 8" xfId="572"/>
    <cellStyle name="好_2支出" xfId="573"/>
    <cellStyle name="Accent6 - 60% 4" xfId="574"/>
    <cellStyle name="差_2009年一般性转移支付标准工资_奖励补助测算7.25 3 2" xfId="575"/>
    <cellStyle name="差_11大理 2_2016年决算报告附表8.25" xfId="576"/>
    <cellStyle name="强调 3" xfId="577"/>
    <cellStyle name="差_2009年一般性转移支付标准工资_不用软件计算9.1不考虑经费管理评价xl 2 2" xfId="578"/>
    <cellStyle name="差_人员工资和公用经费2_财力性转移支付2010年预算参考数" xfId="579"/>
    <cellStyle name="差_5334_2006年迪庆县级财政报表附表 3_2016年决算报告附表7.21 2" xfId="580"/>
    <cellStyle name="好_2009年一般性转移支付标准工资_奖励补助测算5.24冯铸 2" xfId="581"/>
    <cellStyle name="常规 10 2" xfId="582"/>
    <cellStyle name="差_业务工作量指标 3 2" xfId="583"/>
    <cellStyle name="差_Book1 2" xfId="584"/>
    <cellStyle name="差_2006年基础数据 3_2016年决算报告附表8.25 2" xfId="585"/>
    <cellStyle name="差_2009年一般性转移支付标准工资_奖励补助测算5.24冯铸 2_2016年决算报告附表8.25 2" xfId="586"/>
    <cellStyle name="好_2009年一般性转移支付标准工资_奖励补助测算5.24冯铸 2 2" xfId="587"/>
    <cellStyle name="好_M01-2(州市补助收入) 2" xfId="588"/>
    <cellStyle name="强调 3 4" xfId="589"/>
    <cellStyle name="好_县市旗测算-新科目（20080626）_民生政策最低支出需求" xfId="590"/>
    <cellStyle name="差_2007年政法部门业务指标" xfId="591"/>
    <cellStyle name="好_03昭通 3_2016年决算报告附表7.21 2" xfId="592"/>
    <cellStyle name="好_2007一般预算支出口径剔除表_财力性转移支付2010年预算参考数 2" xfId="593"/>
    <cellStyle name="好_行政（人员）_不含人员经费系数" xfId="594"/>
    <cellStyle name="样式 1 3" xfId="595"/>
    <cellStyle name="好_2007年检察院案件数 3" xfId="596"/>
    <cellStyle name="差_卫生部门 2_2016年决算报告附表7.21" xfId="597"/>
    <cellStyle name="差_下半年禁吸戒毒经费1000万元 4" xfId="598"/>
    <cellStyle name="差_地方配套按人均增幅控制8.30一般预算平均增幅、人均可用财力平均增幅两次控制、社会治安系数调整、案件数调整xl 4" xfId="599"/>
    <cellStyle name="40% - Accent3 4" xfId="600"/>
    <cellStyle name="好_1110洱源县_财力性转移支付2010年预算参考数" xfId="601"/>
    <cellStyle name="差_财政供养人员 3_2016年决算报告附表7.21 2" xfId="602"/>
    <cellStyle name="Heading 4" xfId="603"/>
    <cellStyle name="好_Book1 2 2" xfId="604"/>
    <cellStyle name="差_行政公检法测算_财力性转移支付2010年预算参考数" xfId="605"/>
    <cellStyle name="好_行政公检法测算" xfId="606"/>
    <cellStyle name="差_地方配套按人均增幅控制8.30xl 3" xfId="607"/>
    <cellStyle name="差_2009年一般性转移支付标准工资_不用软件计算9.1不考虑经费管理评价xl 3 2" xfId="608"/>
    <cellStyle name="差_5334_2006年迪庆县级财政报表附表 3_2016年决算报告附表8.25 2" xfId="609"/>
    <cellStyle name="好_2007年一般预算支出剔除_财力性转移支付2010年预算参考数" xfId="610"/>
    <cellStyle name="40% - 强调文字颜色 5 2 2" xfId="611"/>
    <cellStyle name="强调 2" xfId="612"/>
    <cellStyle name="好_江西超收收入安排（1-10月份）新 2" xfId="613"/>
    <cellStyle name="差_农林水和城市维护标准支出20080505－县区合计_财力性转移支付2010年预算参考数" xfId="614"/>
    <cellStyle name="好_~5676413 3_2016年决算报告附表8.25" xfId="615"/>
    <cellStyle name="常规 4 3 2" xfId="616"/>
    <cellStyle name="差_汇总表4_财力性转移支付2010年预算参考数 2" xfId="617"/>
    <cellStyle name="差_2006年28四川" xfId="618"/>
    <cellStyle name="好_2007年收支情况及2008年收支预计表(汇总表)_财力性转移支付2010年预算参考数" xfId="619"/>
    <cellStyle name="差_00省级(定稿) 3 2" xfId="620"/>
    <cellStyle name="差_2007年人员分部门统计表" xfId="621"/>
    <cellStyle name="好_自行调整差异系数顺序" xfId="622"/>
    <cellStyle name="Accent3 - 20% 2 2" xfId="623"/>
    <cellStyle name="强调文字颜色 4 3" xfId="624"/>
    <cellStyle name="好_奖励补助测算7.25 3_2016年决算报告附表7.21" xfId="625"/>
    <cellStyle name="差_2007年检察院案件数 2 2" xfId="626"/>
    <cellStyle name="差_Book2 4" xfId="627"/>
    <cellStyle name="好_地方配套按人均增幅控制8.31（调整结案率后）xl 2 2" xfId="628"/>
    <cellStyle name="差_成本差异系数（含人口规模） 2" xfId="629"/>
    <cellStyle name="差_34青海_财力性转移支付2010年预算参考数 2" xfId="630"/>
    <cellStyle name="数字 2 2" xfId="631"/>
    <cellStyle name="差_1_财力性转移支付2010年预算参考数 2" xfId="632"/>
    <cellStyle name="差_第五部分(才淼、饶永宏） 3_2016年决算报告附表8.25 2" xfId="633"/>
    <cellStyle name="差_附表" xfId="634"/>
    <cellStyle name="好_11大理" xfId="635"/>
    <cellStyle name="好_2006年34青海_财力性转移支付2010年预算参考数 2" xfId="636"/>
    <cellStyle name="Good 2" xfId="637"/>
    <cellStyle name="Accent2 - 60% 4" xfId="638"/>
    <cellStyle name="小数 3 2" xfId="639"/>
    <cellStyle name="好_2009年一般性转移支付标准工资_奖励补助测算7.25 3_2016年决算报告附表8.25" xfId="640"/>
    <cellStyle name="好_2009年一般性转移支付标准工资 2_2016年决算报告附表8.25 2" xfId="641"/>
    <cellStyle name="好_基础数据分析 2_2016年决算报告附表7.21" xfId="642"/>
    <cellStyle name="差_汇总-县级财政报表附表 3_2016年决算报告附表8.25 2" xfId="643"/>
    <cellStyle name="差_530623_2006年县级财政报表附表 2 2" xfId="644"/>
    <cellStyle name="好_行政公检法测算_财力性转移支付2010年预算参考数 2" xfId="645"/>
    <cellStyle name="好_05玉溪 2_2016年决算报告附表7.21 2" xfId="646"/>
    <cellStyle name="常规 89" xfId="647"/>
    <cellStyle name="常规 94" xfId="648"/>
    <cellStyle name="Normal" xfId="649"/>
    <cellStyle name="好_县市旗测算20080508_县市旗测算-新科目（含人口规模效应）" xfId="650"/>
    <cellStyle name="40% - 强调文字颜色 2 2_2014年广西壮族自治区本级决算录入表0701" xfId="651"/>
    <cellStyle name="差_行政（人员） 2" xfId="652"/>
    <cellStyle name="好_~5676413 2" xfId="653"/>
    <cellStyle name="好_云南省2008年转移支付测算——州市本级考核部分及政策性测算 3_2016年决算报告附表7.21 2" xfId="654"/>
    <cellStyle name="差_行政公检法测算_民生政策最低支出需求" xfId="655"/>
    <cellStyle name="好_2006年水利统计指标统计表_财力性转移支付2010年预算参考数" xfId="656"/>
    <cellStyle name="差_其他部门(按照总人口测算）—20080416_县市旗测算-新科目（含人口规模效应）_财力性转移支付2010年预算参考数" xfId="657"/>
    <cellStyle name="差_基础数据分析 3" xfId="658"/>
    <cellStyle name="差_缺口县区测算" xfId="659"/>
    <cellStyle name="好_2009年一般性转移支付标准工资 3_2016年决算报告附表7.21 2" xfId="660"/>
    <cellStyle name="好_农林水和城市维护标准支出20080505－县区合计_不含人员经费系数_财力性转移支付2010年预算参考数" xfId="661"/>
    <cellStyle name="Accent6" xfId="662"/>
    <cellStyle name="好_M03 3_2016年决算报告附表7.21" xfId="663"/>
    <cellStyle name="好_云南省2008年中小学教职工情况（教育厅提供20090101加工整理） 3_2016年决算报告附表7.21 2" xfId="664"/>
    <cellStyle name="好_卫生部门 3_2016年决算报告附表8.25" xfId="665"/>
    <cellStyle name="差_云南省2008年转移支付测算——州市本级考核部分及政策性测算 3" xfId="666"/>
    <cellStyle name="好_云南农村义务教育统计表 3" xfId="667"/>
    <cellStyle name="常规 40 2" xfId="668"/>
    <cellStyle name="常规 35 2" xfId="669"/>
    <cellStyle name="Accent1 4" xfId="670"/>
    <cellStyle name="差_00省级(打印) 3 2" xfId="671"/>
    <cellStyle name="好_2009年一般性转移支付标准工资_地方配套按人均增幅控制8.31（调整结案率后）xl" xfId="672"/>
    <cellStyle name="差_2009年一般性转移支付标准工资_奖励补助测算5.23新 2 2" xfId="673"/>
    <cellStyle name="常规 2 2 4 2" xfId="674"/>
    <cellStyle name="好_0502通海县 2 2" xfId="675"/>
    <cellStyle name="差_2006年水利统计指标统计表 3_2016年决算报告附表8.25 2" xfId="676"/>
    <cellStyle name="好_2009年一般性转移支付标准工资 2 2" xfId="677"/>
    <cellStyle name="好_2009年一般性转移支付标准工资 2_2016年决算报告附表8.25" xfId="678"/>
    <cellStyle name="好_县市旗测算-新科目（20080627）_财力性转移支付2010年预算参考数" xfId="679"/>
    <cellStyle name="40% - 强调文字颜色 3 2" xfId="680"/>
    <cellStyle name="强调文字颜色 6 4" xfId="681"/>
    <cellStyle name="好_缺口县区测算（11.13） 2" xfId="682"/>
    <cellStyle name="差_2009年一般性转移支付标准工资_奖励补助测算7.25 (version 1) (version 1) 3_2016年决算报告附表7.21" xfId="683"/>
    <cellStyle name="标题 5 4" xfId="684"/>
    <cellStyle name="Accent1 - 40%" xfId="685"/>
    <cellStyle name="好_一般预算支出口径剔除表 2" xfId="686"/>
    <cellStyle name="差_行政公检法测算_县市旗测算-新科目（含人口规模效应）_财力性转移支付2010年预算参考数" xfId="687"/>
    <cellStyle name="检查单元格 3" xfId="688"/>
    <cellStyle name="好_人员工资和公用经费_财力性转移支付2010年预算参考数 2" xfId="689"/>
    <cellStyle name="好_2006年在职人员情况 2 2" xfId="690"/>
    <cellStyle name="好_1003牟定县 4" xfId="691"/>
    <cellStyle name="差_奖励补助测算5.24冯铸 2_2016年决算报告附表7.21" xfId="692"/>
    <cellStyle name="常规 184" xfId="693"/>
    <cellStyle name="60% - Accent1" xfId="694"/>
    <cellStyle name="差_M01-2(州市补助收入) 2_2016年决算报告附表7.21 2" xfId="695"/>
    <cellStyle name="_2013年本级预算草案20121206（晚上厅长议后修改，按8％）" xfId="696"/>
    <cellStyle name="好_2009年一般性转移支付标准工资_地方配套按人均增幅控制8.30xl 2_2016年决算报告附表7.21 2" xfId="697"/>
    <cellStyle name="好_县级公安机关公用经费标准奖励测算方案（定稿） 2_2016年决算报告附表7.21" xfId="698"/>
    <cellStyle name="40% - 强调文字颜色 2 3 2" xfId="699"/>
    <cellStyle name="好_530623_2006年县级财政报表附表 4" xfId="700"/>
    <cellStyle name="40% - Accent1 4" xfId="701"/>
    <cellStyle name="好_义务教育阶段教职工人数（教育厅提供最终） 3" xfId="702"/>
    <cellStyle name="好_2009年一般性转移支付标准工资_地方配套按人均增幅控制8.31（调整结案率后）xl 3_2016年决算报告附表7.21" xfId="703"/>
    <cellStyle name="20% - 强调文字颜色 1 2 2 2" xfId="704"/>
    <cellStyle name="差_2006年全省财力计算表（中央、决算） 2_2016年决算报告附表7.21 2" xfId="705"/>
    <cellStyle name="好_2009年一般性转移支付标准工资_奖励补助测算5.22测试 3_2016年决算报告附表7.21" xfId="706"/>
    <cellStyle name="好_财政供养人员 3" xfId="707"/>
    <cellStyle name="检查单元格 4" xfId="708"/>
    <cellStyle name="Accent1 - 60%" xfId="709"/>
    <cellStyle name="差_2009年一般性转移支付标准工资_地方配套按人均增幅控制8.30xl 2_2016年决算报告附表8.25 2" xfId="710"/>
    <cellStyle name="差_第五部分(才淼、饶永宏） 3" xfId="711"/>
    <cellStyle name="差_28四川" xfId="712"/>
    <cellStyle name="好_义务教育阶段教职工人数（教育厅提供最终） 2_2016年决算报告附表8.25" xfId="713"/>
    <cellStyle name="好_危改资金测算_财力性转移支付2010年预算参考数 2" xfId="714"/>
    <cellStyle name="差_2006年全省财力计算表（中央、决算） 3_2016年决算报告附表8.25" xfId="715"/>
    <cellStyle name="Accent2 2 2" xfId="716"/>
    <cellStyle name="Milliers_!!!GO" xfId="717"/>
    <cellStyle name="_ET_STYLE_NoName_00__表十" xfId="718"/>
    <cellStyle name="好_义务教育阶段教职工人数（教育厅提供最终）" xfId="719"/>
    <cellStyle name="好_行政公检法测算 2" xfId="720"/>
    <cellStyle name="差_行政公检法测算_财力性转移支付2010年预算参考数 2" xfId="721"/>
    <cellStyle name="好_2009年一般性转移支付标准工资_奖励补助测算5.22测试 3_2016年决算报告附表8.25 2" xfId="722"/>
    <cellStyle name="差_11大理 2 2" xfId="723"/>
    <cellStyle name="好_县级公安机关公用经费标准奖励测算方案（定稿） 3_2016年决算报告附表7.21 2" xfId="724"/>
    <cellStyle name="好_汇总-县级财政报表附表 3_2016年决算报告附表8.25" xfId="725"/>
    <cellStyle name="千位分隔 2 2" xfId="726"/>
    <cellStyle name="好_~4190974 2_2016年决算报告附表8.25" xfId="727"/>
    <cellStyle name="好_县级公安机关公用经费标准奖励测算方案（定稿） 3_2016年决算报告附表7.21" xfId="728"/>
    <cellStyle name="差_2009年一般性转移支付标准工资_地方配套按人均增幅控制8.31（调整结案率后）xl 2_2016年决算报告附表8.25" xfId="729"/>
    <cellStyle name="好_05玉溪 2_2016年决算报告附表7.21" xfId="730"/>
    <cellStyle name="差_奖励补助测算5.24冯铸 2 2" xfId="731"/>
    <cellStyle name="标题 5 3 2" xfId="732"/>
    <cellStyle name="差_汇总 2_2016年决算报告附表7.21 2" xfId="733"/>
    <cellStyle name="好_第五部分(才淼、饶永宏） 3_2016年决算报告附表7.21" xfId="734"/>
    <cellStyle name="差_2009年一般性转移支付标准工资_地方配套按人均增幅控制8.30xl 3_2016年决算报告附表8.25 2" xfId="735"/>
    <cellStyle name="好_20170804175743_643 (1) 2" xfId="736"/>
    <cellStyle name="콤마_BOILER-CO1" xfId="737"/>
    <cellStyle name="差_2008云南省分县市中小学教职工统计表（教育厅提供） 2_2016年决算报告附表7.21" xfId="738"/>
    <cellStyle name="Accent4 - 20%" xfId="739"/>
    <cellStyle name="差_一般预算支出口径剔除表 2" xfId="740"/>
    <cellStyle name="差_义务教育阶段教职工人数（教育厅提供最终） 2" xfId="741"/>
    <cellStyle name="好_指标四 3_2016年决算报告附表8.25 2" xfId="742"/>
    <cellStyle name="差_下半年禁毒办案经费分配2544.3万元" xfId="743"/>
    <cellStyle name="60% - Accent5 3 2" xfId="744"/>
    <cellStyle name="差_青海 缺口县区测算(地方填报) 2" xfId="745"/>
    <cellStyle name="Accent3" xfId="746"/>
    <cellStyle name="好_00省级(定稿) 2_2016年决算报告附表7.21" xfId="747"/>
    <cellStyle name="40% - Accent1 2" xfId="748"/>
    <cellStyle name="好_分县成本差异系数_民生政策最低支出需求_财力性转移支付2010年预算参考数 2" xfId="749"/>
    <cellStyle name="好_教育(按照总人口测算）—20080416_不含人员经费系数_财力性转移支付2010年预算参考数" xfId="750"/>
    <cellStyle name="好_2009年一般性转移支付标准工资_~5676413 3_2016年决算报告附表8.25" xfId="751"/>
    <cellStyle name="Calculation_20170804175743_643 (1)" xfId="752"/>
    <cellStyle name="差_1110洱源县 2_2016年决算报告附表8.25" xfId="753"/>
    <cellStyle name="差_2007年检察院案件数 2_2016年决算报告附表8.25" xfId="754"/>
    <cellStyle name="好_民生政策最低支出需求" xfId="755"/>
    <cellStyle name="差_2007年人员分部门统计表 3 2" xfId="756"/>
    <cellStyle name="好_2015年广西壮族自治区本级部门决算收支汇总表(0622莫先孔提供) 2" xfId="757"/>
    <cellStyle name="好_Book1_新增公开表格-政府性基金预算收支决算表 2" xfId="758"/>
    <cellStyle name="好_指标五" xfId="759"/>
    <cellStyle name="好_成本差异系数（含人口规模）_财力性转移支付2010年预算参考数" xfId="760"/>
    <cellStyle name="差_地方配套按人均增幅控制8.30xl 2 2" xfId="761"/>
    <cellStyle name="20% - Accent5 3" xfId="762"/>
    <cellStyle name="好_县区合并测算20080423(按照各省比重）_县市旗测算-新科目（含人口规模效应）_财力性转移支付2010年预算参考数" xfId="763"/>
    <cellStyle name="差_1110洱源县 3_2016年决算报告附表7.21" xfId="764"/>
    <cellStyle name="40% - 强调文字颜色 3 3 2" xfId="765"/>
    <cellStyle name="好_市辖区测算-新科目（20080626）_县市旗测算-新科目（含人口规模效应）_财力性转移支付2010年预算参考数 2" xfId="766"/>
    <cellStyle name="好_县级基础数据" xfId="767"/>
    <cellStyle name="20% - 强调文字颜色 4 2_2014年广西壮族自治区本级决算录入表0701" xfId="768"/>
    <cellStyle name="差_汇总表_财力性转移支付2010年预算参考数 2" xfId="769"/>
    <cellStyle name="20% - Accent1" xfId="770"/>
    <cellStyle name="好_2009年一般性转移支付标准工资_奖励补助测算7.25 3_2016年决算报告附表7.21 2" xfId="771"/>
    <cellStyle name="差_下半年禁吸戒毒经费1000万元 3_2016年决算报告附表7.21 2" xfId="772"/>
    <cellStyle name="好_奖励补助测算7.25 2_2016年决算报告附表8.25 2" xfId="773"/>
    <cellStyle name="Mon閠aire [0]_!!!GO" xfId="774"/>
    <cellStyle name="差_卫生部门 2 2" xfId="775"/>
    <cellStyle name="好_00省级(打印) 3 2" xfId="776"/>
    <cellStyle name="千分位[0]_ 白土" xfId="777"/>
    <cellStyle name="差_第五部分(才淼、饶永宏） 3_2016年决算报告附表7.21" xfId="778"/>
    <cellStyle name="差_11大理 2_2016年决算报告附表7.21 2" xfId="779"/>
    <cellStyle name="好_2009年一般性转移支付标准工资_奖励补助测算7.25 5" xfId="780"/>
    <cellStyle name="百分比 4 3" xfId="781"/>
    <cellStyle name="好_2007年政法部门业务指标 2_2016年决算报告附表7.21 2" xfId="782"/>
    <cellStyle name="Heading 2 3 2" xfId="783"/>
    <cellStyle name="好_530629_2006年县级财政报表附表 3_2016年决算报告附表7.21 2" xfId="784"/>
    <cellStyle name="60% - Accent6" xfId="785"/>
    <cellStyle name="40% - Accent2 3" xfId="786"/>
    <cellStyle name="常规 6 4" xfId="787"/>
    <cellStyle name="差_M03 2_2016年决算报告附表7.21" xfId="788"/>
    <cellStyle name="常规 2 2 10" xfId="789"/>
    <cellStyle name="差_云南 缺口县区测算(地方填报) 2" xfId="790"/>
    <cellStyle name="差_2009年一般性转移支付标准工资 3_2016年决算报告附表8.25 2" xfId="791"/>
    <cellStyle name="Neutral 4" xfId="792"/>
    <cellStyle name="差_530629_2006年县级财政报表附表" xfId="793"/>
    <cellStyle name="好_业务工作量指标" xfId="794"/>
    <cellStyle name="好_2009年一般性转移支付标准工资_~5676413 3_2016年决算报告附表7.21" xfId="795"/>
    <cellStyle name="Accent3 5" xfId="796"/>
    <cellStyle name="差_03昭通 3_2016年决算报告附表8.25 2" xfId="797"/>
    <cellStyle name="20% - Accent5 3 2" xfId="798"/>
    <cellStyle name="好_县市旗测算20080508_民生政策最低支出需求" xfId="799"/>
    <cellStyle name="差_三季度－表二 2" xfId="800"/>
    <cellStyle name="差_2014年广西壮族自治区本级决算录入表0701 2" xfId="801"/>
    <cellStyle name="差_市辖区测算20080510_县市旗测算-新科目（含人口规模效应）_财力性转移支付2010年预算参考数" xfId="802"/>
    <cellStyle name="好_2009年一般性转移支付标准工资_奖励补助测算5.22测试" xfId="803"/>
    <cellStyle name="差_指标四 2" xfId="804"/>
    <cellStyle name="差_县区合并测算20080423(按照各省比重）_民生政策最低支出需求_财力性转移支付2010年预算参考数 2" xfId="805"/>
    <cellStyle name="Accent3 - 20%" xfId="806"/>
    <cellStyle name="差_2007年检察院案件数" xfId="807"/>
    <cellStyle name="百分比 2 2 2" xfId="808"/>
    <cellStyle name="Heading 2 3" xfId="809"/>
    <cellStyle name="千位分隔 2 2 2" xfId="810"/>
    <cellStyle name="好_M03 2_2016年决算报告附表8.25 2" xfId="811"/>
    <cellStyle name="好_2009年一般性转移支付标准工资_~5676413 2" xfId="812"/>
    <cellStyle name="好_07临沂 2" xfId="813"/>
    <cellStyle name="60% - 强调文字颜色 1 3" xfId="814"/>
    <cellStyle name="好_教育厅提供义务教育及高中教师人数（2009年1月6日） 2_2016年决算报告附表7.21 2" xfId="815"/>
    <cellStyle name="40% - 强调文字颜色 2 2 2" xfId="816"/>
    <cellStyle name="好_2、土地面积、人口、粮食产量基本情况 3_2016年决算报告附表8.25" xfId="817"/>
    <cellStyle name="好_2009年一般性转移支付标准工资_奖励补助测算5.22测试 3_2016年决算报告附表7.21 2" xfId="818"/>
    <cellStyle name="好_2009年一般性转移支付标准工资_奖励补助测算5.22测试 2_2016年决算报告附表7.21" xfId="819"/>
    <cellStyle name="好_1003牟定县 2_2016年决算报告附表7.21 2" xfId="820"/>
    <cellStyle name="好_530623_2006年县级财政报表附表 3_2016年决算报告附表8.25" xfId="821"/>
    <cellStyle name="差_云南农村义务教育统计表 2_2016年决算报告附表7.21 2" xfId="822"/>
    <cellStyle name="好_奖励补助测算7.25 3" xfId="823"/>
    <cellStyle name="差_卫生部门" xfId="824"/>
    <cellStyle name="好_0605石屏县 3_2016年决算报告附表8.25 2" xfId="825"/>
    <cellStyle name="好_缺口县区测算(按2007支出增长25%测算)" xfId="826"/>
    <cellStyle name="好_2006年在职人员情况" xfId="827"/>
    <cellStyle name="Good 3" xfId="828"/>
    <cellStyle name="好_0502通海县 2_2016年决算报告附表8.25 2" xfId="829"/>
    <cellStyle name="差_县区合并测算20080421_县市旗测算-新科目（含人口规模效应）_财力性转移支付2010年预算参考数" xfId="830"/>
    <cellStyle name="常规 96 2" xfId="831"/>
    <cellStyle name="差_00省级(打印) 3_2016年决算报告附表8.25 2" xfId="832"/>
    <cellStyle name="差_云南省2008年转移支付测算——州市本级考核部分及政策性测算_财力性转移支付2010年预算参考数" xfId="833"/>
    <cellStyle name="差_2008云南省分县市中小学教职工统计表（教育厅提供） 4" xfId="834"/>
    <cellStyle name="差_财政供养人员 3_2016年决算报告附表8.25 2" xfId="835"/>
    <cellStyle name="60% - Accent3 2 2" xfId="836"/>
    <cellStyle name="后继超级链接 2" xfId="837"/>
    <cellStyle name="Output 3 2" xfId="838"/>
    <cellStyle name="差_2009年一般性转移支付标准工资_奖励补助测算5.23新 2_2016年决算报告附表8.25 2" xfId="839"/>
    <cellStyle name="常规 81 2" xfId="840"/>
    <cellStyle name="常规 76 2" xfId="841"/>
    <cellStyle name="好_2007年检察院案件数 3_2016年决算报告附表7.21 2" xfId="842"/>
    <cellStyle name="Fixed" xfId="843"/>
    <cellStyle name="差_~5676413 3 2" xfId="844"/>
    <cellStyle name="好_县区合并测算20080421_民生政策最低支出需求_财力性转移支付2010年预算参考数" xfId="845"/>
    <cellStyle name="差_00省级(打印) 2_2016年决算报告附表8.25 2" xfId="846"/>
    <cellStyle name="Neutral 2 2" xfId="847"/>
    <cellStyle name="통화_BOILER-CO1" xfId="848"/>
    <cellStyle name="差_2007年检察院案件数 3" xfId="849"/>
    <cellStyle name="强调文字颜色 4 2" xfId="850"/>
    <cellStyle name="差_教育(按照总人口测算）—20080416_民生政策最低支出需求" xfId="851"/>
    <cellStyle name="差_县区合并测算20080423(按照各省比重）_县市旗测算-新科目（含人口规模效应） 2" xfId="852"/>
    <cellStyle name="差_0502通海县 3_2016年决算报告附表7.21" xfId="853"/>
    <cellStyle name="差_奖励补助测算5.22测试 2_2016年决算报告附表7.21" xfId="854"/>
    <cellStyle name="常规 5 2" xfId="855"/>
    <cellStyle name="差_00省级(定稿)" xfId="856"/>
    <cellStyle name="后继超链接 3 2" xfId="857"/>
    <cellStyle name="好_基础数据分析" xfId="858"/>
    <cellStyle name="差_2006年在职人员情况 2_2016年决算报告附表8.25" xfId="859"/>
    <cellStyle name="Linked Cell_20170804175743_643 (1)" xfId="860"/>
    <cellStyle name="好_分县成本差异系数_不含人员经费系数_财力性转移支付2010年预算参考数" xfId="861"/>
    <cellStyle name="输出 3" xfId="862"/>
    <cellStyle name="差_自行调整差异系数顺序_财力性转移支付2010年预算参考数" xfId="863"/>
    <cellStyle name="差_分县成本差异系数_民生政策最低支出需求_财力性转移支付2010年预算参考数 2" xfId="864"/>
    <cellStyle name="差_地方配套按人均增幅控制8.31（调整结案率后）xl 3_2016年决算报告附表7.21 2" xfId="865"/>
    <cellStyle name="差_文体广播部门" xfId="866"/>
    <cellStyle name="好_2006年基础数据 3" xfId="867"/>
    <cellStyle name="好_测算结果_财力性转移支付2010年预算参考数" xfId="868"/>
    <cellStyle name="好_M01-2(州市补助收入)" xfId="869"/>
    <cellStyle name="常规 2 4 4" xfId="870"/>
    <cellStyle name="好_教育厅提供义务教育及高中教师人数（2009年1月6日）" xfId="871"/>
    <cellStyle name="好_第五部分(才淼、饶永宏） 2_2016年决算报告附表8.25 2" xfId="872"/>
    <cellStyle name="好_530629_2006年县级财政报表附表 2_2016年决算报告附表7.21" xfId="873"/>
    <cellStyle name="好_行政公检法测算_不含人员经费系数_财力性转移支付2010年预算参考数" xfId="874"/>
    <cellStyle name="6mal" xfId="875"/>
    <cellStyle name="好_00省级(定稿) 2_2016年决算报告附表8.25 2" xfId="876"/>
    <cellStyle name="Input 2" xfId="877"/>
    <cellStyle name="好_缺口县区测算（11.13）" xfId="878"/>
    <cellStyle name="好_山东省民生支出标准" xfId="879"/>
    <cellStyle name="差_指标四 2_2016年决算报告附表7.21 2" xfId="880"/>
    <cellStyle name="差_2009年一般性转移支付标准工资_地方配套按人均增幅控制8.30xl" xfId="881"/>
    <cellStyle name="好_2006年基础数据 3_2016年决算报告附表8.25" xfId="882"/>
    <cellStyle name="好_11大理 2_2016年决算报告附表8.25" xfId="883"/>
    <cellStyle name="好_下半年禁吸戒毒经费1000万元 2_2016年决算报告附表7.21 2" xfId="884"/>
    <cellStyle name="差_奖励补助测算7.25 2_2016年决算报告附表7.21 2" xfId="885"/>
    <cellStyle name="差_下半年禁吸戒毒经费1000万元" xfId="886"/>
    <cellStyle name="好_2009年一般性转移支付标准工资_奖励补助测算7.23 2" xfId="887"/>
    <cellStyle name="好_00省级(定稿) 2_2016年决算报告附表7.21 2" xfId="888"/>
    <cellStyle name="好_奖励补助测算5.22测试 3_2016年决算报告附表8.25 2" xfId="889"/>
    <cellStyle name="强调文字颜色 1 4" xfId="890"/>
    <cellStyle name="好_卫生部门 3_2016年决算报告附表7.21" xfId="891"/>
    <cellStyle name="差_义务教育阶段教职工人数（教育厅提供最终） 4" xfId="892"/>
    <cellStyle name="差_行政（人员）_财力性转移支付2010年预算参考数" xfId="893"/>
    <cellStyle name="60% - Accent5 2" xfId="894"/>
    <cellStyle name="60% - Accent4 2 2" xfId="895"/>
    <cellStyle name="差_县市旗测算-新科目（20080627）_财力性转移支付2010年预算参考数" xfId="896"/>
    <cellStyle name="_Book1_4" xfId="897"/>
    <cellStyle name="Heading 1 3" xfId="898"/>
    <cellStyle name="差_县市旗测算-新科目（20080626）_不含人员经费系数_财力性转移支付2010年预算参考数" xfId="899"/>
    <cellStyle name="差_11大理 3_2016年决算报告附表7.21 2" xfId="900"/>
    <cellStyle name="好_奖励补助测算7.25 3 2" xfId="901"/>
    <cellStyle name="好_卫生部门 4" xfId="902"/>
    <cellStyle name="好_县区合并测算20080423(按照各省比重）_民生政策最低支出需求_财力性转移支付2010年预算参考数 2" xfId="903"/>
    <cellStyle name="差_危改资金测算_财力性转移支付2010年预算参考数 2" xfId="904"/>
    <cellStyle name="常规 11 3" xfId="905"/>
    <cellStyle name="好_2009年一般性转移支付标准工资_奖励补助测算7.25 (version 1) (version 1) 2_2016年决算报告附表7.21" xfId="906"/>
    <cellStyle name="好_汇总 2_2016年决算报告附表7.21" xfId="907"/>
    <cellStyle name="Accent4 5" xfId="908"/>
    <cellStyle name="好_卫生部门 2 2" xfId="909"/>
    <cellStyle name="差_业务工作量指标 2_2016年决算报告附表7.21 2" xfId="910"/>
    <cellStyle name="20% - Accent6" xfId="911"/>
    <cellStyle name="差_高中教师人数（教育厅1.6日提供） 2" xfId="912"/>
    <cellStyle name="Bad 3 2" xfId="913"/>
    <cellStyle name="常规 70" xfId="914"/>
    <cellStyle name="常规 65" xfId="915"/>
    <cellStyle name="差_11大理_财力性转移支付2010年预算参考数" xfId="916"/>
    <cellStyle name="好_03昭通 2 2" xfId="917"/>
    <cellStyle name="差_奖励补助测算5.23新 3 2" xfId="918"/>
    <cellStyle name="好_奖励补助测算7.25 (version 1) (version 1) 2_2016年决算报告附表8.25 2" xfId="919"/>
    <cellStyle name="好_一般预算支出口径剔除表" xfId="920"/>
    <cellStyle name="_Book1_1_20170804175743_643 (1)" xfId="921"/>
    <cellStyle name="差_行政公检法测算_县市旗测算-新科目（含人口规模效应）" xfId="922"/>
    <cellStyle name="好_2009年一般性转移支付标准工资_奖励补助测算7.25 (version 1) (version 1) 3 2" xfId="923"/>
    <cellStyle name="差_2009年一般性转移支付标准工资_~5676413" xfId="924"/>
    <cellStyle name="常规 169 3" xfId="925"/>
    <cellStyle name="好_2009年一般性转移支付标准工资_地方配套按人均增幅控制8.31（调整结案率后）xl 3" xfId="926"/>
    <cellStyle name="好_云南省2008年转移支付测算——州市本级考核部分及政策性测算 3_2016年决算报告附表8.25" xfId="927"/>
    <cellStyle name="好_1003牟定县 2_2016年决算报告附表8.25" xfId="928"/>
    <cellStyle name="好_汇总-县级财政报表附表 3" xfId="929"/>
    <cellStyle name="40% - 强调文字颜色 6 3 2 2" xfId="930"/>
    <cellStyle name="差_教育厅提供义务教育及高中教师人数（2009年1月6日） 3 2" xfId="931"/>
    <cellStyle name="差_财政供养人员 2_2016年决算报告附表7.21" xfId="932"/>
    <cellStyle name="20% - Accent6 4" xfId="933"/>
    <cellStyle name="好_河南 缺口县区测算(地方填报白)" xfId="934"/>
    <cellStyle name="好_30云南_1 2" xfId="935"/>
    <cellStyle name="콤마 [0]_BOILER-CO1" xfId="936"/>
    <cellStyle name="好_卫生部门 3" xfId="937"/>
    <cellStyle name="差_34青海_1" xfId="938"/>
    <cellStyle name="好_09黑龙江_财力性转移支付2010年预算参考数 2" xfId="939"/>
    <cellStyle name="差_云南省2008年中小学教职工情况（教育厅提供20090101加工整理） 3_2016年决算报告附表8.25 2" xfId="940"/>
    <cellStyle name="好_2、土地面积、人口、粮食产量基本情况 2" xfId="941"/>
    <cellStyle name="Accent2 - 20%" xfId="942"/>
    <cellStyle name="好_Book1 3_2016年决算报告附表7.21" xfId="943"/>
    <cellStyle name="好_2009年一般性转移支付标准工资_奖励补助测算7.25 2_2016年决算报告附表8.25 2" xfId="944"/>
    <cellStyle name="差_基础数据分析 2_2016年决算报告附表8.25" xfId="945"/>
    <cellStyle name="差_2006年水利统计指标统计表 2_2016年决算报告附表7.21 2" xfId="946"/>
    <cellStyle name="百分比 4 4" xfId="947"/>
    <cellStyle name="差_Book1 2 2" xfId="948"/>
    <cellStyle name="20% - Accent1 3" xfId="949"/>
    <cellStyle name="差_县区合并测算20080423(按照各省比重）_不含人员经费系数" xfId="950"/>
    <cellStyle name="差_（4.19发国库处） 预算处-广西壮族自治区本级一般公共" xfId="951"/>
    <cellStyle name="差_河南 缺口县区测算(地方填报白) 2" xfId="952"/>
    <cellStyle name="好_2015年广西壮族自治区本级政府性基金预算收支决算表" xfId="953"/>
    <cellStyle name="好_2009年一般性转移支付标准工资_奖励补助测算5.22测试 2" xfId="954"/>
    <cellStyle name="好_Book1_1" xfId="955"/>
    <cellStyle name="Accent4 - 40%" xfId="956"/>
    <cellStyle name="好_县市旗测算20080508_县市旗测算-新科目（含人口规模效应）_财力性转移支付2010年预算参考数" xfId="957"/>
    <cellStyle name="好_1110洱源县 2_2016年决算报告附表7.21 2" xfId="958"/>
    <cellStyle name="差_市辖区测算20080510_不含人员经费系数_财力性转移支付2010年预算参考数 2" xfId="959"/>
    <cellStyle name="好_地方配套按人均增幅控制8.30一般预算平均增幅、人均可用财力平均增幅两次控制、社会治安系数调整、案件数调整xl 2_2016年决算报告附表7.21" xfId="960"/>
    <cellStyle name="20% - 强调文字颜色 4 2 2 2" xfId="961"/>
    <cellStyle name="Accent3 4" xfId="962"/>
    <cellStyle name="常规 21 2" xfId="963"/>
    <cellStyle name="40% - 强调文字颜色 4 2 2" xfId="964"/>
    <cellStyle name="差_~4190974 3_2016年决算报告附表7.21 2" xfId="965"/>
    <cellStyle name="好_09黑龙江" xfId="966"/>
    <cellStyle name="差_530623_2006年县级财政报表附表 4" xfId="967"/>
    <cellStyle name="好_0605石屏县 3_2016年决算报告附表8.25" xfId="968"/>
    <cellStyle name="好_2009年一般性转移支付标准工资_奖励补助测算7.23 3_2016年决算报告附表8.25 2" xfId="969"/>
    <cellStyle name="差_云南省2008年转移支付测算——州市本级考核部分及政策性测算 3_2016年决算报告附表8.25" xfId="970"/>
    <cellStyle name="好_奖励补助测算5.23新 2_2016年决算报告附表7.21 2" xfId="971"/>
    <cellStyle name="差_地方配套按人均增幅控制8.30xl 2" xfId="972"/>
    <cellStyle name="60% - Accent2" xfId="973"/>
    <cellStyle name="好_2006年水利统计指标统计表 3_2016年决算报告附表8.25" xfId="974"/>
    <cellStyle name="好_地方配套按人均增幅控制8.30xl 3" xfId="975"/>
    <cellStyle name="常规 85" xfId="976"/>
    <cellStyle name="常规 90" xfId="977"/>
    <cellStyle name="差_义务教育阶段教职工人数（教育厅提供最终） 2_2016年决算报告附表7.21 2" xfId="978"/>
    <cellStyle name="差_27重庆_财力性转移支付2010年预算参考数 2" xfId="979"/>
    <cellStyle name="好_行政公检法测算_财力性转移支付2010年预算参考数" xfId="980"/>
    <cellStyle name="差_行政（人员）_财力性转移支付2010年预算参考数 2" xfId="981"/>
    <cellStyle name="好_地方配套按人均增幅控制8.30一般预算平均增幅、人均可用财力平均增幅两次控制、社会治安系数调整、案件数调整xl 2_2016年决算报告附表7.21 2" xfId="982"/>
    <cellStyle name="常规 78 2" xfId="983"/>
    <cellStyle name="常规 83 2" xfId="984"/>
    <cellStyle name="好_1110洱源县 3_2016年决算报告附表7.21" xfId="985"/>
    <cellStyle name="差_高中教师人数（教育厅1.6日提供） 3_2016年决算报告附表8.25" xfId="986"/>
    <cellStyle name="Accent4 2" xfId="987"/>
    <cellStyle name="差_2006年水利统计指标统计表 2 2" xfId="988"/>
    <cellStyle name="常规 4 4" xfId="989"/>
    <cellStyle name="差_三季度－表二 3_2016年决算报告附表7.21" xfId="990"/>
    <cellStyle name="常规 41" xfId="991"/>
    <cellStyle name="常规 36" xfId="992"/>
    <cellStyle name="好_Book1 2_2016年决算报告附表8.25 2" xfId="993"/>
    <cellStyle name="差_县市旗测算-新科目（20080627）" xfId="994"/>
    <cellStyle name="差_市辖区测算-新科目（20080626）_不含人员经费系数" xfId="995"/>
    <cellStyle name="差_530623_2006年县级财政报表附表 3" xfId="996"/>
    <cellStyle name="常规 4 2 2" xfId="997"/>
    <cellStyle name="差_Book2" xfId="998"/>
    <cellStyle name="差_2009年一般性转移支付标准工资_不用软件计算9.1不考虑经费管理评价xl 3" xfId="999"/>
    <cellStyle name="差_业务工作量指标 4" xfId="1000"/>
    <cellStyle name="差_2006年在职人员情况 2_2016年决算报告附表7.21 2" xfId="1001"/>
    <cellStyle name="Accent6 - 60% 3 2" xfId="1002"/>
    <cellStyle name="差_教育(按照总人口测算）—20080416_财力性转移支付2010年预算参考数" xfId="1003"/>
    <cellStyle name="好_不含人员经费系数" xfId="1004"/>
    <cellStyle name="好_2009年一般性转移支付标准工资_奖励补助测算5.24冯铸 3 2" xfId="1005"/>
    <cellStyle name="Accent2 - 60% 3" xfId="1006"/>
    <cellStyle name="好_2008云南省分县市中小学教职工统计表（教育厅提供） 2_2016年决算报告附表8.25" xfId="1007"/>
    <cellStyle name="差_00省级(打印)" xfId="1008"/>
    <cellStyle name="差_2" xfId="1009"/>
    <cellStyle name="差_汇总-县级财政报表附表 3 2" xfId="1010"/>
    <cellStyle name="好_基础数据分析 2 2" xfId="1011"/>
    <cellStyle name="好_云南农村义务教育统计表 2_2016年决算报告附表7.21" xfId="1012"/>
    <cellStyle name="好_Book1_财力性转移支付2010年预算参考数 2" xfId="1013"/>
    <cellStyle name="差_云南省2008年中小学教师人数统计表" xfId="1014"/>
    <cellStyle name="差_奖励补助测算7.23 3_2016年决算报告附表7.21 2" xfId="1015"/>
    <cellStyle name="差_2009年一般性转移支付标准工资_地方配套按人均增幅控制8.30一般预算平均增幅、人均可用财力平均增幅两次控制、社会治安系数调整、案件数调整xl 2_2016年决算报告附表8.25 2" xfId="1016"/>
    <cellStyle name="样式 1 6" xfId="1017"/>
    <cellStyle name="差_教育(按照总人口测算）—20080416_不含人员经费系数_财力性转移支付2010年预算参考数" xfId="1018"/>
    <cellStyle name="好_M03 3 2" xfId="1019"/>
    <cellStyle name="差_教育(按照总人口测算）—20080416_不含人员经费系数 2" xfId="1020"/>
    <cellStyle name="好_财政供养人员 3_2016年决算报告附表8.25" xfId="1021"/>
    <cellStyle name="好_县市旗测算-新科目（20080626）_不含人员经费系数_财力性转移支付2010年预算参考数 2" xfId="1022"/>
    <cellStyle name="差_财政供养人员 3" xfId="1023"/>
    <cellStyle name="差_成本差异系数（含人口规模）_财力性转移支付2010年预算参考数" xfId="1024"/>
    <cellStyle name="差_指标四 3_2016年决算报告附表8.25 2" xfId="1025"/>
    <cellStyle name="好_00省级(打印) 3_2016年决算报告附表8.25" xfId="1026"/>
    <cellStyle name="差_2009年一般性转移支付标准工资_奖励补助测算5.23新 3_2016年决算报告附表7.21 2" xfId="1027"/>
    <cellStyle name="差_卫生(按照总人口测算）—20080416_财力性转移支付2010年预算参考数" xfId="1028"/>
    <cellStyle name="好_奖励补助测算5.23新 2_2016年决算报告附表8.25 2" xfId="1029"/>
    <cellStyle name="40% - Accent5 3" xfId="1030"/>
    <cellStyle name="60% - Accent3" xfId="1031"/>
    <cellStyle name="差_市辖区测算20080510_财力性转移支付2010年预算参考数" xfId="1032"/>
    <cellStyle name="差_0605石屏县 3" xfId="1033"/>
    <cellStyle name="差_奖励补助测算5.22测试 3_2016年决算报告附表8.25" xfId="1034"/>
    <cellStyle name="差_文体广播事业(按照总人口测算）—20080416_不含人员经费系数_财力性转移支付2010年预算参考数 2" xfId="1035"/>
    <cellStyle name="差_高中教师人数（教育厅1.6日提供）" xfId="1036"/>
    <cellStyle name="好_汇总-县级财政报表附表 2_2016年决算报告附表8.25" xfId="1037"/>
    <cellStyle name="差_2007年检察院案件数 3_2016年决算报告附表7.21 2" xfId="1038"/>
    <cellStyle name="好_行政(燃修费)_民生政策最低支出需求 2" xfId="1039"/>
    <cellStyle name="好_卫生部门 2" xfId="1040"/>
    <cellStyle name="差_缺口县区测算(按核定人数)_财力性转移支付2010年预算参考数 2" xfId="1041"/>
    <cellStyle name="常规 53" xfId="1042"/>
    <cellStyle name="常规 48" xfId="1043"/>
    <cellStyle name="好_奖励补助测算7.23 3 2" xfId="1044"/>
    <cellStyle name="好_M03 4" xfId="1045"/>
    <cellStyle name="好_高中教师人数（教育厅1.6日提供） 3" xfId="1046"/>
    <cellStyle name="差_第五部分(才淼、饶永宏） 3_2016年决算报告附表8.25" xfId="1047"/>
    <cellStyle name="好_530623_2006年县级财政报表附表" xfId="1048"/>
    <cellStyle name="Accent2 - 40% 2 2" xfId="1049"/>
    <cellStyle name="差_县级基础数据" xfId="1050"/>
    <cellStyle name="差_教育厅提供义务教育及高中教师人数（2009年1月6日） 4" xfId="1051"/>
    <cellStyle name="好_业务工作量指标 3_2016年决算报告附表7.21" xfId="1052"/>
    <cellStyle name="好_下半年禁吸戒毒经费1000万元 2_2016年决算报告附表8.25 2" xfId="1053"/>
    <cellStyle name="好_测算结果汇总_财力性转移支付2010年预算参考数" xfId="1054"/>
    <cellStyle name="后继超级链接 2 2" xfId="1055"/>
    <cellStyle name="好_530629_2006年县级财政报表附表 3_2016年决算报告附表7.21" xfId="1056"/>
    <cellStyle name="差_2009年一般性转移支付标准工资_地方配套按人均增幅控制8.30xl 2_2016年决算报告附表7.21" xfId="1057"/>
    <cellStyle name="60% - Accent2 4" xfId="1058"/>
    <cellStyle name="差_0502通海县 3_2016年决算报告附表7.21 2" xfId="1059"/>
    <cellStyle name="差_1110洱源县 4" xfId="1060"/>
    <cellStyle name="好_汇总表_财力性转移支付2010年预算参考数 2" xfId="1061"/>
    <cellStyle name="差_汇总-县级财政报表附表 3" xfId="1062"/>
    <cellStyle name="差_0605石屏县 3 2" xfId="1063"/>
    <cellStyle name="好_下半年禁吸戒毒经费1000万元 4" xfId="1064"/>
    <cellStyle name="常规 26 2" xfId="1065"/>
    <cellStyle name="常规 31 2" xfId="1066"/>
    <cellStyle name="好_云南省2008年转移支付测算——州市本级考核部分及政策性测算 3_2016年决算报告附表8.25 2" xfId="1067"/>
    <cellStyle name="好_奖励补助测算5.24冯铸 2_2016年决算报告附表8.25 2" xfId="1068"/>
    <cellStyle name="好_2009年一般性转移支付标准工资_奖励补助测算5.23新 2_2016年决算报告附表8.25" xfId="1069"/>
    <cellStyle name="差_文体广播事业(按照总人口测算）—20080416_县市旗测算-新科目（含人口规模效应）" xfId="1070"/>
    <cellStyle name="差_2006年在职人员情况 3_2016年决算报告附表8.25" xfId="1071"/>
    <cellStyle name="好_2006年22湖南 2" xfId="1072"/>
    <cellStyle name="好_文体广播事业(按照总人口测算）—20080416_县市旗测算-新科目（含人口规模效应）_财力性转移支付2010年预算参考数" xfId="1073"/>
    <cellStyle name="差_M01-2(州市补助收入) 2_2016年决算报告附表7.21" xfId="1074"/>
    <cellStyle name="好_农林水和城市维护标准支出20080505－县区合计_财力性转移支付2010年预算参考数 2" xfId="1075"/>
    <cellStyle name="好_县区合并测算20080421_财力性转移支付2010年预算参考数 2" xfId="1076"/>
    <cellStyle name="好_行政(燃修费)_民生政策最低支出需求" xfId="1077"/>
    <cellStyle name="差_表十 2" xfId="1078"/>
    <cellStyle name="千位分隔 3 2" xfId="1079"/>
    <cellStyle name="差_高中教师人数（教育厅1.6日提供） 3" xfId="1080"/>
    <cellStyle name="差_2009年一般性转移支付标准工资_奖励补助测算7.25 3_2016年决算报告附表7.21 2" xfId="1081"/>
    <cellStyle name="好_0502通海县 3" xfId="1082"/>
    <cellStyle name="常规 2 2 5" xfId="1083"/>
    <cellStyle name="差_不含人员经费系数" xfId="1084"/>
    <cellStyle name="差_1003牟定县 2_2016年决算报告附表7.21" xfId="1085"/>
    <cellStyle name="差_县区合并测算20080423(按照各省比重）_财力性转移支付2010年预算参考数 2" xfId="1086"/>
    <cellStyle name="常规 72" xfId="1087"/>
    <cellStyle name="常规 67" xfId="1088"/>
    <cellStyle name="40% - 强调文字颜色 5 3" xfId="1089"/>
    <cellStyle name="差_财政供养人员 2_2016年决算报告附表7.21 2" xfId="1090"/>
    <cellStyle name="好_1003牟定县 3_2016年决算报告附表7.21 2" xfId="1091"/>
    <cellStyle name="差_2009年一般性转移支付标准工资 3_2016年决算报告附表7.21" xfId="1092"/>
    <cellStyle name="差_县区合并测算20080423(按照各省比重）_民生政策最低支出需求_财力性转移支付2010年预算参考数" xfId="1093"/>
    <cellStyle name="差_2009年一般性转移支付标准工资_地方配套按人均增幅控制8.30一般预算平均增幅、人均可用财力平均增幅两次控制、社会治安系数调整、案件数调整xl 2" xfId="1094"/>
    <cellStyle name="Heading 4 2" xfId="1095"/>
    <cellStyle name="好_地方配套按人均增幅控制8.30xl 4" xfId="1096"/>
    <cellStyle name="Accent2 - 40% 4" xfId="1097"/>
    <cellStyle name="差_成本差异系数（含人口规模）_财力性转移支付2010年预算参考数 2" xfId="1098"/>
    <cellStyle name="常规 170 3" xfId="1099"/>
    <cellStyle name="差_市辖区测算20080510_财力性转移支付2010年预算参考数 2" xfId="1100"/>
    <cellStyle name="好_22湖南" xfId="1101"/>
    <cellStyle name="好_~4190974 4" xfId="1102"/>
    <cellStyle name="好_教师绩效工资测算表（离退休按各地上报数测算）2009年1月1日" xfId="1103"/>
    <cellStyle name="常规 2 9" xfId="1104"/>
    <cellStyle name="差_市辖区测算-新科目（20080626）_县市旗测算-新科目（含人口规模效应）" xfId="1105"/>
    <cellStyle name="好_奖励补助测算5.24冯铸 3 2" xfId="1106"/>
    <cellStyle name="20% - Accent2 4" xfId="1107"/>
    <cellStyle name="好_1003牟定县 3_2016年决算报告附表7.21" xfId="1108"/>
    <cellStyle name="差_2009年一般性转移支付标准工资_奖励补助测算7.25 (version 1) (version 1) 3_2016年决算报告附表8.25" xfId="1109"/>
    <cellStyle name="差_00省级(打印) 2" xfId="1110"/>
    <cellStyle name="差_平邑" xfId="1111"/>
    <cellStyle name="60% - Accent1 4" xfId="1112"/>
    <cellStyle name="差_2006年基础数据 3_2016年决算报告附表7.21 2" xfId="1113"/>
    <cellStyle name="差_2007年政法部门业务指标 2_2016年决算报告附表7.21 2" xfId="1114"/>
    <cellStyle name="差_2008云南省分县市中小学教职工统计表（教育厅提供） 3_2016年决算报告附表8.25" xfId="1115"/>
    <cellStyle name="好_行政（人员）_财力性转移支付2010年预算参考数" xfId="1116"/>
    <cellStyle name="差_云南省2008年中小学教职工情况（教育厅提供20090101加工整理） 2_2016年决算报告附表8.25" xfId="1117"/>
    <cellStyle name="好_县市旗测算-新科目（20080626）_不含人员经费系数 2" xfId="1118"/>
    <cellStyle name="표준_0N-HANDLING " xfId="1119"/>
    <cellStyle name="好_县区合并测算20080423(按照各省比重）_民生政策最低支出需求_财力性转移支付2010年预算参考数" xfId="1120"/>
    <cellStyle name="差_县区合并测算20080421_县市旗测算-新科目（含人口规模效应）" xfId="1121"/>
    <cellStyle name="差_M03" xfId="1122"/>
    <cellStyle name="好_第五部分(才淼、饶永宏） 2 2" xfId="1123"/>
    <cellStyle name="差_2009年一般性转移支付标准工资_奖励补助测算7.23 3_2016年决算报告附表7.21 2" xfId="1124"/>
    <cellStyle name="Title 2" xfId="1125"/>
    <cellStyle name="差_其他部门(按照总人口测算）—20080416_民生政策最低支出需求" xfId="1126"/>
    <cellStyle name="好_2009年一般性转移支付标准工资_奖励补助测算5.23新 3 2" xfId="1127"/>
    <cellStyle name="差_Book2 2_2016年决算报告附表8.25 2" xfId="1128"/>
    <cellStyle name="Check Cell 3 2" xfId="1129"/>
    <cellStyle name="好_缺口县区测算(按2007支出增长25%测算)_财力性转移支付2010年预算参考数 2" xfId="1130"/>
    <cellStyle name="差_县区合并测算20080423(按照各省比重）_不含人员经费系数_财力性转移支付2010年预算参考数 2" xfId="1131"/>
    <cellStyle name="差_2009年一般性转移支付标准工资_地方配套按人均增幅控制8.31（调整结案率后）xl 3" xfId="1132"/>
    <cellStyle name="差_卫生部门_财力性转移支付2010年预算参考数" xfId="1133"/>
    <cellStyle name="差_2006年在职人员情况 4" xfId="1134"/>
    <cellStyle name="40% - 强调文字颜色 5 4" xfId="1135"/>
    <cellStyle name="差_05玉溪 3 2" xfId="1136"/>
    <cellStyle name="好_市辖区测算20080510_民生政策最低支出需求 2" xfId="1137"/>
    <cellStyle name="好_辽宁省2007年1-10月份一般预算收入超收及安排情况统计表" xfId="1138"/>
    <cellStyle name="差_2008云南省分县市中小学教职工统计表（教育厅提供） 3_2016年决算报告附表7.21" xfId="1139"/>
    <cellStyle name="好_县市旗测算-新科目（20080627）_财力性转移支付2010年预算参考数 2" xfId="1140"/>
    <cellStyle name="差_2009年一般性转移支付标准工资_~4190974 2" xfId="1141"/>
    <cellStyle name="Accent2 4" xfId="1142"/>
    <cellStyle name="差_农林水和城市维护标准支出20080505－县区合计_民生政策最低支出需求" xfId="1143"/>
    <cellStyle name="后继超链接" xfId="1144"/>
    <cellStyle name="差_不用软件计算9.1不考虑经费管理评价xl 4" xfId="1145"/>
    <cellStyle name="好_奖励补助测算7.23 2_2016年决算报告附表8.25" xfId="1146"/>
    <cellStyle name="差_指标四 3_2016年决算报告附表7.21" xfId="1147"/>
    <cellStyle name="好_~4190974 2_2016年决算报告附表7.21 2" xfId="1148"/>
    <cellStyle name="好_缺口县区测算_财力性转移支付2010年预算参考数 2" xfId="1149"/>
    <cellStyle name="好_奖励补助测算7.25 2 2" xfId="1150"/>
    <cellStyle name="20% - Accent4 3" xfId="1151"/>
    <cellStyle name="差_丽江汇总" xfId="1152"/>
    <cellStyle name="差_M01-2(州市补助收入) 2" xfId="1153"/>
    <cellStyle name="差_县区合并测算20080421_财力性转移支付2010年预算参考数 2" xfId="1154"/>
    <cellStyle name="好_义务教育阶段教职工人数（教育厅提供最终） 2_2016年决算报告附表7.21 2" xfId="1155"/>
    <cellStyle name="差_~4190974 3_2016年决算报告附表8.25" xfId="1156"/>
    <cellStyle name="好_人员工资和公用经费2_财力性转移支付2010年预算参考数 2" xfId="1157"/>
    <cellStyle name="差_行政（人员）_不含人员经费系数_财力性转移支付2010年预算参考数 2" xfId="1158"/>
    <cellStyle name="好_30云南 2" xfId="1159"/>
    <cellStyle name="差_2006年基础数据 3_2016年决算报告附表7.21" xfId="1160"/>
    <cellStyle name="40% - 强调文字颜色 4 3 2 2" xfId="1161"/>
    <cellStyle name="好_行政(燃修费)_民生政策最低支出需求_财力性转移支付2010年预算参考数" xfId="1162"/>
    <cellStyle name="好_05玉溪 2" xfId="1163"/>
    <cellStyle name="40% - 强调文字颜色 4 2_2014年广西壮族自治区本级决算录入表0701" xfId="1164"/>
    <cellStyle name="计算 3" xfId="1165"/>
    <cellStyle name="好_卫生(按照总人口测算）—20080416_财力性转移支付2010年预算参考数 2" xfId="1166"/>
    <cellStyle name="部门" xfId="1167"/>
    <cellStyle name="好_2006年28四川_财力性转移支付2010年预算参考数 2" xfId="1168"/>
    <cellStyle name="差_地方配套按人均增幅控制8.30xl" xfId="1169"/>
    <cellStyle name="好_2008计算资料（8月5）" xfId="1170"/>
    <cellStyle name="Accent4 - 60% 3 2" xfId="1171"/>
    <cellStyle name="差_县市旗测算-新科目（20080626）_县市旗测算-新科目（含人口规模效应）_财力性转移支付2010年预算参考数 2" xfId="1172"/>
    <cellStyle name="好_教育(按照总人口测算）—20080416_不含人员经费系数_财力性转移支付2010年预算参考数 2" xfId="1173"/>
    <cellStyle name="差_530623_2006年县级财政报表附表 2_2016年决算报告附表8.25" xfId="1174"/>
    <cellStyle name="差_奖励补助测算5.24冯铸 2" xfId="1175"/>
    <cellStyle name="差_县区合并测算20080421_民生政策最低支出需求 2" xfId="1176"/>
    <cellStyle name="差_县市旗测算-新科目（20080627）_县市旗测算-新科目（含人口规模效应） 2" xfId="1177"/>
    <cellStyle name="百分比 4 3 2" xfId="1178"/>
    <cellStyle name="好_2007年检察院案件数 4" xfId="1179"/>
    <cellStyle name="样式 1 4" xfId="1180"/>
    <cellStyle name="差_文体广播事业(按照总人口测算）—20080416 2" xfId="1181"/>
    <cellStyle name="好_云南农村义务教育统计表 2_2016年决算报告附表8.25" xfId="1182"/>
    <cellStyle name="差_县市旗测算20080508_财力性转移支付2010年预算参考数" xfId="1183"/>
    <cellStyle name="常规 11 2" xfId="1184"/>
    <cellStyle name="好_2008年支出核定 2" xfId="1185"/>
    <cellStyle name="差_1003牟定县 2" xfId="1186"/>
    <cellStyle name="差_2006年水利统计指标统计表 3_2016年决算报告附表7.21" xfId="1187"/>
    <cellStyle name="差_2009年一般性转移支付标准工资_奖励补助测算5.24冯铸 3" xfId="1188"/>
    <cellStyle name="好_地方配套按人均增幅控制8.30一般预算平均增幅、人均可用财力平均增幅两次控制、社会治安系数调整、案件数调整xl 2" xfId="1189"/>
    <cellStyle name="_Book1" xfId="1190"/>
    <cellStyle name="差_县级公安机关公用经费标准奖励测算方案（定稿） 2_2016年决算报告附表7.21" xfId="1191"/>
    <cellStyle name="差_县区合并测算20080421_财力性转移支付2010年预算参考数" xfId="1192"/>
    <cellStyle name="好_云南省2008年中小学教职工情况（教育厅提供20090101加工整理） 3 2" xfId="1193"/>
    <cellStyle name="差_汇总" xfId="1194"/>
    <cellStyle name="好_~4190974 3_2016年决算报告附表8.25 2" xfId="1195"/>
    <cellStyle name="差_2009年一般性转移支付标准工资 2" xfId="1196"/>
    <cellStyle name="好_行政公检法测算_县市旗测算-新科目（含人口规模效应）_财力性转移支付2010年预算参考数" xfId="1197"/>
    <cellStyle name="20% - 强调文字颜色 6 2 2" xfId="1198"/>
    <cellStyle name="RowLevel_0" xfId="1199"/>
    <cellStyle name="好_三季度－表二 2_2016年决算报告附表8.25" xfId="1200"/>
    <cellStyle name="差_530629_2006年县级财政报表附表 3 2" xfId="1201"/>
    <cellStyle name="差_5334_2006年迪庆县级财政报表附表 3_2016年决算报告附表7.21" xfId="1202"/>
    <cellStyle name="差_不用软件计算9.1不考虑经费管理评价xl 2_2016年决算报告附表8.25" xfId="1203"/>
    <cellStyle name="差_00省级(定稿) 2_2016年决算报告附表7.21" xfId="1204"/>
    <cellStyle name="好_00省级(打印) 2_2016年决算报告附表7.21 2" xfId="1205"/>
    <cellStyle name="差_市辖区测算-新科目（20080626）_财力性转移支付2010年预算参考数" xfId="1206"/>
    <cellStyle name="好_附表_财力性转移支付2010年预算参考数" xfId="1207"/>
    <cellStyle name="数量" xfId="1208"/>
    <cellStyle name="好_财政供养人员 2 2" xfId="1209"/>
    <cellStyle name="差_2009年一般性转移支付标准工资_~4190974 3_2016年决算报告附表8.25" xfId="1210"/>
    <cellStyle name="好_行政(燃修费)_县市旗测算-新科目（含人口规模效应）_财力性转移支付2010年预算参考数 2" xfId="1211"/>
    <cellStyle name="输入 3" xfId="1212"/>
    <cellStyle name="差_~4190974" xfId="1213"/>
    <cellStyle name="差_缺口县区测算(按2007支出增长25%测算)_财力性转移支付2010年预算参考数" xfId="1214"/>
    <cellStyle name="Accent3 2" xfId="1215"/>
    <cellStyle name="Accent6 5" xfId="1216"/>
    <cellStyle name="差_高中教师人数（教育厅1.6日提供） 2_2016年决算报告附表7.21" xfId="1217"/>
    <cellStyle name="per.style" xfId="1218"/>
    <cellStyle name="好_指标四 3_2016年决算报告附表7.21" xfId="1219"/>
    <cellStyle name="好_2009年一般性转移支付标准工资_~4190974 3_2016年决算报告附表7.21" xfId="1220"/>
    <cellStyle name="差_奖励补助测算7.25 (version 1) (version 1) 4" xfId="1221"/>
    <cellStyle name="好_卫生(按照总人口测算）—20080416_不含人员经费系数_财力性转移支付2010年预算参考数 2" xfId="1222"/>
    <cellStyle name="40% - 强调文字颜色 4 3" xfId="1223"/>
    <cellStyle name="常规 22" xfId="1224"/>
    <cellStyle name="常规 17" xfId="1225"/>
    <cellStyle name="差_2007年收支情况及2008年收支预计表(汇总表)_财力性转移支付2010年预算参考数" xfId="1226"/>
    <cellStyle name="差_补充表" xfId="1227"/>
    <cellStyle name="好_2009年一般性转移支付标准工资_奖励补助测算5.23新 2 2" xfId="1228"/>
    <cellStyle name="Check Cell 2 2" xfId="1229"/>
    <cellStyle name="好_2009年一般性转移支付标准工资_地方配套按人均增幅控制8.30一般预算平均增幅、人均可用财力平均增幅两次控制、社会治安系数调整、案件数调整xl 3 2" xfId="1230"/>
    <cellStyle name="好_2009年一般性转移支付标准工资_地方配套按人均增幅控制8.31（调整结案率后）xl 3_2016年决算报告附表8.25" xfId="1231"/>
    <cellStyle name="20% - 强调文字颜色 6 3" xfId="1232"/>
    <cellStyle name="差_县级公安机关公用经费标准奖励测算方案（定稿） 2" xfId="1233"/>
    <cellStyle name="好_0502通海县" xfId="1234"/>
    <cellStyle name="常规 98" xfId="1235"/>
    <cellStyle name="编号" xfId="1236"/>
    <cellStyle name="常规 2 7 4" xfId="1237"/>
    <cellStyle name="未定义" xfId="1238"/>
    <cellStyle name="好_2009年一般性转移支付标准工资_奖励补助测算7.25 (version 1) (version 1) 3_2016年决算报告附表7.21 2" xfId="1239"/>
    <cellStyle name="好_三季度－表二 3" xfId="1240"/>
    <cellStyle name="?鹎%U龡&amp;H齲_x0001_C铣_x0014__x0007__x0001__x0001_" xfId="1241"/>
    <cellStyle name="好_2007年政法部门业务指标" xfId="1242"/>
    <cellStyle name="差_Book2 3 2" xfId="1243"/>
    <cellStyle name="好_教育(按照总人口测算）—20080416_县市旗测算-新科目（含人口规模效应）_财力性转移支付2010年预算参考数 2" xfId="1244"/>
    <cellStyle name="_ET_STYLE_NoName_00__表一：基数核对表" xfId="1245"/>
    <cellStyle name="差_2009年一般性转移支付标准工资_奖励补助测算5.23新 4" xfId="1246"/>
    <cellStyle name="好_奖励补助测算5.24冯铸 3_2016年决算报告附表7.21 2" xfId="1247"/>
    <cellStyle name="差_~5676413" xfId="1248"/>
    <cellStyle name="好_县区合并测算20080423(按照各省比重）_民生政策最低支出需求" xfId="1249"/>
    <cellStyle name="好_业务工作量指标 2_2016年决算报告附表8.25" xfId="1250"/>
    <cellStyle name="烹拳_ +Foil &amp; -FOIL &amp; PAPER" xfId="1251"/>
    <cellStyle name="好_其他部门(按照总人口测算）—20080416" xfId="1252"/>
    <cellStyle name="20% - Accent3 3" xfId="1253"/>
    <cellStyle name="好_云南省2008年转移支付测算——州市本级考核部分及政策性测算_财力性转移支付2010年预算参考数 2" xfId="1254"/>
    <cellStyle name="常规 2 2 2 2 2" xfId="1255"/>
    <cellStyle name="差_行政(燃修费)_民生政策最低支出需求" xfId="1256"/>
    <cellStyle name="好_Book1 3_2016年决算报告附表7.21 2" xfId="1257"/>
    <cellStyle name="好_22湖南_财力性转移支付2010年预算参考数" xfId="1258"/>
    <cellStyle name="_弱电系统设备配置报价清单" xfId="1259"/>
    <cellStyle name="差_市辖区测算20080510_民生政策最低支出需求 2" xfId="1260"/>
    <cellStyle name="差_山东省民生支出标准 2" xfId="1261"/>
    <cellStyle name="好_分县成本差异系数_不含人员经费系数" xfId="1262"/>
    <cellStyle name="差_2007年政法部门业务指标 2" xfId="1263"/>
    <cellStyle name="好_教育厅提供义务教育及高中教师人数（2009年1月6日） 4" xfId="1264"/>
    <cellStyle name="好_530629_2006年县级财政报表附表 2_2016年决算报告附表7.21 2" xfId="1265"/>
    <cellStyle name="差_基础数据分析 3 2" xfId="1266"/>
    <cellStyle name="Neutral 2" xfId="1267"/>
    <cellStyle name="好_2、土地面积、人口、粮食产量基本情况 3 2" xfId="1268"/>
    <cellStyle name="Check Cell" xfId="1269"/>
    <cellStyle name="差_2009年一般性转移支付标准工资_~5676413 4" xfId="1270"/>
    <cellStyle name="好_2007一般预算支出口径剔除表_财力性转移支付2010年预算参考数" xfId="1271"/>
    <cellStyle name="好_文体广播事业(按照总人口测算）—20080416_民生政策最低支出需求 2" xfId="1272"/>
    <cellStyle name="好_高中教师人数（教育厅1.6日提供） 2_2016年决算报告附表8.25 2" xfId="1273"/>
    <cellStyle name="差_地方配套按人均增幅控制8.30xl 3 2" xfId="1274"/>
    <cellStyle name="差_2007年人员分部门统计表 2_2016年决算报告附表8.25 2" xfId="1275"/>
    <cellStyle name="差_2006年28四川 2" xfId="1276"/>
    <cellStyle name="烹拳 [0]_ +Foil &amp; -FOIL &amp; PAPER" xfId="1277"/>
    <cellStyle name="好_农林水和城市维护标准支出20080505－县区合计_不含人员经费系数" xfId="1278"/>
    <cellStyle name="好_测算结果汇总" xfId="1279"/>
    <cellStyle name="差_行政(燃修费)_不含人员经费系数_财力性转移支付2010年预算参考数" xfId="1280"/>
    <cellStyle name="差_卫生(按照总人口测算）—20080416_民生政策最低支出需求_财力性转移支付2010年预算参考数" xfId="1281"/>
    <cellStyle name="差_Book1 2_2016年决算报告附表7.21 2" xfId="1282"/>
    <cellStyle name="40% - 强调文字颜色 6 2" xfId="1283"/>
    <cellStyle name="百分比 4" xfId="1284"/>
    <cellStyle name="差_汇总 3_2016年决算报告附表7.21 2" xfId="1285"/>
    <cellStyle name="好_下半年禁毒办案经费分配2544.3万元" xfId="1286"/>
    <cellStyle name="差_核定人数下发表" xfId="1287"/>
    <cellStyle name="差_不用软件计算9.1不考虑经费管理评价xl 3_2016年决算报告附表8.25 2" xfId="1288"/>
    <cellStyle name="差_行政(燃修费)_民生政策最低支出需求 2" xfId="1289"/>
    <cellStyle name="好_市辖区测算20080510_县市旗测算-新科目（含人口规模效应） 2" xfId="1290"/>
    <cellStyle name="Accent3 - 40%" xfId="1291"/>
    <cellStyle name="好_农林水和城市维护标准支出20080505－县区合计_民生政策最低支出需求_财力性转移支付2010年预算参考数" xfId="1292"/>
    <cellStyle name="好_奖励补助测算7.25 2_2016年决算报告附表7.21" xfId="1293"/>
    <cellStyle name="好_2009年一般性转移支付标准工资_奖励补助测算7.25 3_2016年决算报告附表8.25 2" xfId="1294"/>
    <cellStyle name="好_28四川_财力性转移支付2010年预算参考数 2" xfId="1295"/>
    <cellStyle name="Explanatory Text 2 2" xfId="1296"/>
    <cellStyle name="好_自治区本级政府性基金情况表" xfId="1297"/>
    <cellStyle name="t_2015年广西壮族自治区本级政府性基金预算收支决算表" xfId="1298"/>
    <cellStyle name="差_县市旗测算-新科目（20080626）_财力性转移支付2010年预算参考数 2" xfId="1299"/>
    <cellStyle name="强调文字颜色 2 2" xfId="1300"/>
    <cellStyle name="差_县市旗测算-新科目（20080626）_民生政策最低支出需求_财力性转移支付2010年预算参考数 2" xfId="1301"/>
    <cellStyle name="好_11大理 2" xfId="1302"/>
    <cellStyle name="差_县市旗测算-新科目（20080627） 2" xfId="1303"/>
    <cellStyle name="差_M03 3_2016年决算报告附表7.21" xfId="1304"/>
    <cellStyle name="40% - Accent1 3 2" xfId="1305"/>
    <cellStyle name="差_云南省2008年转移支付测算——州市本级考核部分及政策性测算 2_2016年决算报告附表7.21 2" xfId="1306"/>
    <cellStyle name="差_2009年一般性转移支付标准工资_地方配套按人均增幅控制8.30一般预算平均增幅、人均可用财力平均增幅两次控制、社会治安系数调整、案件数调整xl" xfId="1307"/>
    <cellStyle name="好_M01-2(州市补助收入) 3 2" xfId="1308"/>
    <cellStyle name="后继超级链接 4" xfId="1309"/>
    <cellStyle name="Accent5 - 20% 2" xfId="1310"/>
    <cellStyle name="常规 3 6" xfId="1311"/>
    <cellStyle name="差_其他部门(按照总人口测算）—20080416_县市旗测算-新科目（含人口规模效应） 2" xfId="1312"/>
    <cellStyle name="差_30云南 2" xfId="1313"/>
    <cellStyle name="差_34青海_1_财力性转移支付2010年预算参考数" xfId="1314"/>
    <cellStyle name="差_财政供养人员 3 2" xfId="1315"/>
    <cellStyle name="差_2006年在职人员情况 3_2016年决算报告附表8.25 2" xfId="1316"/>
    <cellStyle name="差_20河南_财力性转移支付2010年预算参考数" xfId="1317"/>
    <cellStyle name="差_卫生(按照总人口测算）—20080416_民生政策最低支出需求 2" xfId="1318"/>
    <cellStyle name="差_三季度－表二 2_2016年决算报告附表7.21" xfId="1319"/>
    <cellStyle name="差_奖励补助测算5.22测试 2_2016年决算报告附表7.21 2" xfId="1320"/>
    <cellStyle name="差_2支出" xfId="1321"/>
    <cellStyle name="差_云南 缺口县区测算(地方填报)" xfId="1322"/>
    <cellStyle name="差_2008云南省分县市中小学教职工统计表（教育厅提供） 3" xfId="1323"/>
    <cellStyle name="好_2007年人员分部门统计表 4" xfId="1324"/>
    <cellStyle name="差_奖励补助测算5.23新 3" xfId="1325"/>
    <cellStyle name="差_0502通海县 3" xfId="1326"/>
    <cellStyle name="好_农林水和城市维护标准支出20080505－县区合计_不含人员经费系数 2" xfId="1327"/>
    <cellStyle name="差_地方配套按人均增幅控制8.31（调整结案率后）xl 4" xfId="1328"/>
    <cellStyle name="好_文体广播事业(按照总人口测算）—20080416_县市旗测算-新科目（含人口规模效应） 2" xfId="1329"/>
    <cellStyle name="差_2009年一般性转移支付标准工资_奖励补助测算5.24冯铸 2_2016年决算报告附表8.25" xfId="1330"/>
    <cellStyle name="好_0502通海县 3_2016年决算报告附表7.21" xfId="1331"/>
    <cellStyle name="差_行政公检法测算_不含人员经费系数 2" xfId="1332"/>
    <cellStyle name="强调文字颜色 5 3" xfId="1333"/>
    <cellStyle name="Accent3 - 20% 3 2" xfId="1334"/>
    <cellStyle name="差_2007年检察院案件数 3 2" xfId="1335"/>
    <cellStyle name="好_地方配套按人均增幅控制8.31（调整结案率后）xl 2_2016年决算报告附表8.25" xfId="1336"/>
    <cellStyle name="好_03昭通 4" xfId="1337"/>
    <cellStyle name="差_江西超收收入安排（1-10月份）新" xfId="1338"/>
    <cellStyle name="差_1003牟定县 3_2016年决算报告附表8.25 2" xfId="1339"/>
    <cellStyle name="差_卫生(按照总人口测算）—20080416_民生政策最低支出需求" xfId="1340"/>
    <cellStyle name="差_2006年全省财力计算表（中央、决算） 2_2016年决算报告附表8.25" xfId="1341"/>
    <cellStyle name="Accent6 - 60% 2" xfId="1342"/>
    <cellStyle name="好_2009年一般性转移支付标准工资_奖励补助测算7.23" xfId="1343"/>
    <cellStyle name="好_00省级(定稿) 3_2016年决算报告附表7.21" xfId="1344"/>
    <cellStyle name="差_2、土地面积、人口、粮食产量基本情况 3_2016年决算报告附表8.25" xfId="1345"/>
    <cellStyle name="好_云南省2008年转移支付测算——州市本级考核部分及政策性测算 2_2016年决算报告附表8.25" xfId="1346"/>
    <cellStyle name="差_民生政策最低支出需求 2" xfId="1347"/>
    <cellStyle name="差_报预算处2014年政府性基金决算报表(政府性基金)" xfId="1348"/>
    <cellStyle name="差_2009年一般性转移支付标准工资_奖励补助测算5.23新 2_2016年决算报告附表8.25" xfId="1349"/>
    <cellStyle name="差_人员工资和公用经费_财力性转移支付2010年预算参考数" xfId="1350"/>
    <cellStyle name="差_Book1_1 2" xfId="1351"/>
    <cellStyle name="40% - Accent2" xfId="1352"/>
    <cellStyle name="60% - 强调文字颜色 2 4" xfId="1353"/>
    <cellStyle name="Accent4 - 60% 4" xfId="1354"/>
    <cellStyle name="差_县市旗测算-新科目（20080627）_不含人员经费系数_财力性转移支付2010年预算参考数" xfId="1355"/>
    <cellStyle name="好_2006年全省财力计算表（中央、决算） 2_2016年决算报告附表8.25 2" xfId="1356"/>
    <cellStyle name="差_指标五" xfId="1357"/>
    <cellStyle name="Neutral 3 2" xfId="1358"/>
    <cellStyle name="好_教育厅提供义务教育及高中教师人数（2009年1月6日） 2 2" xfId="1359"/>
    <cellStyle name="差_县市旗测算20080508_县市旗测算-新科目（含人口规模效应）_财力性转移支付2010年预算参考数 2" xfId="1360"/>
    <cellStyle name="差_2007年一般预算支出剔除_财力性转移支付2010年预算参考数" xfId="1361"/>
    <cellStyle name="差_M03 3" xfId="1362"/>
    <cellStyle name="_ET_STYLE_NoName_00__20170804175743_643 (1)" xfId="1363"/>
    <cellStyle name="好_卫生部门_财力性转移支付2010年预算参考数" xfId="1364"/>
    <cellStyle name="链接单元格 2" xfId="1365"/>
    <cellStyle name="差_云南农村义务教育统计表 2_2016年决算报告附表7.21" xfId="1366"/>
    <cellStyle name="好_5334_2006年迪庆县级财政报表附表 2_2016年决算报告附表7.21 2" xfId="1367"/>
    <cellStyle name="差_2_财力性转移支付2010年预算参考数" xfId="1368"/>
    <cellStyle name="好_0502通海县 4" xfId="1369"/>
    <cellStyle name="好_总人口_财力性转移支付2010年预算参考数 2" xfId="1370"/>
    <cellStyle name="差_一般预算支出口径剔除表_财力性转移支付2010年预算参考数 2" xfId="1371"/>
    <cellStyle name="好_缺口县区测算 2" xfId="1372"/>
    <cellStyle name="常规 2 3 2 2" xfId="1373"/>
    <cellStyle name="好_34青海 2" xfId="1374"/>
    <cellStyle name="差_12滨州_财力性转移支付2010年预算参考数" xfId="1375"/>
    <cellStyle name="60% - Accent3 2" xfId="1376"/>
    <cellStyle name="好_青海 缺口县区测算(地方填报)_财力性转移支付2010年预算参考数" xfId="1377"/>
    <cellStyle name="常规 169_2016年决算报告附表7.21" xfId="1378"/>
    <cellStyle name="40% - Accent5 4" xfId="1379"/>
    <cellStyle name="60% - Accent4" xfId="1380"/>
    <cellStyle name="标题 4 2" xfId="1381"/>
    <cellStyle name="Accent3 - 40% 2" xfId="1382"/>
    <cellStyle name="好_2009年一般性转移支付标准工资_不用软件计算9.1不考虑经费管理评价xl 4" xfId="1383"/>
    <cellStyle name="差_2007年政法部门业务指标 3_2016年决算报告附表8.25 2" xfId="1384"/>
    <cellStyle name="Accent5 3" xfId="1385"/>
    <cellStyle name="好_奖励补助测算7.25 (version 1) (version 1) 2 2" xfId="1386"/>
    <cellStyle name="常规 2 5 4" xfId="1387"/>
    <cellStyle name="差_Book1_2014年广西壮族自治区本级决算录入表0701 2" xfId="1388"/>
    <cellStyle name="差_1110洱源县 2_2016年决算报告附表8.25 2" xfId="1389"/>
    <cellStyle name="好_Book1_2 2" xfId="1390"/>
    <cellStyle name="差_2008云南省分县市中小学教职工统计表（教育厅提供） 2_2016年决算报告附表7.21 2" xfId="1391"/>
    <cellStyle name="常规 3_2014年广西壮族自治区本级决算录入表0701" xfId="1392"/>
    <cellStyle name="好_2006年30云南 2" xfId="1393"/>
    <cellStyle name="好_2007年检察院案件数 2_2016年决算报告附表8.25 2" xfId="1394"/>
    <cellStyle name="差_2008年支出调整" xfId="1395"/>
    <cellStyle name="60% - 强调文字颜色 4 3" xfId="1396"/>
    <cellStyle name="好_1110洱源县 2 2" xfId="1397"/>
    <cellStyle name="差_缺口县区测算(按核定人数)" xfId="1398"/>
    <cellStyle name="差_M03 2 2" xfId="1399"/>
    <cellStyle name="Accent1 3 2" xfId="1400"/>
    <cellStyle name="好_2006年水利统计指标统计表 3 2" xfId="1401"/>
    <cellStyle name="差_2009年一般性转移支付标准工资_地方配套按人均增幅控制8.30一般预算平均增幅、人均可用财力平均增幅两次控制、社会治安系数调整、案件数调整xl 3_2016年决算报告附表7.21 2" xfId="1402"/>
    <cellStyle name="差_2009年一般性转移支付标准工资_奖励补助测算7.25 2" xfId="1403"/>
    <cellStyle name="差_03昭通 2 2" xfId="1404"/>
    <cellStyle name="好_2009年一般性转移支付标准工资_奖励补助测算7.25 (version 1) (version 1) 3_2016年决算报告附表8.25 2" xfId="1405"/>
    <cellStyle name="差_530629_2006年县级财政报表附表 3_2016年决算报告附表8.25" xfId="1406"/>
    <cellStyle name="好_汇总 3_2016年决算报告附表7.21 2" xfId="1407"/>
    <cellStyle name="差_成本差异系数_财力性转移支付2010年预算参考数 2" xfId="1408"/>
    <cellStyle name="好_行政(燃修费)_不含人员经费系数 2" xfId="1409"/>
    <cellStyle name="差_地方配套按人均增幅控制8.31（调整结案率后）xl 2" xfId="1410"/>
    <cellStyle name="差_33甘肃 2" xfId="1411"/>
    <cellStyle name="差_三季度－表二 3_2016年决算报告附表7.21 2" xfId="1412"/>
    <cellStyle name="差_2009年一般性转移支付标准工资 2_2016年决算报告附表7.21 2" xfId="1413"/>
    <cellStyle name="千位分隔 3 2 2" xfId="1414"/>
    <cellStyle name="小数 2 2" xfId="1415"/>
    <cellStyle name="差_~5676413 3_2016年决算报告附表7.21 2" xfId="1416"/>
    <cellStyle name="好_高中教师人数（教育厅1.6日提供） 4" xfId="1417"/>
    <cellStyle name="Percent_!!!GO" xfId="1418"/>
    <cellStyle name="差_分析缺口率_财力性转移支付2010年预算参考数 2" xfId="1419"/>
    <cellStyle name="好_奖励补助测算7.23 2_2016年决算报告附表7.21" xfId="1420"/>
    <cellStyle name="好_1003牟定县 3_2016年决算报告附表8.25" xfId="1421"/>
    <cellStyle name="常规 2 5 3" xfId="1422"/>
    <cellStyle name="好_~5676413 2_2016年决算报告附表8.25 2" xfId="1423"/>
    <cellStyle name="好_基础数据分析 3_2016年决算报告附表8.25" xfId="1424"/>
    <cellStyle name="20% - 强调文字颜色 5 3 2" xfId="1425"/>
    <cellStyle name="好_2006年全省财力计算表（中央、决算） 2_2016年决算报告附表7.21 2" xfId="1426"/>
    <cellStyle name="好_汇总 3 2" xfId="1427"/>
    <cellStyle name="差_0605石屏县 2" xfId="1428"/>
    <cellStyle name="好_2、土地面积、人口、粮食产量基本情况 3_2016年决算报告附表7.21 2" xfId="1429"/>
    <cellStyle name="20% - Accent6 2" xfId="1430"/>
    <cellStyle name="差_卫生部门 3_2016年决算报告附表8.25 2" xfId="1431"/>
    <cellStyle name="差_不含人员经费系数 2" xfId="1432"/>
    <cellStyle name="差_1" xfId="1433"/>
    <cellStyle name="差_行政(燃修费)_财力性转移支付2010年预算参考数" xfId="1434"/>
    <cellStyle name="Accent2 - 60% 2" xfId="1435"/>
    <cellStyle name="强调文字颜色 6 3" xfId="1436"/>
    <cellStyle name="t_HVAC Equipment (3)_2015年广西壮族自治区本级政府性基金预算收支决算表0608" xfId="1437"/>
    <cellStyle name="差_奖励补助测算7.25 3_2016年决算报告附表8.25 2" xfId="1438"/>
    <cellStyle name="好_下半年禁吸戒毒经费1000万元 3_2016年决算报告附表8.25 2" xfId="1439"/>
    <cellStyle name="常规 2 3" xfId="1440"/>
    <cellStyle name="好_一般预算支出口径剔除表_财力性转移支付2010年预算参考数 2" xfId="1441"/>
    <cellStyle name="标题 1 4" xfId="1442"/>
    <cellStyle name="好_下半年禁吸戒毒经费1000万元 3_2016年决算报告附表7.21" xfId="1443"/>
    <cellStyle name="New Times Roman" xfId="1444"/>
    <cellStyle name="好_行政（人员）_不含人员经费系数_财力性转移支付2010年预算参考数 2" xfId="1445"/>
    <cellStyle name="差_2008云南省分县市中小学教职工统计表（教育厅提供） 2_2016年决算报告附表8.25" xfId="1446"/>
    <cellStyle name="好_卫生(按照总人口测算）—20080416_民生政策最低支出需求 2" xfId="1447"/>
    <cellStyle name="好_河南 缺口县区测算(地方填报)_财力性转移支付2010年预算参考数" xfId="1448"/>
    <cellStyle name="好_5334_2006年迪庆县级财政报表附表" xfId="1449"/>
    <cellStyle name="好_行政（人员）_不含人员经费系数_财力性转移支付2010年预算参考数" xfId="1450"/>
    <cellStyle name="差_2009年一般性转移支付标准工资_地方配套按人均增幅控制8.31（调整结案率后）xl 3_2016年决算报告附表8.25 2" xfId="1451"/>
    <cellStyle name="注释 2 3" xfId="1452"/>
    <cellStyle name="差_2009年一般性转移支付标准工资_奖励补助测算7.25 (version 1) (version 1) 2_2016年决算报告附表7.21 2" xfId="1453"/>
    <cellStyle name="计算 2" xfId="1454"/>
    <cellStyle name="差_义务教育阶段教职工人数（教育厅提供最终） 3" xfId="1455"/>
    <cellStyle name="好_卫生(按照总人口测算）—20080416_县市旗测算-新科目（含人口规模效应）" xfId="1456"/>
    <cellStyle name="好_行政(燃修费)_不含人员经费系数" xfId="1457"/>
    <cellStyle name="标题 3 3" xfId="1458"/>
    <cellStyle name="好_县区合并测算20080421_财力性转移支付2010年预算参考数" xfId="1459"/>
    <cellStyle name="好_成本差异系数（含人口规模）" xfId="1460"/>
    <cellStyle name="好_2007年人员分部门统计表 3_2016年决算报告附表8.25 2" xfId="1461"/>
    <cellStyle name="差_Book1_2 2" xfId="1462"/>
    <cellStyle name="差_11大理" xfId="1463"/>
    <cellStyle name="差_缺口县区测算(财政部标准) 2" xfId="1464"/>
    <cellStyle name="差_云南省2008年中小学教职工情况（教育厅提供20090101加工整理） 4" xfId="1465"/>
    <cellStyle name="强调 2 3 2" xfId="1466"/>
    <cellStyle name="好_0605石屏县 2" xfId="1467"/>
    <cellStyle name="好_530629_2006年县级财政报表附表 2" xfId="1468"/>
    <cellStyle name="好_11大理 3_2016年决算报告附表7.21" xfId="1469"/>
    <cellStyle name="常规 2 8 3 2" xfId="1470"/>
    <cellStyle name="好_0605石屏县 3 2" xfId="1471"/>
    <cellStyle name="Accent2 - 60% 3 2" xfId="1472"/>
    <cellStyle name="差_Book1_财力性转移支付2010年预算参考数" xfId="1473"/>
    <cellStyle name="输入 2" xfId="1474"/>
    <cellStyle name="差_2006年30云南" xfId="1475"/>
    <cellStyle name="20% - 强调文字颜色 1 2 2" xfId="1476"/>
    <cellStyle name="好_11大理 3_2016年决算报告附表8.25" xfId="1477"/>
    <cellStyle name="好_2007年政法部门业务指标 3_2016年决算报告附表8.25" xfId="1478"/>
    <cellStyle name="好_地方配套按人均增幅控制8.30一般预算平均增幅、人均可用财力平均增幅两次控制、社会治安系数调整、案件数调整xl 4" xfId="1479"/>
    <cellStyle name="差_县市旗测算-新科目（20080626）_不含人员经费系数" xfId="1480"/>
    <cellStyle name="_2009年配套" xfId="1481"/>
    <cellStyle name="差_业务工作量指标 2 2" xfId="1482"/>
    <cellStyle name="好_教育(按照总人口测算）—20080416_不含人员经费系数" xfId="1483"/>
    <cellStyle name="好_云南农村义务教育统计表 3_2016年决算报告附表7.21 2" xfId="1484"/>
    <cellStyle name="Accent5 - 20% 3" xfId="1485"/>
    <cellStyle name="好_M01-2(州市补助收入) 3_2016年决算报告附表8.25 2" xfId="1486"/>
    <cellStyle name="好_第一部分：综合全" xfId="1487"/>
    <cellStyle name="好_云南省2008年中小学教职工情况（教育厅提供20090101加工整理） 3_2016年决算报告附表7.21" xfId="1488"/>
    <cellStyle name="差_上月各市收入" xfId="1489"/>
    <cellStyle name="好_2006年水利统计指标统计表 2_2016年决算报告附表8.25" xfId="1490"/>
    <cellStyle name="差_2009年一般性转移支付标准工资_地方配套按人均增幅控制8.30xl 3_2016年决算报告附表7.21" xfId="1491"/>
    <cellStyle name="差_基础数据分析 2 2" xfId="1492"/>
    <cellStyle name="Accent4 4" xfId="1493"/>
    <cellStyle name="差_2009年一般性转移支付标准工资_不用软件计算9.1不考虑经费管理评价xl 2_2016年决算报告附表8.25" xfId="1494"/>
    <cellStyle name="差_05玉溪 2_2016年决算报告附表8.25" xfId="1495"/>
    <cellStyle name="常规 105" xfId="1496"/>
    <cellStyle name="好_05潍坊" xfId="1497"/>
    <cellStyle name="差_教育(按照总人口测算）—20080416_财力性转移支付2010年预算参考数 2" xfId="1498"/>
    <cellStyle name="差_2007年政法部门业务指标 2_2016年决算报告附表7.21" xfId="1499"/>
    <cellStyle name="差_县市旗测算20080508_民生政策最低支出需求" xfId="1500"/>
    <cellStyle name="好_市辖区测算-新科目（20080626）" xfId="1501"/>
    <cellStyle name="好_Book1" xfId="1502"/>
    <cellStyle name="差_卫生部门 3 2" xfId="1503"/>
    <cellStyle name="Accent2 - 40%" xfId="1504"/>
    <cellStyle name="Accent3 - 20% 3" xfId="1505"/>
    <cellStyle name="差_11大理 3_2016年决算报告附表8.25 2" xfId="1506"/>
    <cellStyle name="差_行政(燃修费)_县市旗测算-新科目（含人口规模效应）_财力性转移支付2010年预算参考数" xfId="1507"/>
    <cellStyle name="差_2008年预计支出与2007年对比 2" xfId="1508"/>
    <cellStyle name="PSHeading" xfId="1509"/>
    <cellStyle name="Accent3 2 2" xfId="1510"/>
    <cellStyle name="检查单元格 2" xfId="1511"/>
    <cellStyle name="好_汇总-县级财政报表附表 2_2016年决算报告附表7.21" xfId="1512"/>
    <cellStyle name="差_2009年一般性转移支付标准工资_地方配套按人均增幅控制8.31（调整结案率后）xl 2" xfId="1513"/>
    <cellStyle name="Bad 2" xfId="1514"/>
    <cellStyle name="差_2006年27重庆" xfId="1515"/>
    <cellStyle name="差_1110洱源县 3" xfId="1516"/>
    <cellStyle name="好_汇总-县级财政报表附表 2_2016年决算报告附表8.25 2" xfId="1517"/>
    <cellStyle name="常规 3 7" xfId="1518"/>
    <cellStyle name="差_高中教师人数（教育厅1.6日提供） 3_2016年决算报告附表7.21 2" xfId="1519"/>
    <cellStyle name="常规 6" xfId="1520"/>
    <cellStyle name="好_辽宁省2007年1-10月份一般预算收入超收及安排情况统计表 2" xfId="1521"/>
    <cellStyle name="差_地方配套按人均增幅控制8.30一般预算平均增幅、人均可用财力平均增幅两次控制、社会治安系数调整、案件数调整xl 3_2016年决算报告附表8.25" xfId="1522"/>
    <cellStyle name="差_其他部门(按照总人口测算）—20080416 2" xfId="1523"/>
    <cellStyle name="40% - 强调文字颜色 2 3 2 2" xfId="1524"/>
    <cellStyle name="Accent5 - 20% 2 2" xfId="1525"/>
    <cellStyle name="Accent3 - 40% 2 2" xfId="1526"/>
    <cellStyle name="常规 12" xfId="1527"/>
    <cellStyle name="差_2007年检察院案件数 4" xfId="1528"/>
    <cellStyle name="差_教育(按照总人口测算）—20080416_县市旗测算-新科目（含人口规模效应）" xfId="1529"/>
    <cellStyle name="20% - Accent2" xfId="1530"/>
    <cellStyle name="好_0502通海县 2_2016年决算报告附表8.25" xfId="1531"/>
    <cellStyle name="_Book1_新增公开表格-政府性基金预算收支决算表" xfId="1532"/>
    <cellStyle name="好_奖励补助测算5.23新 3_2016年决算报告附表8.25" xfId="1533"/>
    <cellStyle name="好_2006年全省财力计算表（中央、决算） 3_2016年决算报告附表8.25 2" xfId="1534"/>
    <cellStyle name="好_义务教育阶段教职工人数（教育厅提供最终） 3 2" xfId="1535"/>
    <cellStyle name="Heading 2 4" xfId="1536"/>
    <cellStyle name="20% - 强调文字颜色 3 3" xfId="1537"/>
    <cellStyle name="差_2015年广西壮族自治区本级政府性基金预算收支决算表0608" xfId="1538"/>
    <cellStyle name="好_2006年在职人员情况 2" xfId="1539"/>
    <cellStyle name="Accent2 - 20% 4" xfId="1540"/>
    <cellStyle name="好_Book1_新增公开表格-政府性基金预算收支决算表" xfId="1541"/>
    <cellStyle name="差_2009年一般性转移支付标准工资_奖励补助测算7.23 2 2" xfId="1542"/>
    <cellStyle name="60% - 强调文字颜色 5 3" xfId="1543"/>
    <cellStyle name="差_2006年22湖南_财力性转移支付2010年预算参考数" xfId="1544"/>
    <cellStyle name="差_县区合并测算20080421" xfId="1545"/>
    <cellStyle name="差_2007年收支情况及2008年收支预计表(汇总表)_财力性转移支付2010年预算参考数 2" xfId="1546"/>
    <cellStyle name="常规 11 2 2" xfId="1547"/>
    <cellStyle name="好_义务教育阶段教职工人数（教育厅提供最终） 3_2016年决算报告附表8.25" xfId="1548"/>
    <cellStyle name="好_基础数据分析 3_2016年决算报告附表7.21 2" xfId="1549"/>
    <cellStyle name="差_高中教师人数（教育厅1.6日提供） 2_2016年决算报告附表7.21 2" xfId="1550"/>
    <cellStyle name="好_奖励补助测算5.23新" xfId="1551"/>
    <cellStyle name="差_教育厅提供义务教育及高中教师人数（2009年1月6日） 2_2016年决算报告附表8.25 2" xfId="1552"/>
    <cellStyle name="好_~5676413 2_2016年决算报告附表7.21" xfId="1553"/>
    <cellStyle name="差_山东省民生支出标准_财力性转移支付2010年预算参考数" xfId="1554"/>
    <cellStyle name="好_下半年禁吸戒毒经费1000万元 3 2" xfId="1555"/>
    <cellStyle name="好_县市旗测算20080508_县市旗测算-新科目（含人口规模效应）_财力性转移支付2010年预算参考数 2" xfId="1556"/>
    <cellStyle name="常规 49" xfId="1557"/>
    <cellStyle name="常规 54" xfId="1558"/>
    <cellStyle name="好_奖励补助测算5.23新 3 2" xfId="1559"/>
    <cellStyle name="好_5334_2006年迪庆县级财政报表附表 3 2" xfId="1560"/>
    <cellStyle name="好_云南省2008年中小学教职工情况（教育厅提供20090101加工整理） 2_2016年决算报告附表8.25 2" xfId="1561"/>
    <cellStyle name="差_2006年水利统计指标统计表 3_2016年决算报告附表8.25" xfId="1562"/>
    <cellStyle name="好_县市旗测算-新科目（20080627）_县市旗测算-新科目（含人口规模效应） 2" xfId="1563"/>
    <cellStyle name="差_gdp" xfId="1564"/>
    <cellStyle name="args.style" xfId="1565"/>
    <cellStyle name="常规 2 8 2" xfId="1566"/>
    <cellStyle name="好_~4190974 3 2" xfId="1567"/>
    <cellStyle name="好_14安徽_财力性转移支付2010年预算参考数 2" xfId="1568"/>
    <cellStyle name="好_2006年水利统计指标统计表_财力性转移支付2010年预算参考数 2" xfId="1569"/>
    <cellStyle name="差_人员工资和公用经费3 2" xfId="1570"/>
    <cellStyle name="差_530623_2006年县级财政报表附表 3_2016年决算报告附表8.25" xfId="1571"/>
    <cellStyle name="好_地方配套按人均增幅控制8.30xl 2_2016年决算报告附表8.25 2" xfId="1572"/>
    <cellStyle name="好_教育(按照总人口测算）—20080416_民生政策最低支出需求 2" xfId="1573"/>
    <cellStyle name="差_09黑龙江_财力性转移支付2010年预算参考数" xfId="1574"/>
    <cellStyle name="差_人员工资和公用经费3_财力性转移支付2010年预算参考数" xfId="1575"/>
    <cellStyle name="20% - 强调文字颜色 2 2 2" xfId="1576"/>
    <cellStyle name="Heading 1 3 2" xfId="1577"/>
    <cellStyle name="差_其他部门(按照总人口测算）—20080416_县市旗测算-新科目（含人口规模效应）_财力性转移支付2010年预算参考数 2" xfId="1578"/>
    <cellStyle name="好_2009年一般性转移支付标准工资_奖励补助测算7.23 3_2016年决算报告附表8.25" xfId="1579"/>
    <cellStyle name="gcd 3" xfId="1580"/>
    <cellStyle name="好_2009年一般性转移支付标准工资_奖励补助测算5.22测试 3 2" xfId="1581"/>
    <cellStyle name="常规 2 2 4" xfId="1582"/>
    <cellStyle name="常规 75 2" xfId="1583"/>
    <cellStyle name="常规 80 2" xfId="1584"/>
    <cellStyle name="差_云南省2008年中小学教职工情况（教育厅提供20090101加工整理） 2_2016年决算报告附表7.21 2" xfId="1585"/>
    <cellStyle name="好_人员工资和公用经费2_财力性转移支付2010年预算参考数" xfId="1586"/>
    <cellStyle name="差_2009年一般性转移支付标准工资" xfId="1587"/>
    <cellStyle name="常规_Sheet1" xfId="1588"/>
    <cellStyle name="好_2009年一般性转移支付标准工资_奖励补助测算7.23 2_2016年决算报告附表7.21 2" xfId="1589"/>
    <cellStyle name="差_县区合并测算20080421_民生政策最低支出需求_财力性转移支付2010年预算参考数" xfId="1590"/>
    <cellStyle name="好_2009年一般性转移支付标准工资_奖励补助测算5.24冯铸 2_2016年决算报告附表7.21" xfId="1591"/>
    <cellStyle name="好_2006年全省财力计算表（中央、决算） 3 2" xfId="1592"/>
    <cellStyle name="差_2009年一般性转移支付标准工资_~4190974 2_2016年决算报告附表7.21" xfId="1593"/>
    <cellStyle name="好_教育(按照总人口测算）—20080416_民生政策最低支出需求" xfId="1594"/>
    <cellStyle name="差_不用软件计算9.1不考虑经费管理评价xl 3 2" xfId="1595"/>
    <cellStyle name="好_2009年一般性转移支付标准工资_奖励补助测算5.22测试 3_2016年决算报告附表8.25" xfId="1596"/>
    <cellStyle name="差_05玉溪 4" xfId="1597"/>
    <cellStyle name="Heading 2_20170804175743_643 (1)" xfId="1598"/>
    <cellStyle name="Accent6 - 20%" xfId="1599"/>
    <cellStyle name="差_2009年一般性转移支付标准工资_地方配套按人均增幅控制8.31（调整结案率后）xl 2_2016年决算报告附表7.21" xfId="1600"/>
    <cellStyle name="_2008-2010年玉州本级" xfId="1601"/>
    <cellStyle name="差_2009年一般性转移支付标准工资_~5676413 2_2016年决算报告附表8.25" xfId="1602"/>
    <cellStyle name="好_核定人数下发表_财力性转移支付2010年预算参考数" xfId="1603"/>
    <cellStyle name="差_Book1_1" xfId="1604"/>
    <cellStyle name="Accent1 - 60% 2" xfId="1605"/>
    <cellStyle name="差_第五部分(才淼、饶永宏） 3 2" xfId="1606"/>
    <cellStyle name="差_缺口县区测算(财政部标准)_财力性转移支付2010年预算参考数 2" xfId="1607"/>
    <cellStyle name="差_28四川 2" xfId="1608"/>
    <cellStyle name="好_2006年分析表" xfId="1609"/>
    <cellStyle name="好_农林水和城市维护标准支出20080505－县区合计_民生政策最低支出需求" xfId="1610"/>
    <cellStyle name="好_文体广播事业(按照总人口测算）—20080416_不含人员经费系数_财力性转移支付2010年预算参考数 2" xfId="1611"/>
    <cellStyle name="好_表十" xfId="1612"/>
    <cellStyle name="好_20河南_财力性转移支付2010年预算参考数 2" xfId="1613"/>
    <cellStyle name="差_三季度－表二 2_2016年决算报告附表7.21 2" xfId="1614"/>
    <cellStyle name="好_分析缺口率_财力性转移支付2010年预算参考数" xfId="1615"/>
    <cellStyle name="好_2009年一般性转移支付标准工资_不用软件计算9.1不考虑经费管理评价xl 2 2" xfId="1616"/>
    <cellStyle name="差_测算结果 2" xfId="1617"/>
    <cellStyle name="好_行政（人员）_不含人员经费系数 2" xfId="1618"/>
    <cellStyle name="差_河南 缺口县区测算(地方填报) 2" xfId="1619"/>
    <cellStyle name="好_财政供养人员 3_2016年决算报告附表7.21 2" xfId="1620"/>
    <cellStyle name="汇总 4" xfId="1621"/>
    <cellStyle name="差_2009年一般性转移支付标准工资_地方配套按人均增幅控制8.30xl 4" xfId="1622"/>
    <cellStyle name="好_2_财力性转移支付2010年预算参考数 2" xfId="1623"/>
    <cellStyle name="差_行政(燃修费)_民生政策最低支出需求_财力性转移支付2010年预算参考数" xfId="1624"/>
    <cellStyle name="好_行政（人员）_财力性转移支付2010年预算参考数 2" xfId="1625"/>
    <cellStyle name="好_1" xfId="1626"/>
    <cellStyle name="好_1110洱源县_财力性转移支付2010年预算参考数 2" xfId="1627"/>
    <cellStyle name="好_不用软件计算9.1不考虑经费管理评价xl 2_2016年决算报告附表8.25 2" xfId="1628"/>
    <cellStyle name="差_530623_2006年县级财政报表附表 2_2016年决算报告附表7.21" xfId="1629"/>
    <cellStyle name="差_~4190974 2 2" xfId="1630"/>
    <cellStyle name="好_文体广播事业(按照总人口测算）—20080416_不含人员经费系数_财力性转移支付2010年预算参考数" xfId="1631"/>
    <cellStyle name="差_教育(按照总人口测算）—20080416_民生政策最低支出需求 2" xfId="1632"/>
    <cellStyle name="常规 2 6 4" xfId="1633"/>
    <cellStyle name="好_缺口县区测算(财政部标准)_财力性转移支付2010年预算参考数" xfId="1634"/>
    <cellStyle name="好_奖励补助测算5.23新 2 2" xfId="1635"/>
    <cellStyle name="好_5334_2006年迪庆县级财政报表附表 2 2" xfId="1636"/>
    <cellStyle name="好_县市旗测算-新科目（20080626）_不含人员经费系数" xfId="1637"/>
    <cellStyle name="好_1110洱源县 2_2016年决算报告附表7.21" xfId="1638"/>
    <cellStyle name="差_高中教师人数（教育厅1.6日提供） 2_2016年决算报告附表8.25" xfId="1639"/>
    <cellStyle name="差_县区合并测算20080423(按照各省比重）_县市旗测算-新科目（含人口规模效应）_财力性转移支付2010年预算参考数 2" xfId="1640"/>
    <cellStyle name="差_不含人员经费系数_财力性转移支付2010年预算参考数 2" xfId="1641"/>
    <cellStyle name="Accent1 - 20% 3 2" xfId="1642"/>
    <cellStyle name="好_教育厅提供义务教育及高中教师人数（2009年1月6日） 3_2016年决算报告附表7.21" xfId="1643"/>
    <cellStyle name="差_2014年度广西壮族自治区本级部门决算收支汇总表 2" xfId="1644"/>
    <cellStyle name="差_1110洱源县 3_2016年决算报告附表8.25" xfId="1645"/>
    <cellStyle name="标题 4 4" xfId="1646"/>
    <cellStyle name="好_2007年人员分部门统计表 3_2016年决算报告附表8.25" xfId="1647"/>
    <cellStyle name="差_2009年一般性转移支付标准工资_奖励补助测算7.25 3_2016年决算报告附表8.25 2" xfId="1648"/>
    <cellStyle name="差_农林水和城市维护标准支出20080505－县区合计_县市旗测算-新科目（含人口规模效应） 2" xfId="1649"/>
    <cellStyle name="常规 71 2" xfId="1650"/>
    <cellStyle name="常规 66 2" xfId="1651"/>
    <cellStyle name="好_三季度－表二 3_2016年决算报告附表7.21" xfId="1652"/>
    <cellStyle name="差_2006年水利统计指标统计表 3_2016年决算报告附表7.21 2" xfId="1653"/>
    <cellStyle name="好_基础数据分析 2_2016年决算报告附表8.25 2" xfId="1654"/>
    <cellStyle name="好_2008年全省汇总收支计算表" xfId="1655"/>
    <cellStyle name="日期" xfId="1656"/>
    <cellStyle name="20% - Accent3 2" xfId="1657"/>
    <cellStyle name="差_云南省2008年转移支付测算——州市本级考核部分及政策性测算" xfId="1658"/>
    <cellStyle name="差_2009年一般性转移支付标准工资_奖励补助测算5.23新 3_2016年决算报告附表8.25" xfId="1659"/>
    <cellStyle name="差_03昭通 3_2016年决算报告附表8.25" xfId="1660"/>
    <cellStyle name="差_基础数据分析 2" xfId="1661"/>
    <cellStyle name="差_财政供养人员 4" xfId="1662"/>
    <cellStyle name="标题 6" xfId="1663"/>
    <cellStyle name="40% - 强调文字颜色 3 2 2" xfId="1664"/>
    <cellStyle name="差_奖励补助测算7.25 (version 1) (version 1) 2 2" xfId="1665"/>
    <cellStyle name="20% - 强调文字颜色 6 2" xfId="1666"/>
    <cellStyle name="差_云南省2008年转移支付测算——州市本级考核部分及政策性测算 2_2016年决算报告附表7.21" xfId="1667"/>
    <cellStyle name="差_汇总 3_2016年决算报告附表7.21" xfId="1668"/>
    <cellStyle name="差_2009年一般性转移支付标准工资_奖励补助测算5.24冯铸 4" xfId="1669"/>
    <cellStyle name="好_2006年基础数据 2_2016年决算报告附表7.21 2" xfId="1670"/>
    <cellStyle name="好_业务工作量指标 2_2016年决算报告附表7.21 2" xfId="1671"/>
    <cellStyle name="差_1003牟定县 3" xfId="1672"/>
    <cellStyle name="好_三季度－表二 2_2016年决算报告附表7.21 2" xfId="1673"/>
    <cellStyle name="差_1003牟定县 2_2016年决算报告附表8.25" xfId="1674"/>
    <cellStyle name="好_2009年一般性转移支付标准工资_地方配套按人均增幅控制8.31（调整结案率后）xl 3 2" xfId="1675"/>
    <cellStyle name="好_缺口县区测算(按核定人数)_财力性转移支付2010年预算参考数 2" xfId="1676"/>
    <cellStyle name="好_05玉溪 2_2016年决算报告附表8.25 2" xfId="1677"/>
    <cellStyle name="差_M03 4" xfId="1678"/>
    <cellStyle name="好_0502通海县 2_2016年决算报告附表7.21 2" xfId="1679"/>
    <cellStyle name="差_~4190974 3_2016年决算报告附表8.25 2" xfId="1680"/>
    <cellStyle name="好_同德_财力性转移支付2010年预算参考数" xfId="1681"/>
    <cellStyle name="差_不用软件计算9.1不考虑经费管理评价xl" xfId="1682"/>
    <cellStyle name="好_Book1_Book1 2" xfId="1683"/>
    <cellStyle name="差_2009年一般性转移支付标准工资_不用软件计算9.1不考虑经费管理评价xl 3_2016年决算报告附表7.21 2" xfId="1684"/>
    <cellStyle name="20% - 强调文字颜色 6 3 2 2" xfId="1685"/>
    <cellStyle name="差_县市旗测算-新科目（20080627）_民生政策最低支出需求_财力性转移支付2010年预算参考数 2" xfId="1686"/>
    <cellStyle name="20% - Accent3 2 2" xfId="1687"/>
    <cellStyle name="好_不用软件计算9.1不考虑经费管理评价xl 2_2016年决算报告附表7.21 2" xfId="1688"/>
    <cellStyle name="好_行政（人员）_民生政策最低支出需求_财力性转移支付2010年预算参考数" xfId="1689"/>
    <cellStyle name="差_下半年禁吸戒毒经费1000万元 3_2016年决算报告附表7.21" xfId="1690"/>
    <cellStyle name="40% - Accent1 3" xfId="1691"/>
    <cellStyle name="差_云南农村义务教育统计表 2_2016年决算报告附表8.25 2" xfId="1692"/>
    <cellStyle name="差_0502通海县 2_2016年决算报告附表8.25" xfId="1693"/>
    <cellStyle name="好_~4190974 3_2016年决算报告附表7.21 2" xfId="1694"/>
    <cellStyle name="常规 82" xfId="1695"/>
    <cellStyle name="常规 77" xfId="1696"/>
    <cellStyle name="Title 3 2" xfId="1697"/>
    <cellStyle name="差_分析缺口率" xfId="1698"/>
    <cellStyle name="后继超级链接 3" xfId="1699"/>
    <cellStyle name="差_2009年一般性转移支付标准工资_~5676413 2" xfId="1700"/>
    <cellStyle name="常规 2 7 3" xfId="1701"/>
    <cellStyle name="差_530623_2006年县级财政报表附表" xfId="1702"/>
    <cellStyle name="差_县级公安机关公用经费标准奖励测算方案（定稿） 2 2" xfId="1703"/>
    <cellStyle name="常规 106" xfId="1704"/>
    <cellStyle name="好_教育厅提供义务教育及高中教师人数（2009年1月6日） 3_2016年决算报告附表7.21 2" xfId="1705"/>
    <cellStyle name="好_奖励补助测算7.25 (version 1) (version 1) 2_2016年决算报告附表7.21 2" xfId="1706"/>
    <cellStyle name="差_M01-2(州市补助收入) 3 2" xfId="1707"/>
    <cellStyle name="差_2006年在职人员情况 3 2" xfId="1708"/>
    <cellStyle name="差_教育厅提供义务教育及高中教师人数（2009年1月6日） 2_2016年决算报告附表7.21" xfId="1709"/>
    <cellStyle name="_Book1_1" xfId="1710"/>
    <cellStyle name="差_县市旗测算-新科目（20080626）_县市旗测算-新科目（含人口规模效应）" xfId="1711"/>
    <cellStyle name="好_2009年一般性转移支付标准工资_奖励补助测算5.22测试 2_2016年决算报告附表8.25" xfId="1712"/>
    <cellStyle name="差_10月月报大表" xfId="1713"/>
    <cellStyle name="差_三季度－表二 3_2016年决算报告附表8.25" xfId="1714"/>
    <cellStyle name="常规 78" xfId="1715"/>
    <cellStyle name="常规 83" xfId="1716"/>
    <cellStyle name="好_安徽 缺口县区测算(地方填报)1 2" xfId="1717"/>
    <cellStyle name="差_34青海_财力性转移支付2010年预算参考数" xfId="1718"/>
    <cellStyle name="差_0605石屏县 3_2016年决算报告附表8.25" xfId="1719"/>
    <cellStyle name="好_汇总-县级财政报表附表 3_2016年决算报告附表8.25 2" xfId="1720"/>
    <cellStyle name="差_农林水和城市维护标准支出20080505－县区合计_不含人员经费系数 2" xfId="1721"/>
    <cellStyle name="差_地方配套按人均增幅控制8.30一般预算平均增幅、人均可用财力平均增幅两次控制、社会治安系数调整、案件数调整xl 3 2" xfId="1722"/>
    <cellStyle name="好_Book1_Book1" xfId="1723"/>
    <cellStyle name="好_5334_2006年迪庆县级财政报表附表 2" xfId="1724"/>
    <cellStyle name="差_汇总 2_2016年决算报告附表8.25 2" xfId="1725"/>
    <cellStyle name="好_高中教师人数（教育厅1.6日提供） 2 2" xfId="1726"/>
    <cellStyle name="常规_Sheet1 3" xfId="1727"/>
    <cellStyle name="好_30云南_1" xfId="1728"/>
    <cellStyle name="Accent2_2006年33甘肃" xfId="1729"/>
    <cellStyle name="差_0502通海县 3_2016年决算报告附表8.25 2" xfId="1730"/>
    <cellStyle name="常规 2 3 3" xfId="1731"/>
    <cellStyle name="好_2009年一般性转移支付标准工资_~4190974 2_2016年决算报告附表7.21" xfId="1732"/>
    <cellStyle name="差_卫生(按照总人口测算）—20080416_县市旗测算-新科目（含人口规模效应） 2" xfId="1733"/>
    <cellStyle name="差_汇总 3" xfId="1734"/>
    <cellStyle name="好_530623_2006年县级财政报表附表 2_2016年决算报告附表7.21" xfId="1735"/>
    <cellStyle name="好_卫生部门 2_2016年决算报告附表8.25 2" xfId="1736"/>
    <cellStyle name="Neutral" xfId="1737"/>
    <cellStyle name="好_530623_2006年县级财政报表附表 3_2016年决算报告附表7.21 2" xfId="1738"/>
    <cellStyle name="Accent2 - 20% 2" xfId="1739"/>
    <cellStyle name="好_2009年一般性转移支付标准工资_地方配套按人均增幅控制8.30xl 3" xfId="1740"/>
    <cellStyle name="好_2006年34青海_财力性转移支付2010年预算参考数" xfId="1741"/>
    <cellStyle name="差_2007年收支情况及2008年收支预计表(汇总表)" xfId="1742"/>
    <cellStyle name="t_HVAC Equipment (3)_报预算处2014年政府性基金决算报表(政府性基金)_2015年广西壮族自治区本级政府性基金预算收支决算表0608" xfId="1743"/>
    <cellStyle name="好_11大理 3" xfId="1744"/>
    <cellStyle name="_ET_STYLE_NoName_00__新增公开表格-政府性基金预算收支决算表" xfId="1745"/>
    <cellStyle name="好_奖励补助测算7.25 (version 1) (version 1) 2_2016年决算报告附表8.25" xfId="1746"/>
    <cellStyle name="差_财政供养人员 2" xfId="1747"/>
    <cellStyle name="好_县级公安机关公用经费标准奖励测算方案（定稿） 2 2" xfId="1748"/>
    <cellStyle name="好_2006年在职人员情况 3_2016年决算报告附表8.25 2" xfId="1749"/>
    <cellStyle name="差_2009年一般性转移支付标准工资_奖励补助测算7.25 (version 1) (version 1)" xfId="1750"/>
    <cellStyle name="20% - Accent4 2 2" xfId="1751"/>
    <cellStyle name="差_奖励补助测算5.24冯铸 3_2016年决算报告附表7.21 2" xfId="1752"/>
    <cellStyle name="差_奖励补助测算5.23新 3_2016年决算报告附表7.21" xfId="1753"/>
    <cellStyle name="差_2009年一般性转移支付标准工资_奖励补助测算5.22测试 3_2016年决算报告附表7.21 2" xfId="1754"/>
    <cellStyle name="60% - Accent6 3 2" xfId="1755"/>
    <cellStyle name="好_同德" xfId="1756"/>
    <cellStyle name="差_2006年全省财力计算表（中央、决算）" xfId="1757"/>
    <cellStyle name="好_2009年一般性转移支付标准工资_奖励补助测算7.25 2 2" xfId="1758"/>
    <cellStyle name="样式 1 5" xfId="1759"/>
    <cellStyle name="常规 94 2" xfId="1760"/>
    <cellStyle name="常规 89 2" xfId="1761"/>
    <cellStyle name="好_市辖区测算20080510_不含人员经费系数_财力性转移支付2010年预算参考数" xfId="1762"/>
    <cellStyle name="好_03昭通 2_2016年决算报告附表8.25 2" xfId="1763"/>
    <cellStyle name="差_汇总-县级财政报表附表 2" xfId="1764"/>
    <cellStyle name="差_2006年33甘肃 2" xfId="1765"/>
    <cellStyle name="常规 2 4 3" xfId="1766"/>
    <cellStyle name="差_其他部门(按照总人口测算）—20080416_不含人员经费系数" xfId="1767"/>
    <cellStyle name="好_2006年在职人员情况 2_2016年决算报告附表8.25" xfId="1768"/>
    <cellStyle name="好_财政供养人员 3 2" xfId="1769"/>
    <cellStyle name="好_~4190974 2_2016年决算报告附表8.25 2" xfId="1770"/>
    <cellStyle name="好_其他部门(按照总人口测算）—20080416_不含人员经费系数_财力性转移支付2010年预算参考数" xfId="1771"/>
    <cellStyle name="差_县级公安机关公用经费标准奖励测算方案（定稿） 4" xfId="1772"/>
    <cellStyle name="好_2007年收支情况及2008年收支预计表(汇总表) 2" xfId="1773"/>
    <cellStyle name="好_地方配套按人均增幅控制8.30一般预算平均增幅、人均可用财力平均增幅两次控制、社会治安系数调整、案件数调整xl 2 2" xfId="1774"/>
    <cellStyle name="差_2009年一般性转移支付标准工资_奖励补助测算7.25 (version 1) (version 1) 2" xfId="1775"/>
    <cellStyle name="好_14安徽" xfId="1776"/>
    <cellStyle name="40% - Accent6 3" xfId="1777"/>
    <cellStyle name="百分比 3 3 2" xfId="1778"/>
    <cellStyle name="差_2008年支出调整 2" xfId="1779"/>
    <cellStyle name="差_2007年检察院案件数 3_2016年决算报告附表8.25 2" xfId="1780"/>
    <cellStyle name="好_汇总表4 2" xfId="1781"/>
    <cellStyle name="差_Book1_2014年广西壮族自治区本级决算录入表0701" xfId="1782"/>
    <cellStyle name="好_地方配套按人均增幅控制8.30xl 2" xfId="1783"/>
    <cellStyle name="常规 99 2" xfId="1784"/>
    <cellStyle name="普通_ 白土" xfId="1785"/>
    <cellStyle name="差_2009年一般性转移支付标准工资_~4190974 2_2016年决算报告附表8.25" xfId="1786"/>
    <cellStyle name="好_总人口 2" xfId="1787"/>
    <cellStyle name="差_人员工资和公用经费2 2" xfId="1788"/>
    <cellStyle name="差_Book1 3_2016年决算报告附表8.25 2" xfId="1789"/>
    <cellStyle name="差_民生政策最低支出需求" xfId="1790"/>
    <cellStyle name="好_县区合并测算20080423(按照各省比重）_不含人员经费系数 2" xfId="1791"/>
    <cellStyle name="常规 82 2" xfId="1792"/>
    <cellStyle name="常规 77 2" xfId="1793"/>
    <cellStyle name="好_指标四 2_2016年决算报告附表8.25 2" xfId="1794"/>
    <cellStyle name="差_2011年09月月报大表" xfId="1795"/>
    <cellStyle name="好_财政供养人员 2" xfId="1796"/>
    <cellStyle name="差_Book2 2 2" xfId="1797"/>
    <cellStyle name="好_2006年水利统计指标统计表 2_2016年决算报告附表7.21" xfId="1798"/>
    <cellStyle name="好_2009年一般性转移支付标准工资_地方配套按人均增幅控制8.30xl 4" xfId="1799"/>
    <cellStyle name="好_2009年一般性转移支付标准工资_奖励补助测算5.24冯铸 3" xfId="1800"/>
    <cellStyle name="好_高中教师人数（教育厅1.6日提供） 2_2016年决算报告附表7.21" xfId="1801"/>
    <cellStyle name="差_文体广播事业(按照总人口测算）—20080416_民生政策最低支出需求" xfId="1802"/>
    <cellStyle name="好_~4190974" xfId="1803"/>
    <cellStyle name="好_地方配套按人均增幅控制8.30xl" xfId="1804"/>
    <cellStyle name="常规 99" xfId="1805"/>
    <cellStyle name="差_卫生(按照总人口测算）—20080416_民生政策最低支出需求_财力性转移支付2010年预算参考数 2" xfId="1806"/>
    <cellStyle name="好_33甘肃 2" xfId="1807"/>
    <cellStyle name="20% - 强调文字颜色 3 3 2" xfId="1808"/>
    <cellStyle name="差_2007年人员分部门统计表 2" xfId="1809"/>
    <cellStyle name="差_2009年一般性转移支付标准工资_不用软件计算9.1不考虑经费管理评价xl 3_2016年决算报告附表7.21" xfId="1810"/>
    <cellStyle name="差_05玉溪 3_2016年决算报告附表7.21" xfId="1811"/>
    <cellStyle name="好_2009年一般性转移支付标准工资_奖励补助测算5.24冯铸 3_2016年决算报告附表7.21" xfId="1812"/>
    <cellStyle name="好_2009年一般性转移支付标准工资_~5676413 3_2016年决算报告附表8.25 2" xfId="1813"/>
    <cellStyle name="好_行政(燃修费)_县市旗测算-新科目（含人口规模效应）_财力性转移支付2010年预算参考数" xfId="1814"/>
    <cellStyle name="差_奖励补助测算5.22测试 2 2" xfId="1815"/>
    <cellStyle name="差_县市旗测算-新科目（20080627）_县市旗测算-新科目（含人口规模效应）" xfId="1816"/>
    <cellStyle name="寘嬫愗傝_Region Orders (2)" xfId="1817"/>
    <cellStyle name="好_汇总-县级财政报表附表 3_2016年决算报告附表7.21 2" xfId="1818"/>
    <cellStyle name="差_汇总表4 2" xfId="1819"/>
    <cellStyle name="差_2008年预计支出与2007年对比" xfId="1820"/>
    <cellStyle name="好_汇总表4" xfId="1821"/>
    <cellStyle name="差_文体广播事业(按照总人口测算）—20080416_民生政策最低支出需求 2" xfId="1822"/>
    <cellStyle name="差_高中教师人数（教育厅1.6日提供） 2_2016年决算报告附表8.25 2" xfId="1823"/>
    <cellStyle name="好_基础数据分析 3_2016年决算报告附表8.25 2" xfId="1824"/>
    <cellStyle name="好_11大理 2 2" xfId="1825"/>
    <cellStyle name="好_总人口" xfId="1826"/>
    <cellStyle name="差_人员工资和公用经费2" xfId="1827"/>
    <cellStyle name="Moneda_96 Risk" xfId="1828"/>
    <cellStyle name="差_5334_2006年迪庆县级财政报表附表" xfId="1829"/>
    <cellStyle name="好_奖励补助测算7.25 (version 1) (version 1) 3_2016年决算报告附表7.21" xfId="1830"/>
    <cellStyle name="差_义务教育阶段教职工人数（教育厅提供最终） 3_2016年决算报告附表8.25" xfId="1831"/>
    <cellStyle name="超级链接 4" xfId="1832"/>
    <cellStyle name="Accent6 - 20% 3" xfId="1833"/>
    <cellStyle name="好_2009年一般性转移支付标准工资_奖励补助测算5.23新 2_2016年决算报告附表7.21" xfId="1834"/>
    <cellStyle name="表标题 4" xfId="1835"/>
    <cellStyle name="好_地方配套按人均增幅控制8.31（调整结案率后）xl 3 2" xfId="1836"/>
    <cellStyle name="Accent4 2 2" xfId="1837"/>
    <cellStyle name="差_Book2 3_2016年决算报告附表8.25 2" xfId="1838"/>
    <cellStyle name="Bad 3" xfId="1839"/>
    <cellStyle name="好_市辖区测算-新科目（20080626）_财力性转移支付2010年预算参考数" xfId="1840"/>
    <cellStyle name="好_2008云南省分县市中小学教职工统计表（教育厅提供） 2_2016年决算报告附表7.21" xfId="1841"/>
    <cellStyle name="差_2009年一般性转移支付标准工资_地方配套按人均增幅控制8.31（调整结案率后）xl 3_2016年决算报告附表7.21 2" xfId="1842"/>
    <cellStyle name="差_1003牟定县 4" xfId="1843"/>
    <cellStyle name="警告文本 4" xfId="1844"/>
    <cellStyle name="差_2009年一般性转移支付标准工资 3_2016年决算报告附表8.25" xfId="1845"/>
    <cellStyle name="差_2006年水利统计指标统计表 3 2" xfId="1846"/>
    <cellStyle name="Milliers [0]_!!!GO" xfId="1847"/>
    <cellStyle name="好_县市旗测算-新科目（20080627）_县市旗测算-新科目（含人口规模效应）_财力性转移支付2010年预算参考数" xfId="1848"/>
    <cellStyle name="差_27重庆" xfId="1849"/>
    <cellStyle name="常规 29 2" xfId="1850"/>
    <cellStyle name="常规 34 2" xfId="1851"/>
    <cellStyle name="差_地方配套按人均增幅控制8.31（调整结案率后）xl 3_2016年决算报告附表8.25" xfId="1852"/>
    <cellStyle name="好_县区合并测算20080423(按照各省比重） 2" xfId="1853"/>
    <cellStyle name="好_奖励补助测算7.23 3_2016年决算报告附表8.25" xfId="1854"/>
    <cellStyle name="差_2006年水利统计指标统计表" xfId="1855"/>
    <cellStyle name="百分比 3 2" xfId="1856"/>
    <cellStyle name="好_奖励补助测算7.25 (version 1) (version 1)" xfId="1857"/>
    <cellStyle name="差_2009年一般性转移支付标准工资_~4190974 3" xfId="1858"/>
    <cellStyle name="Accent2 5" xfId="1859"/>
    <cellStyle name="好_（4.19发国库处） 预算处-广西壮族自治区本级一般公共 2" xfId="1860"/>
    <cellStyle name="t_报预算处2014年政府性基金决算报表(政府性基金)_2015年广西壮族自治区本级政府性基金预算收支决算表" xfId="1861"/>
    <cellStyle name="好_奖励补助测算7.25 5" xfId="1862"/>
    <cellStyle name="差_教育(按照总人口测算）—20080416_县市旗测算-新科目（含人口规模效应） 2" xfId="1863"/>
    <cellStyle name="20% - 强调文字颜色 5 2" xfId="1864"/>
    <cellStyle name="差_05潍坊" xfId="1865"/>
    <cellStyle name="常规 2 8 2 2" xfId="1866"/>
    <cellStyle name="好_Book2 3_2016年决算报告附表8.25" xfId="1867"/>
    <cellStyle name="Accent5 2" xfId="1868"/>
    <cellStyle name="差_县市旗测算-新科目（20080626）_县市旗测算-新科目（含人口规模效应）_财力性转移支付2010年预算参考数" xfId="1869"/>
    <cellStyle name="差_地方配套按人均增幅控制8.31（调整结案率后）xl 3 2" xfId="1870"/>
    <cellStyle name="Accent3 3" xfId="1871"/>
    <cellStyle name="常规 58" xfId="1872"/>
    <cellStyle name="常规 63" xfId="1873"/>
    <cellStyle name="好_测算结果汇总 2" xfId="1874"/>
    <cellStyle name="好_农林水和城市维护标准支出20080505－县区合计_县市旗测算-新科目（含人口规模效应）_财力性转移支付2010年预算参考数 2" xfId="1875"/>
    <cellStyle name="差_人员工资和公用经费3" xfId="1876"/>
    <cellStyle name="60% - Accent4 3 2" xfId="1877"/>
    <cellStyle name="千位分隔 3" xfId="1878"/>
    <cellStyle name="差_县区合并测算20080423(按照各省比重） 2" xfId="1879"/>
    <cellStyle name="Accent1 - 20% 4" xfId="1880"/>
    <cellStyle name="好_Book2 2 2" xfId="1881"/>
    <cellStyle name="好_缺口县区测算(按核定人数)" xfId="1882"/>
    <cellStyle name="差_Book1_20170804175743_643 (1)" xfId="1883"/>
    <cellStyle name="好_不用软件计算9.1不考虑经费管理评价xl 3_2016年决算报告附表8.25" xfId="1884"/>
    <cellStyle name="好_2009年一般性转移支付标准工资_~5676413" xfId="1885"/>
    <cellStyle name="好_2009年一般性转移支付标准工资_奖励补助测算7.23 2 2" xfId="1886"/>
    <cellStyle name="差_县区合并测算20080421_民生政策最低支出需求" xfId="1887"/>
    <cellStyle name="常规_广西壮族自治区全区与自治区本级2012年预算执行情况和2013年预算（草案）（最终）" xfId="1888"/>
    <cellStyle name="差_测算结果" xfId="1889"/>
    <cellStyle name="好_县市旗测算-新科目（20080626）_财力性转移支付2010年预算参考数 2" xfId="1890"/>
    <cellStyle name="差_核定人数下发表_财力性转移支付2010年预算参考数" xfId="1891"/>
    <cellStyle name="Accent6 - 40% 3 2" xfId="1892"/>
    <cellStyle name="差_卫生部门 2_2016年决算报告附表8.25 2" xfId="1893"/>
    <cellStyle name="好_指标四 2" xfId="1894"/>
    <cellStyle name="差_2、土地面积、人口、粮食产量基本情况" xfId="1895"/>
    <cellStyle name="好_缺口县区测算（11.13）_财力性转移支付2010年预算参考数" xfId="1896"/>
    <cellStyle name="60% - Accent6 2" xfId="1897"/>
    <cellStyle name="好_义务教育阶段教职工人数（教育厅提供最终） 2 2" xfId="1898"/>
    <cellStyle name="Heading 1 4" xfId="1899"/>
    <cellStyle name="40% - Accent2 3 2" xfId="1900"/>
    <cellStyle name="好_5334_2006年迪庆县级财政报表附表 3_2016年决算报告附表8.25 2" xfId="1901"/>
    <cellStyle name="差_2009年一般性转移支付标准工资_奖励补助测算7.25" xfId="1902"/>
    <cellStyle name="差_文体广播事业(按照总人口测算）—20080416_民生政策最低支出需求_财力性转移支付2010年预算参考数 2" xfId="1903"/>
    <cellStyle name="差_5334_2006年迪庆县级财政报表附表 2_2016年决算报告附表7.21" xfId="1904"/>
    <cellStyle name="好_2006年水利统计指标统计表 2_2016年决算报告附表7.21 2" xfId="1905"/>
    <cellStyle name="Warning Text 4" xfId="1906"/>
    <cellStyle name="差_分县成本差异系数_不含人员经费系数_财力性转移支付2010年预算参考数 2" xfId="1907"/>
    <cellStyle name="差_奖励补助测算5.24冯铸 4" xfId="1908"/>
    <cellStyle name="好_地方配套按人均增幅控制8.30xl 2_2016年决算报告附表8.25" xfId="1909"/>
    <cellStyle name="差_2009年一般性转移支付标准工资_奖励补助测算7.23 2_2016年决算报告附表7.21 2" xfId="1910"/>
    <cellStyle name="好_下半年禁吸戒毒经费1000万元 3_2016年决算报告附表8.25" xfId="1911"/>
    <cellStyle name="好_05玉溪 4" xfId="1912"/>
    <cellStyle name="差_辽宁省2007年1-10月份一般预算收入超收及安排情况统计表 2" xfId="1913"/>
    <cellStyle name="常规 107" xfId="1914"/>
    <cellStyle name="差_自行调整差异系数顺序_财力性转移支付2010年预算参考数 2" xfId="1915"/>
    <cellStyle name="常规 50" xfId="1916"/>
    <cellStyle name="常规 45" xfId="1917"/>
    <cellStyle name="好_县市旗测算20080508_不含人员经费系数_财力性转移支付2010年预算参考数" xfId="1918"/>
    <cellStyle name="好_云南省2008年转移支付测算——州市本级考核部分及政策性测算 2" xfId="1919"/>
    <cellStyle name="差_2006年基础数据 2_2016年决算报告附表7.21" xfId="1920"/>
    <cellStyle name="玉博会签合同项目统计表" xfId="1921"/>
    <cellStyle name="差_530623_2006年县级财政报表附表 2_2016年决算报告附表8.25 2" xfId="1922"/>
    <cellStyle name="Neutral 3" xfId="1923"/>
    <cellStyle name="常规 96" xfId="1924"/>
    <cellStyle name="20% - 强调文字颜色 5 2 2" xfId="1925"/>
    <cellStyle name="好_2、土地面积、人口、粮食产量基本情况" xfId="1926"/>
    <cellStyle name="差_云南农村义务教育统计表 4" xfId="1927"/>
    <cellStyle name="好_奖励补助测算5.22测试 3_2016年决算报告附表7.21" xfId="1928"/>
    <cellStyle name="好_文体广播事业(按照总人口测算）—20080416_财力性转移支付2010年预算参考数 2" xfId="1929"/>
    <cellStyle name="好_县区合并测算20080421_不含人员经费系数_财力性转移支付2010年预算参考数 2" xfId="1930"/>
    <cellStyle name="好_业务工作量指标 4" xfId="1931"/>
    <cellStyle name="好_奖励补助测算5.24冯铸 4" xfId="1932"/>
    <cellStyle name="好_Book1_2014年广西壮族自治区本级决算录入表0701" xfId="1933"/>
    <cellStyle name="差_汇总 3_2016年决算报告附表8.25" xfId="1934"/>
    <cellStyle name="好_530623_2006年县级财政报表附表 3_2016年决算报告附表7.21" xfId="1935"/>
    <cellStyle name="差_2009年一般性转移支付标准工资_奖励补助测算5.22测试 2_2016年决算报告附表7.21" xfId="1936"/>
    <cellStyle name="差_2009年一般性转移支付标准工资_奖励补助测算5.22测试 3" xfId="1937"/>
    <cellStyle name="差_汇总-县级财政报表附表 2_2016年决算报告附表7.21" xfId="1938"/>
    <cellStyle name="60% - 强调文字颜色 6 2" xfId="1939"/>
    <cellStyle name="Grey" xfId="1940"/>
    <cellStyle name="好_~5676413" xfId="1941"/>
    <cellStyle name="差_1003牟定县 2 2" xfId="1942"/>
    <cellStyle name="差_2009年一般性转移支付标准工资_奖励补助测算5.23新 3_2016年决算报告附表7.21" xfId="1943"/>
    <cellStyle name="差_2、土地面积、人口、粮食产量基本情况 2 2" xfId="1944"/>
    <cellStyle name="40% - 强调文字颜色 6 4" xfId="1945"/>
    <cellStyle name="差_不用软件计算9.1不考虑经费管理评价xl 2" xfId="1946"/>
    <cellStyle name="20% - Accent1 2 2" xfId="1947"/>
    <cellStyle name="好_0502通海县 3 2" xfId="1948"/>
    <cellStyle name="差_县市旗测算-新科目（20080627）_不含人员经费系数 2" xfId="1949"/>
    <cellStyle name="好_奖励补助测算5.24冯铸 3_2016年决算报告附表8.25" xfId="1950"/>
    <cellStyle name="差_县级公安机关公用经费标准奖励测算方案（定稿） 2_2016年决算报告附表8.25 2" xfId="1951"/>
    <cellStyle name="好_第五部分(才淼、饶永宏） 2_2016年决算报告附表8.25" xfId="1952"/>
    <cellStyle name="好_三季度－表二 2 2" xfId="1953"/>
    <cellStyle name="差_2006年34青海_财力性转移支付2010年预算参考数" xfId="1954"/>
    <cellStyle name="40% - 强调文字颜色 5 3 2 2" xfId="1955"/>
    <cellStyle name="差_2006年28四川_财力性转移支付2010年预算参考数 2" xfId="1956"/>
    <cellStyle name="Accent1 - 20%" xfId="1957"/>
    <cellStyle name="标题 3 4" xfId="1958"/>
    <cellStyle name="差_卫生(按照总人口测算）—20080416_县市旗测算-新科目（含人口规模效应）_财力性转移支付2010年预算参考数" xfId="1959"/>
    <cellStyle name="差_三季度－表二 3 2" xfId="1960"/>
    <cellStyle name="差_2009年一般性转移支付标准工资_奖励补助测算5.24冯铸 2" xfId="1961"/>
    <cellStyle name="好_2009年一般性转移支付标准工资_~5676413 2_2016年决算报告附表7.21" xfId="1962"/>
    <cellStyle name="差_财政供养人员 3_2016年决算报告附表7.21" xfId="1963"/>
    <cellStyle name="20% - Accent6 3 2" xfId="1964"/>
    <cellStyle name="差_行政（人员）_县市旗测算-新科目（含人口规模效应） 2" xfId="1965"/>
    <cellStyle name="常规 38" xfId="1966"/>
    <cellStyle name="常规 43" xfId="1967"/>
    <cellStyle name="好_河南 缺口县区测算(地方填报)_财力性转移支付2010年预算参考数 2" xfId="1968"/>
    <cellStyle name="常规 169 4" xfId="1969"/>
    <cellStyle name="好_34青海_1" xfId="1970"/>
    <cellStyle name="好_2009年一般性转移支付标准工资_地方配套按人均增幅控制8.31（调整结案率后）xl 4" xfId="1971"/>
    <cellStyle name="Good 3 2" xfId="1972"/>
    <cellStyle name="差_2009年一般性转移支付标准工资_~4190974 2 2" xfId="1973"/>
    <cellStyle name="差_农林水和城市维护标准支出20080505－县区合计_民生政策最低支出需求_财力性转移支付2010年预算参考数" xfId="1974"/>
    <cellStyle name="好_第五部分(才淼、饶永宏） 3 2" xfId="1975"/>
    <cellStyle name="差_2007年检察院案件数 2_2016年决算报告附表7.21 2" xfId="1976"/>
    <cellStyle name="差_~5676413 3_2016年决算报告附表8.25 2" xfId="1977"/>
    <cellStyle name="好_2008云南省分县市中小学教职工统计表（教育厅提供） 2 2" xfId="1978"/>
    <cellStyle name="好_教育(按照总人口测算）—20080416_财力性转移支付2010年预算参考数 2" xfId="1979"/>
    <cellStyle name="好_2009年一般性转移支付标准工资_地方配套按人均增幅控制8.30一般预算平均增幅、人均可用财力平均增幅两次控制、社会治安系数调整、案件数调整xl 2_2016年决算报告附表8.25" xfId="1980"/>
    <cellStyle name="差_M01-2(州市补助收入) 3" xfId="1981"/>
    <cellStyle name="强调文字颜色 1 2" xfId="1982"/>
    <cellStyle name="20% - 强调文字颜色 1 3 2 2" xfId="1983"/>
    <cellStyle name="好_指标四 3 2" xfId="1984"/>
    <cellStyle name="好_2007年政法部门业务指标 2 2" xfId="1985"/>
    <cellStyle name="好_山东省民生支出标准_财力性转移支付2010年预算参考数 2" xfId="1986"/>
    <cellStyle name="Currency [0]" xfId="1987"/>
    <cellStyle name="好_2009年一般性转移支付标准工资_~4190974 3_2016年决算报告附表8.25 2" xfId="1988"/>
    <cellStyle name="差_县市旗测算-新科目（20080626）_不含人员经费系数_财力性转移支付2010年预算参考数 2" xfId="1989"/>
    <cellStyle name="常规_2016年玉林市社会保险基金决算" xfId="1990"/>
    <cellStyle name="_汇总表12年2月3日日作登陇穷建设投资统计表" xfId="1991"/>
    <cellStyle name="好_1110洱源县 3 2" xfId="1992"/>
    <cellStyle name="好_不含人员经费系数 2" xfId="1993"/>
    <cellStyle name="好_2009年一般性转移支付标准工资_奖励补助测算5.23新" xfId="1994"/>
    <cellStyle name="差_地方配套按人均增幅控制8.30一般预算平均增幅、人均可用财力平均增幅两次控制、社会治安系数调整、案件数调整xl" xfId="1995"/>
    <cellStyle name="好_云南省2008年中小学教职工情况（教育厅提供20090101加工整理） 2" xfId="1996"/>
    <cellStyle name="好_重点民生支出需求测算表社保（农村低保）081112" xfId="1997"/>
    <cellStyle name="差_奖励补助测算5.24冯铸 3" xfId="1998"/>
    <cellStyle name="好_市辖区测算20080510_财力性转移支付2010年预算参考数 2" xfId="1999"/>
    <cellStyle name="_ET_STYLE_NoName_00__附件1：基数核对表" xfId="2000"/>
    <cellStyle name="常规 101" xfId="2001"/>
    <cellStyle name="常规 4 6" xfId="2002"/>
    <cellStyle name="好_2007年一般预算支出剔除 2" xfId="2003"/>
    <cellStyle name="好_核定人数对比" xfId="2004"/>
    <cellStyle name="好_2009年一般性转移支付标准工资_奖励补助测算7.25 3_2016年决算报告附表7.21" xfId="2005"/>
    <cellStyle name="强调 3 3 2" xfId="2006"/>
    <cellStyle name="好_奖励补助测算7.23 3" xfId="2007"/>
    <cellStyle name="差_县级公安机关公用经费标准奖励测算方案（定稿） 2_2016年决算报告附表8.25" xfId="2008"/>
    <cellStyle name="好_卫生(按照总人口测算）—20080416_民生政策最低支出需求_财力性转移支付2010年预算参考数" xfId="2009"/>
    <cellStyle name="_Book1_2" xfId="2010"/>
    <cellStyle name="差_县区合并测算20080421_不含人员经费系数_财力性转移支付2010年预算参考数" xfId="2011"/>
    <cellStyle name="t_HVAC Equipment (3)_报预算处2014年政府性基金决算报表(政府性基金)_2015年广西壮族自治区本级社会保险基金预算收支决算表" xfId="2012"/>
    <cellStyle name="好_奖励补助测算5.23新 3_2016年决算报告附表7.21 2" xfId="2013"/>
    <cellStyle name="计算 4" xfId="2014"/>
    <cellStyle name="Accent2 3" xfId="2015"/>
    <cellStyle name="好_12滨州" xfId="2016"/>
    <cellStyle name="后继超链接 2 2" xfId="2017"/>
    <cellStyle name="t_20170804175743_643 (1)" xfId="2018"/>
    <cellStyle name="Accent1 - 60% 4" xfId="2019"/>
    <cellStyle name="好_530629_2006年县级财政报表附表 4" xfId="2020"/>
    <cellStyle name="好_云南省2008年转移支付测算——州市本级考核部分及政策性测算 3 2" xfId="2021"/>
    <cellStyle name="好_上月各市收入" xfId="2022"/>
    <cellStyle name="差_00省级(定稿) 3_2016年决算报告附表8.25" xfId="2023"/>
    <cellStyle name="好_Book1_财力性转移支付2010年预算参考数" xfId="2024"/>
    <cellStyle name="好_核定人数对比_财力性转移支付2010年预算参考数" xfId="2025"/>
    <cellStyle name="差_05玉溪 2" xfId="2026"/>
    <cellStyle name="差_奖励补助测算5.23新 2_2016年决算报告附表8.25" xfId="2027"/>
    <cellStyle name="差_业务工作量指标 3_2016年决算报告附表7.21" xfId="2028"/>
    <cellStyle name="Heading 1_20170804175743_643 (1)" xfId="2029"/>
    <cellStyle name="Heading 1 2 2" xfId="2030"/>
    <cellStyle name="差_教育(按照总人口测算）—20080416" xfId="2031"/>
    <cellStyle name="好_00省级(打印) 4" xfId="2032"/>
    <cellStyle name="差_卫生部门 3" xfId="2033"/>
    <cellStyle name="差_农林水和城市维护标准支出20080505－县区合计" xfId="2034"/>
    <cellStyle name="好_2009年一般性转移支付标准工资_地方配套按人均增幅控制8.30一般预算平均增幅、人均可用财力平均增幅两次控制、社会治安系数调整、案件数调整xl" xfId="2035"/>
    <cellStyle name="差_1003牟定县 2_2016年决算报告附表8.25 2" xfId="2036"/>
    <cellStyle name="差_卫生(按照总人口测算）—20080416_不含人员经费系数" xfId="2037"/>
    <cellStyle name="Millares [0]_96 Risk" xfId="2038"/>
    <cellStyle name="好_县区合并测算20080423(按照各省比重）_不含人员经费系数_财力性转移支付2010年预算参考数 2" xfId="2039"/>
    <cellStyle name="差_奖励补助测算7.25 (version 1) (version 1) 3_2016年决算报告附表8.25 2" xfId="2040"/>
    <cellStyle name="差_第五部分(才淼、饶永宏） 2_2016年决算报告附表8.25 2" xfId="2041"/>
    <cellStyle name="常规 20 2" xfId="2042"/>
    <cellStyle name="常规 15 2" xfId="2043"/>
    <cellStyle name="好_县市旗测算20080508_不含人员经费系数" xfId="2044"/>
    <cellStyle name="差_一般预算支出口径剔除表" xfId="2045"/>
    <cellStyle name="好_2009年一般性转移支付标准工资 4" xfId="2046"/>
    <cellStyle name="常规 2 5 3 2" xfId="2047"/>
    <cellStyle name="差_0502通海县 2_2016年决算报告附表7.21" xfId="2048"/>
    <cellStyle name="差_2009年一般性转移支付标准工资 3_2016年决算报告附表7.21 2" xfId="2049"/>
    <cellStyle name="差_县市旗测算-新科目（20080626）_民生政策最低支出需求" xfId="2050"/>
    <cellStyle name="差_义务教育阶段教职工人数（教育厅提供最终） 3_2016年决算报告附表7.21 2" xfId="2051"/>
    <cellStyle name="常规 177" xfId="2052"/>
    <cellStyle name="Accent1 - 60% 3" xfId="2053"/>
    <cellStyle name="差_2009年一般性转移支付标准工资_奖励补助测算7.23 2_2016年决算报告附表8.25 2" xfId="2054"/>
    <cellStyle name="差_行政（人员）_不含人员经费系数" xfId="2055"/>
    <cellStyle name="差_民生政策最低支出需求_财力性转移支付2010年预算参考数" xfId="2056"/>
    <cellStyle name="差_卫生(按照总人口测算）—20080416_不含人员经费系数_财力性转移支付2010年预算参考数 2" xfId="2057"/>
    <cellStyle name="好_云南农村义务教育统计表" xfId="2058"/>
    <cellStyle name="常规 5 4" xfId="2059"/>
    <cellStyle name="好_危改资金测算" xfId="2060"/>
    <cellStyle name="好_2006年水利统计指标统计表 3_2016年决算报告附表7.21 2" xfId="2061"/>
    <cellStyle name="差_14安徽" xfId="2062"/>
    <cellStyle name="差_县市旗测算20080508_民生政策最低支出需求_财力性转移支付2010年预算参考数" xfId="2063"/>
    <cellStyle name="好_2、土地面积、人口、粮食产量基本情况 4" xfId="2064"/>
    <cellStyle name="输出 2" xfId="2065"/>
    <cellStyle name="Accent5 - 20% 3 2" xfId="2066"/>
    <cellStyle name="Accent3 - 40% 3 2" xfId="2067"/>
    <cellStyle name="常规 57" xfId="2068"/>
    <cellStyle name="常规 62" xfId="2069"/>
    <cellStyle name="差_云南省2008年转移支付测算——州市本级考核部分及政策性测算 2_2016年决算报告附表8.25 2" xfId="2070"/>
    <cellStyle name="常规 12 2" xfId="2071"/>
    <cellStyle name="Heading 3 2 2" xfId="2072"/>
    <cellStyle name="Accent2 - 40% 3" xfId="2073"/>
    <cellStyle name="好_Book2 2" xfId="2074"/>
    <cellStyle name="差_Book2_财力性转移支付2010年预算参考数 2" xfId="2075"/>
    <cellStyle name="好_2、土地面积、人口、粮食产量基本情况 3_2016年决算报告附表8.25 2" xfId="2076"/>
    <cellStyle name="差_05玉溪 2_2016年决算报告附表7.21 2" xfId="2077"/>
    <cellStyle name="好_县区合并测算20080423(按照各省比重）_不含人员经费系数_财力性转移支付2010年预算参考数" xfId="2078"/>
    <cellStyle name="Check Cell 3" xfId="2079"/>
    <cellStyle name="好_0605石屏县 2_2016年决算报告附表8.25 2" xfId="2080"/>
    <cellStyle name="好_11大理 3_2016年决算报告附表8.25 2" xfId="2081"/>
    <cellStyle name="好_不用软件计算9.1不考虑经费管理评价xl 2_2016年决算报告附表8.25" xfId="2082"/>
    <cellStyle name="差_奖励补助测算7.25" xfId="2083"/>
    <cellStyle name="差_云南农村义务教育统计表 3_2016年决算报告附表7.21 2" xfId="2084"/>
    <cellStyle name="差_2009年一般性转移支付标准工资_奖励补助测算7.25 (version 1) (version 1) 2_2016年决算报告附表7.21" xfId="2085"/>
    <cellStyle name="好_2009年一般性转移支付标准工资_不用软件计算9.1不考虑经费管理评价xl 3_2016年决算报告附表8.25" xfId="2086"/>
    <cellStyle name="千位分隔[0] 2 2" xfId="2087"/>
    <cellStyle name="好_县区合并测算20080421" xfId="2088"/>
    <cellStyle name="好_2015年广西壮族自治区本级政府性基金预算收支决算表0608" xfId="2089"/>
    <cellStyle name="差_22湖南 2" xfId="2090"/>
    <cellStyle name="好_汇总-县级财政报表附表 4" xfId="2091"/>
    <cellStyle name="好_分县成本差异系数_民生政策最低支出需求 2" xfId="2092"/>
    <cellStyle name="好_市辖区测算20080510_民生政策最低支出需求_财力性转移支付2010年预算参考数 2" xfId="2093"/>
    <cellStyle name="差_2006年34青海" xfId="2094"/>
    <cellStyle name="差_2015年广西壮族自治区本级政府性基金预算收支决算表 2" xfId="2095"/>
    <cellStyle name="差_汇总 3 2" xfId="2096"/>
    <cellStyle name="差_县市旗测算20080508_不含人员经费系数_财力性转移支付2010年预算参考数 2" xfId="2097"/>
    <cellStyle name="Accent3 - 60% 3 2" xfId="2098"/>
    <cellStyle name="好_2009年一般性转移支付标准工资_~4190974 2_2016年决算报告附表7.21 2" xfId="2099"/>
    <cellStyle name="好_奖励补助测算5.24冯铸 3_2016年决算报告附表7.21" xfId="2100"/>
    <cellStyle name="好_奖励补助测算7.25 4" xfId="2101"/>
    <cellStyle name="好_0605石屏县" xfId="2102"/>
    <cellStyle name="好_~4190974 3" xfId="2103"/>
    <cellStyle name="常规 2 8" xfId="2104"/>
    <cellStyle name="差_第五部分(才淼、饶永宏） 2_2016年决算报告附表7.21" xfId="2105"/>
    <cellStyle name="_Book1_1_20170804175743_643 (1) 2" xfId="2106"/>
    <cellStyle name="Accent4 - 20% 2" xfId="2107"/>
    <cellStyle name="好_2006年34青海" xfId="2108"/>
    <cellStyle name="差_2008年支出调整_财力性转移支付2010年预算参考数" xfId="2109"/>
    <cellStyle name="差_成本差异系数" xfId="2110"/>
    <cellStyle name="差_奖励补助测算5.22测试 3" xfId="2111"/>
    <cellStyle name="差_文体广播事业(按照总人口测算）—20080416_县市旗测算-新科目（含人口规模效应） 2" xfId="2112"/>
    <cellStyle name="差_0605石屏县 2_2016年决算报告附表7.21 2" xfId="2113"/>
    <cellStyle name="60% - Accent2 3 2" xfId="2114"/>
    <cellStyle name="好_2007年检察院案件数 2_2016年决算报告附表7.21 2" xfId="2115"/>
    <cellStyle name="40% - Accent2 2 2" xfId="2116"/>
    <cellStyle name="常规 2 5 2" xfId="2117"/>
    <cellStyle name="霓付 [0]_ +Foil &amp; -FOIL &amp; PAPER" xfId="2118"/>
    <cellStyle name="好_2008云南省分县市中小学教职工统计表（教育厅提供） 3" xfId="2119"/>
    <cellStyle name="差_07临沂 2" xfId="2120"/>
    <cellStyle name="差_2009年一般性转移支付标准工资_奖励补助测算7.25 (version 1) (version 1) 2_2016年决算报告附表8.25 2" xfId="2121"/>
    <cellStyle name="强调 3 3" xfId="2122"/>
    <cellStyle name="comma zerodec" xfId="2123"/>
    <cellStyle name="强调 1" xfId="2124"/>
    <cellStyle name="差_行政(燃修费)_不含人员经费系数" xfId="2125"/>
    <cellStyle name="40% - Accent4 2" xfId="2126"/>
    <cellStyle name="差_2009年一般性转移支付标准工资_奖励补助测算5.22测试 3_2016年决算报告附表8.25 2" xfId="2127"/>
    <cellStyle name="常规 47" xfId="2128"/>
    <cellStyle name="常规 52" xfId="2129"/>
    <cellStyle name="强调文字颜色 5 2" xfId="2130"/>
    <cellStyle name="_2010年一般预算收支平衡表（陈冬毅发）" xfId="2131"/>
    <cellStyle name="好_03昭通 3" xfId="2132"/>
    <cellStyle name="千位分隔[0] 3" xfId="2133"/>
    <cellStyle name="好_县区合并测算20080423(按照各省比重）_县市旗测算-新科目（含人口规模效应）" xfId="2134"/>
    <cellStyle name="好_2008年全省汇总收支计算表_财力性转移支付2010年预算参考数" xfId="2135"/>
    <cellStyle name="数字 4" xfId="2136"/>
    <cellStyle name="Accent2 2" xfId="2137"/>
    <cellStyle name="差_奖励补助测算7.23 3_2016年决算报告附表8.25 2" xfId="2138"/>
    <cellStyle name="差_1110洱源县 3_2016年决算报告附表7.21 2" xfId="2139"/>
    <cellStyle name="差_2009年一般性转移支付标准工资_奖励补助测算5.24冯铸 3_2016年决算报告附表7.21" xfId="2140"/>
    <cellStyle name="差_核定人数下发表 2" xfId="2141"/>
    <cellStyle name="常规 18 2" xfId="2142"/>
    <cellStyle name="常规 23 2" xfId="2143"/>
    <cellStyle name="Heading 4 3 2" xfId="2144"/>
    <cellStyle name="差_义务教育阶段教职工人数（教育厅提供最终） 3_2016年决算报告附表7.21" xfId="2145"/>
    <cellStyle name="好_三季度－表二 2_2016年决算报告附表7.21" xfId="2146"/>
    <cellStyle name="差_县区合并测算20080423(按照各省比重）_民生政策最低支出需求" xfId="2147"/>
    <cellStyle name="差_30云南_1_财力性转移支付2010年预算参考数 2" xfId="2148"/>
    <cellStyle name="好_2009年一般性转移支付标准工资_地方配套按人均增幅控制8.30xl" xfId="2149"/>
    <cellStyle name="好_Book2 4" xfId="2150"/>
    <cellStyle name="常规 7" xfId="2151"/>
    <cellStyle name="好_2009年一般性转移支付标准工资_奖励补助测算7.23 2_2016年决算报告附表8.25" xfId="2152"/>
    <cellStyle name="gcd 2" xfId="2153"/>
    <cellStyle name="好_县级公安机关公用经费标准奖励测算方案（定稿） 3_2016年决算报告附表8.25 2" xfId="2154"/>
    <cellStyle name="差_00省级(打印) 3" xfId="2155"/>
    <cellStyle name="好_人员工资和公用经费 2" xfId="2156"/>
    <cellStyle name="好_530623_2006年县级财政报表附表 2_2016年决算报告附表8.25 2" xfId="2157"/>
    <cellStyle name="好_检验表（调整后）" xfId="2158"/>
    <cellStyle name="差_00省级(打印) 3_2016年决算报告附表7.21" xfId="2159"/>
    <cellStyle name="好_地方配套按人均增幅控制8.30xl 3_2016年决算报告附表8.25" xfId="2160"/>
    <cellStyle name="好_下半年禁吸戒毒经费1000万元 2_2016年决算报告附表7.21" xfId="2161"/>
    <cellStyle name="Accent2 - 40% 3 2" xfId="2162"/>
    <cellStyle name="好_2006年在职人员情况 2_2016年决算报告附表7.21" xfId="2163"/>
    <cellStyle name="差_农林水和城市维护标准支出20080505－县区合计_民生政策最低支出需求 2" xfId="2164"/>
    <cellStyle name="好_市辖区测算20080510" xfId="2165"/>
    <cellStyle name="差_同德_财力性转移支付2010年预算参考数 2" xfId="2166"/>
    <cellStyle name="60% - 强调文字颜色 3 3" xfId="2167"/>
    <cellStyle name="差_卫生(按照总人口测算）—20080416_县市旗测算-新科目（含人口规模效应）_财力性转移支付2010年预算参考数 2" xfId="2168"/>
    <cellStyle name="常规 2 6" xfId="2169"/>
    <cellStyle name="好_表十 2" xfId="2170"/>
    <cellStyle name="好_~4190974 3_2016年决算报告附表8.25" xfId="2171"/>
    <cellStyle name="差_34青海_1_财力性转移支付2010年预算参考数 2" xfId="2172"/>
    <cellStyle name="好_奖励补助测算5.22测试 2_2016年决算报告附表7.21 2" xfId="2173"/>
    <cellStyle name="常规 56" xfId="2174"/>
    <cellStyle name="常规 61" xfId="2175"/>
    <cellStyle name="差_奖励补助测算7.25 3_2016年决算报告附表7.21" xfId="2176"/>
    <cellStyle name="60% - Accent4 2" xfId="2177"/>
    <cellStyle name="差_农林水和城市维护标准支出20080505－县区合计_县市旗测算-新科目（含人口规模效应）_财力性转移支付2010年预算参考数 2" xfId="2178"/>
    <cellStyle name="好_Book1_20170804175743_643 (1)" xfId="2179"/>
    <cellStyle name="差_2006年水利统计指标统计表_财力性转移支付2010年预算参考数 2" xfId="2180"/>
    <cellStyle name="差_财政支出对上级的依赖程度" xfId="2181"/>
    <cellStyle name="好_530629_2006年县级财政报表附表 2_2016年决算报告附表8.25" xfId="2182"/>
    <cellStyle name="Comma [0]" xfId="2183"/>
    <cellStyle name="好_分县成本差异系数_财力性转移支付2010年预算参考数" xfId="2184"/>
    <cellStyle name="好_缺口县区测算(按2007支出增长25%测算)_财力性转移支付2010年预算参考数" xfId="2185"/>
    <cellStyle name="好_县市旗测算20080508_民生政策最低支出需求_财力性转移支付2010年预算参考数" xfId="2186"/>
    <cellStyle name="差_指标四 4" xfId="2187"/>
    <cellStyle name="差_县区合并测算20080423(按照各省比重）_民生政策最低支出需求 2" xfId="2188"/>
    <cellStyle name="差_奖励补助测算7.23 2_2016年决算报告附表8.25 2" xfId="2189"/>
    <cellStyle name="好_奖励补助测算5.23新 2" xfId="2190"/>
    <cellStyle name="好_行政公检法测算_民生政策最低支出需求 2" xfId="2191"/>
    <cellStyle name="差_2009年一般性转移支付标准工资_地方配套按人均增幅控制8.30xl 2 2" xfId="2192"/>
    <cellStyle name="差_2007年可用财力" xfId="2193"/>
    <cellStyle name="差_第五部分(才淼、饶永宏） 4" xfId="2194"/>
    <cellStyle name="差_测算结果汇总_财力性转移支付2010年预算参考数" xfId="2195"/>
    <cellStyle name="好_卫生(按照总人口测算）—20080416_财力性转移支付2010年预算参考数" xfId="2196"/>
    <cellStyle name="差_山东省民生支出标准" xfId="2197"/>
    <cellStyle name="常规 95" xfId="2198"/>
    <cellStyle name="差_地方配套按人均增幅控制8.30一般预算平均增幅、人均可用财力平均增幅两次控制、社会治安系数调整、案件数调整xl 3_2016年决算报告附表8.25 2" xfId="2199"/>
    <cellStyle name="好_教育厅提供义务教育及高中教师人数（2009年1月6日） 3" xfId="2200"/>
    <cellStyle name="差_2009年一般性转移支付标准工资_奖励补助测算5.24冯铸 2_2016年决算报告附表7.21 2" xfId="2201"/>
    <cellStyle name="好_文体广播事业(按照总人口测算）—20080416" xfId="2202"/>
    <cellStyle name="好_2007年人员分部门统计表 3_2016年决算报告附表7.21" xfId="2203"/>
    <cellStyle name="好_M01-2(州市补助收入) 3_2016年决算报告附表8.25" xfId="2204"/>
    <cellStyle name="好_奖励补助测算5.22测试 2_2016年决算报告附表8.25" xfId="2205"/>
    <cellStyle name="差_14安徽 2" xfId="2206"/>
    <cellStyle name="好_2_财力性转移支付2010年预算参考数" xfId="2207"/>
    <cellStyle name="Accent6 - 20% 3 2" xfId="2208"/>
    <cellStyle name="常规 72 2" xfId="2209"/>
    <cellStyle name="常规 67 2" xfId="2210"/>
    <cellStyle name="40% - 强调文字颜色 5 3 2" xfId="2211"/>
    <cellStyle name="差_行政公检法测算_民生政策最低支出需求_财力性转移支付2010年预算参考数 2" xfId="2212"/>
    <cellStyle name="差_M03 3_2016年决算报告附表8.25" xfId="2213"/>
    <cellStyle name="好_云南省2008年转移支付测算——州市本级考核部分及政策性测算 2_2016年决算报告附表7.21" xfId="2214"/>
    <cellStyle name="差_2、土地面积、人口、粮食产量基本情况 3_2016年决算报告附表7.21" xfId="2215"/>
    <cellStyle name="好_2006年基础数据 3_2016年决算报告附表7.21" xfId="2216"/>
    <cellStyle name="好_第五部分(才淼、饶永宏）" xfId="2217"/>
    <cellStyle name="差_05玉溪 3_2016年决算报告附表8.25 2" xfId="2218"/>
    <cellStyle name="好_缺口县区测算(财政部标准) 2" xfId="2219"/>
    <cellStyle name="好_成本差异系数_财力性转移支付2010年预算参考数 2" xfId="2220"/>
    <cellStyle name="好_分县成本差异系数_民生政策最低支出需求_财力性转移支付2010年预算参考数" xfId="2221"/>
    <cellStyle name="差_34青海" xfId="2222"/>
    <cellStyle name="好_县市旗测算-新科目（20080627）_不含人员经费系数" xfId="2223"/>
    <cellStyle name="好_2009年一般性转移支付标准工资_奖励补助测算5.23新 2_2016年决算报告附表7.21 2" xfId="2224"/>
    <cellStyle name="好_测算结果汇总_财力性转移支付2010年预算参考数 2" xfId="2225"/>
    <cellStyle name="好_2009年一般性转移支付标准工资_地方配套按人均增幅控制8.30xl 2 2" xfId="2226"/>
    <cellStyle name="小数 4" xfId="2227"/>
    <cellStyle name="好_2006年基础数据 2_2016年决算报告附表7.21" xfId="2228"/>
    <cellStyle name="好_2007年可用财力" xfId="2229"/>
    <cellStyle name="差_行政（人员）_民生政策最低支出需求_财力性转移支付2010年预算参考数 2" xfId="2230"/>
    <cellStyle name="千分位_ 白土" xfId="2231"/>
    <cellStyle name="好_业务工作量指标 3" xfId="2232"/>
    <cellStyle name="差_下半年禁吸戒毒经费1000万元 3 2" xfId="2233"/>
    <cellStyle name="好_M03 2 2" xfId="2234"/>
    <cellStyle name="标题 4 3" xfId="2235"/>
    <cellStyle name="差_2009年一般性转移支付标准工资_地方配套按人均增幅控制8.30一般预算平均增幅、人均可用财力平均增幅两次控制、社会治安系数调整、案件数调整xl 3_2016年决算报告附表7.21" xfId="2236"/>
    <cellStyle name="差_县级公安机关公用经费标准奖励测算方案（定稿） 3_2016年决算报告附表7.21 2" xfId="2237"/>
    <cellStyle name="差_530629_2006年县级财政报表附表 3_2016年决算报告附表7.21 2" xfId="2238"/>
    <cellStyle name="好_分县成本差异系数_财力性转移支付2010年预算参考数 2" xfId="2239"/>
    <cellStyle name="Calculation 4" xfId="2240"/>
    <cellStyle name="好_县级公安机关公用经费标准奖励测算方案（定稿） 2_2016年决算报告附表8.25 2" xfId="2241"/>
    <cellStyle name="差_2009年一般性转移支付标准工资_奖励补助测算7.23 3_2016年决算报告附表7.21" xfId="2242"/>
    <cellStyle name="好_青海 缺口县区测算(地方填报) 2" xfId="2243"/>
    <cellStyle name="差_2007年政法部门业务指标 3_2016年决算报告附表8.25" xfId="2244"/>
    <cellStyle name="好_核定人数下发表_财力性转移支付2010年预算参考数 2" xfId="2245"/>
    <cellStyle name="好_2007年超收额预计（3000亿） 2" xfId="2246"/>
    <cellStyle name="差_2009年一般性转移支付标准工资_奖励补助测算5.23新" xfId="2247"/>
    <cellStyle name="好_2006年基础数据 2" xfId="2248"/>
    <cellStyle name="Accent6 3 2" xfId="2249"/>
    <cellStyle name="差_云南省2008年中小学教职工情况（教育厅提供20090101加工整理）" xfId="2250"/>
    <cellStyle name="Accent4 - 60% 2 2" xfId="2251"/>
    <cellStyle name="好_00省级(定稿) 2_2016年决算报告附表8.25" xfId="2252"/>
    <cellStyle name="差_三季度－表二 2 2" xfId="2253"/>
    <cellStyle name="好_2009年一般性转移支付标准工资_~4190974 3 2" xfId="2254"/>
    <cellStyle name="常规 7 2" xfId="2255"/>
    <cellStyle name="常规 103" xfId="2256"/>
    <cellStyle name="常规 4 8" xfId="2257"/>
    <cellStyle name="百分比 2" xfId="2258"/>
    <cellStyle name="好_三季度－表二 2" xfId="2259"/>
    <cellStyle name="好_平邑 2" xfId="2260"/>
    <cellStyle name="好_05玉溪 3" xfId="2261"/>
    <cellStyle name="差_00省级(打印) 2_2016年决算报告附表8.25" xfId="2262"/>
    <cellStyle name="常规 36 2" xfId="2263"/>
    <cellStyle name="常规 41 2" xfId="2264"/>
    <cellStyle name="差_2009年一般性转移支付标准工资_地方配套按人均增幅控制8.30xl 3_2016年决算报告附表7.21 2" xfId="2265"/>
    <cellStyle name="20% - 强调文字颜色 3 2" xfId="2266"/>
    <cellStyle name="差_高中教师人数（教育厅1.6日提供） 2 2" xfId="2267"/>
    <cellStyle name="差_奖励补助测算7.25 2_2016年决算报告附表8.25 2" xfId="2268"/>
    <cellStyle name="常规 169 2 2" xfId="2269"/>
    <cellStyle name="好_奖励补助测算5.22测试 2 2" xfId="2270"/>
    <cellStyle name="差_分县成本差异系数_民生政策最低支出需求" xfId="2271"/>
    <cellStyle name="差_义务教育阶段教职工人数（教育厅提供最终）" xfId="2272"/>
    <cellStyle name="好_2007一般预算支出口径剔除表" xfId="2273"/>
    <cellStyle name="常规 169 5" xfId="2274"/>
    <cellStyle name="差_2009年一般性转移支付标准工资_~5676413 2_2016年决算报告附表8.25 2" xfId="2275"/>
    <cellStyle name="差_2007年检察院案件数 2" xfId="2276"/>
    <cellStyle name="好_2006年28四川" xfId="2277"/>
    <cellStyle name="常规 92" xfId="2278"/>
    <cellStyle name="常规 87" xfId="2279"/>
    <cellStyle name="好_2009年一般性转移支付标准工资_~4190974 3_2016年决算报告附表8.25" xfId="2280"/>
    <cellStyle name="差_1_财力性转移支付2010年预算参考数" xfId="2281"/>
    <cellStyle name="好_其他部门(按照总人口测算）—20080416_民生政策最低支出需求 2" xfId="2282"/>
    <cellStyle name="好_县区合并测算20080423(按照各省比重）_财力性转移支付2010年预算参考数" xfId="2283"/>
    <cellStyle name="差_~5676413 2_2016年决算报告附表7.21" xfId="2284"/>
    <cellStyle name="注释 2" xfId="2285"/>
    <cellStyle name="Accent5 3 2" xfId="2286"/>
    <cellStyle name="差_2009年一般性转移支付标准工资_~4190974 3_2016年决算报告附表7.21" xfId="2287"/>
    <cellStyle name="好_2009年一般性转移支付标准工资_不用软件计算9.1不考虑经费管理评价xl 2_2016年决算报告附表7.21 2" xfId="2288"/>
    <cellStyle name="好_2014年广西壮族自治区本级决算录入表0701 2" xfId="2289"/>
    <cellStyle name="差_汇总 3_2016年决算报告附表8.25 2" xfId="2290"/>
    <cellStyle name="差_2006年全省财力计算表（中央、决算） 3_2016年决算报告附表8.25 2" xfId="2291"/>
    <cellStyle name="常规 2 9 2" xfId="2292"/>
    <cellStyle name="好_22湖南 2" xfId="2293"/>
    <cellStyle name="差_Book2_2014年广西壮族自治区本级决算录入表0701" xfId="2294"/>
    <cellStyle name="差_0605石屏县 2_2016年决算报告附表8.25" xfId="2295"/>
    <cellStyle name="Calculation" xfId="2296"/>
    <cellStyle name="差_奖励补助测算5.24冯铸" xfId="2297"/>
    <cellStyle name="差_2009年一般性转移支付标准工资_地方配套按人均增幅控制8.30一般预算平均增幅、人均可用财力平均增幅两次控制、社会治安系数调整、案件数调整xl 3_2016年决算报告附表8.25" xfId="2298"/>
    <cellStyle name="Heading 1" xfId="2299"/>
    <cellStyle name="好_M01-2(州市补助收入) 4" xfId="2300"/>
    <cellStyle name="好_00省级(打印) 2" xfId="2301"/>
    <cellStyle name="差_2007年检察院案件数 3_2016年决算报告附表8.25" xfId="2302"/>
    <cellStyle name="差_行政(燃修费)_县市旗测算-新科目（含人口规模效应） 2" xfId="2303"/>
    <cellStyle name="好_5334_2006年迪庆县级财政报表附表 2_2016年决算报告附表8.25 2" xfId="2304"/>
    <cellStyle name="数字 3 2" xfId="2305"/>
    <cellStyle name="好_县市旗测算20080508_不含人员经费系数_财力性转移支付2010年预算参考数 2" xfId="2306"/>
    <cellStyle name="差_2010年自治区财政与市、试点县财政年终决算结算单0211 2" xfId="2307"/>
    <cellStyle name="差_缺口县区测算(按核定人数)_财力性转移支付2010年预算参考数" xfId="2308"/>
    <cellStyle name="_Book1_4_20170804175743_643 (1)" xfId="2309"/>
    <cellStyle name="差_M01-2(州市补助收入)" xfId="2310"/>
    <cellStyle name="好_12滨州_财力性转移支付2010年预算参考数" xfId="2311"/>
    <cellStyle name="好_市辖区测算-新科目（20080626）_不含人员经费系数_财力性转移支付2010年预算参考数 2" xfId="2312"/>
    <cellStyle name="40% - Accent6 2" xfId="2313"/>
    <cellStyle name="好_业务工作量指标 2 2" xfId="2314"/>
    <cellStyle name="差_2009年一般性转移支付标准工资_奖励补助测算7.25 (version 1) (version 1) 4" xfId="2315"/>
    <cellStyle name="差_5334_2006年迪庆县级财政报表附表 3_2016年决算报告附表8.25" xfId="2316"/>
    <cellStyle name="好_2009年一般性转移支付标准工资_奖励补助测算5.23新 3_2016年决算报告附表7.21" xfId="2317"/>
    <cellStyle name="好_27重庆_财力性转移支付2010年预算参考数 2" xfId="2318"/>
    <cellStyle name="40% - Accent6 2 2" xfId="2319"/>
    <cellStyle name="差_2007年人员分部门统计表 2_2016年决算报告附表7.21 2" xfId="2320"/>
    <cellStyle name="Accent4 - 60%" xfId="2321"/>
    <cellStyle name="好_~5676413 2_2016年决算报告附表7.21 2" xfId="2322"/>
    <cellStyle name="好_2009年一般性转移支付标准工资_~5676413 2_2016年决算报告附表7.21 2" xfId="2323"/>
    <cellStyle name="好_5334_2006年迪庆县级财政报表附表 3_2016年决算报告附表7.21 2" xfId="2324"/>
    <cellStyle name="差_云南农村义务教育统计表 3" xfId="2325"/>
    <cellStyle name="差_基础数据分析 2_2016年决算报告附表7.21" xfId="2326"/>
    <cellStyle name="好_分析缺口率" xfId="2327"/>
    <cellStyle name="常规 91 2" xfId="2328"/>
    <cellStyle name="常规 86 2" xfId="2329"/>
    <cellStyle name="好_县市旗测算20080508_财力性转移支付2010年预算参考数 2" xfId="2330"/>
    <cellStyle name="好_行政公检法测算_县市旗测算-新科目（含人口规模效应） 2" xfId="2331"/>
    <cellStyle name="差_卫生(按照总人口测算）—20080416_不含人员经费系数 2" xfId="2332"/>
    <cellStyle name="好_2009年一般性转移支付标准工资_~5676413 3" xfId="2333"/>
    <cellStyle name="60% - Accent6 2 2" xfId="2334"/>
    <cellStyle name="Heading 3 2" xfId="2335"/>
    <cellStyle name="好_卫生(按照总人口测算）—20080416_不含人员经费系数_财力性转移支付2010年预算参考数" xfId="2336"/>
    <cellStyle name="好_汇总-县级财政报表附表 3_2016年决算报告附表7.21" xfId="2337"/>
    <cellStyle name="好_M01-2(州市补助收入) 2 2" xfId="2338"/>
    <cellStyle name="好_江西超收收入安排（1-10月份）" xfId="2339"/>
    <cellStyle name="差_05玉溪 2 2" xfId="2340"/>
    <cellStyle name="差_奖励补助测算5.23新 2_2016年决算报告附表8.25 2" xfId="2341"/>
    <cellStyle name="差_2006年全省财力计算表（中央、决算） 2_2016年决算报告附表7.21" xfId="2342"/>
    <cellStyle name="0,0_x000d_&#10;NA_x000d_&#10;" xfId="2343"/>
    <cellStyle name="差_基础数据分析 3_2016年决算报告附表7.21" xfId="2344"/>
    <cellStyle name="差_00省级(打印) 3_2016年决算报告附表7.21 2" xfId="2345"/>
    <cellStyle name="差_5334_2006年迪庆县级财政报表附表 2 2" xfId="2346"/>
    <cellStyle name="好_2009年一般性转移支付标准工资_~4190974 4" xfId="2347"/>
    <cellStyle name="好_山东省民生支出标准 2" xfId="2348"/>
    <cellStyle name="好_行政(燃修费)_县市旗测算-新科目（含人口规模效应）" xfId="2349"/>
    <cellStyle name="差_2007年人员分部门统计表 3" xfId="2350"/>
    <cellStyle name="差_其他部门(按照总人口测算）—20080416_财力性转移支付2010年预算参考数" xfId="2351"/>
    <cellStyle name="好_2007年检察院案件数 2_2016年决算报告附表8.25" xfId="2352"/>
    <cellStyle name="Accent4 - 40% 2 2" xfId="2353"/>
    <cellStyle name="常规 2 6 3" xfId="2354"/>
    <cellStyle name="好_1110洱源县 3_2016年决算报告附表7.21 2" xfId="2355"/>
    <cellStyle name="好_汇总表 2" xfId="2356"/>
    <cellStyle name="差_Book1_20170804175743_643 (1) 2" xfId="2357"/>
    <cellStyle name="Accent2 - 60%" xfId="2358"/>
    <cellStyle name="好_00省级(打印) 3_2016年决算报告附表7.21" xfId="2359"/>
    <cellStyle name="好_行政公检法测算_民生政策最低支出需求_财力性转移支付2010年预算参考数 2" xfId="2360"/>
    <cellStyle name="差_2009年一般性转移支付标准工资_不用软件计算9.1不考虑经费管理评价xl 3_2016年决算报告附表8.25 2" xfId="2361"/>
    <cellStyle name="好_县市旗测算20080508_县市旗测算-新科目（含人口规模效应） 2" xfId="2362"/>
    <cellStyle name="好_县区合并测算20080421_民生政策最低支出需求 2" xfId="2363"/>
    <cellStyle name="Calculation 2" xfId="2364"/>
    <cellStyle name="好_Book1_2014年广西壮族自治区本级决算录入表0701 2" xfId="2365"/>
    <cellStyle name="好_云南 缺口县区测算(地方填报)" xfId="2366"/>
    <cellStyle name="差_2007年人员分部门统计表 4" xfId="2367"/>
    <cellStyle name="好_1003牟定县 2_2016年决算报告附表7.21" xfId="2368"/>
    <cellStyle name="差_2009年一般性转移支付标准工资_奖励补助测算7.25 (version 1) (version 1) 2_2016年决算报告附表8.25" xfId="2369"/>
    <cellStyle name="差_~4190974 3" xfId="2370"/>
    <cellStyle name="差_基础数据分析 3_2016年决算报告附表7.21 2" xfId="2371"/>
    <cellStyle name="差_奖励补助测算5.22测试 4" xfId="2372"/>
    <cellStyle name="差_行政公检法测算_不含人员经费系数_财力性转移支付2010年预算参考数 2" xfId="2373"/>
    <cellStyle name="好_市辖区测算20080510_民生政策最低支出需求" xfId="2374"/>
    <cellStyle name="60% - 强调文字颜色 2 3" xfId="2375"/>
    <cellStyle name="差_2009年一般性转移支付标准工资_~5676413 2_2016年决算报告附表7.21" xfId="2376"/>
    <cellStyle name="差_第五部分(才淼、饶永宏） 3_2016年决算报告附表7.21 2" xfId="2377"/>
    <cellStyle name="差_2006年基础数据 2_2016年决算报告附表8.25" xfId="2378"/>
    <cellStyle name="差_县市旗测算20080508_不含人员经费系数" xfId="2379"/>
    <cellStyle name="好_11大理 4" xfId="2380"/>
    <cellStyle name="差_核定人数下发表_财力性转移支付2010年预算参考数 2" xfId="2381"/>
    <cellStyle name="强调文字颜色 2 4" xfId="2382"/>
    <cellStyle name="好_江西超收收入安排（1-10月份） 2" xfId="2383"/>
    <cellStyle name="差_附表_财力性转移支付2010年预算参考数 2" xfId="2384"/>
    <cellStyle name="差_Book1 3 2" xfId="2385"/>
    <cellStyle name="好_M03 2_2016年决算报告附表7.21 2" xfId="2386"/>
    <cellStyle name="Accent3 - 60% 2" xfId="2387"/>
    <cellStyle name="差_青海 缺口县区测算(地方填报)_财力性转移支付2010年预算参考数 2" xfId="2388"/>
    <cellStyle name="差_云南省2008年转移支付测算——州市本级考核部分及政策性测算 3_2016年决算报告附表7.21 2" xfId="2389"/>
    <cellStyle name="好_20河南" xfId="2390"/>
    <cellStyle name="好_1003牟定县" xfId="2391"/>
    <cellStyle name="好_Book1 4" xfId="2392"/>
    <cellStyle name="差_M01-2(州市补助收入) 3_2016年决算报告附表8.25" xfId="2393"/>
    <cellStyle name="差_2007年人员分部门统计表 3_2016年决算报告附表7.21" xfId="2394"/>
    <cellStyle name="好_2006年27重庆_财力性转移支付2010年预算参考数 2" xfId="2395"/>
    <cellStyle name="好_Book2 3 2" xfId="2396"/>
    <cellStyle name="差_2、土地面积、人口、粮食产量基本情况 2_2016年决算报告附表8.25 2" xfId="2397"/>
    <cellStyle name="好_第五部分(才淼、饶永宏） 3_2016年决算报告附表8.25 2" xfId="2398"/>
    <cellStyle name="差_09黑龙江 2" xfId="2399"/>
    <cellStyle name="好_2009年一般性转移支付标准工资_奖励补助测算7.23 3" xfId="2400"/>
    <cellStyle name="差_0605石屏县 4" xfId="2401"/>
    <cellStyle name="好_奖励补助测算5.23新 4" xfId="2402"/>
    <cellStyle name="t_2015年广西壮族自治区本级政府性基金预算收支决算表0608" xfId="2403"/>
    <cellStyle name="Accent1 - 60% 2 2" xfId="2404"/>
    <cellStyle name="差_2、土地面积、人口、粮食产量基本情况 4" xfId="2405"/>
    <cellStyle name="Check Cell 2" xfId="2406"/>
    <cellStyle name="常规 170 5" xfId="2407"/>
    <cellStyle name="好_2009年一般性转移支付标准工资 2_2016年决算报告附表7.21" xfId="2408"/>
    <cellStyle name="好_教育厅提供义务教育及高中教师人数（2009年1月6日） 2_2016年决算报告附表8.25" xfId="2409"/>
    <cellStyle name="好_11大理_财力性转移支付2010年预算参考数" xfId="2410"/>
    <cellStyle name="Currency_!!!GO" xfId="2411"/>
    <cellStyle name="Title 2 2" xfId="2412"/>
    <cellStyle name="常规 27" xfId="2413"/>
    <cellStyle name="常规 32" xfId="2414"/>
    <cellStyle name="20% - Accent2 3 2" xfId="2415"/>
    <cellStyle name="60% - 强调文字颜色 5 4" xfId="2416"/>
    <cellStyle name="好_2006年22湖南_财力性转移支付2010年预算参考数 2" xfId="2417"/>
    <cellStyle name="好_Book2 2_2016年决算报告附表8.25" xfId="2418"/>
    <cellStyle name="差_县市旗测算20080508_不含人员经费系数 2" xfId="2419"/>
    <cellStyle name="好_缺口县区测算(按2007支出增长25%测算) 2" xfId="2420"/>
    <cellStyle name="好_2009年一般性转移支付标准工资_地方配套按人均增幅控制8.30一般预算平均增幅、人均可用财力平均增幅两次控制、社会治安系数调整、案件数调整xl 2_2016年决算报告附表8.25 2" xfId="2421"/>
    <cellStyle name="差_1003牟定县 3_2016年决算报告附表7.21 2" xfId="2422"/>
    <cellStyle name="好_检验表" xfId="2423"/>
    <cellStyle name="好_2006年水利统计指标统计表 2_2016年决算报告附表8.25 2" xfId="2424"/>
    <cellStyle name="好_县市旗测算20080508" xfId="2425"/>
    <cellStyle name="好_县区合并测算20080421 2" xfId="2426"/>
    <cellStyle name="好_缺口县区测算(财政部标准)" xfId="2427"/>
    <cellStyle name="差_2006年全省财力计算表（中央、决算） 2 2" xfId="2428"/>
    <cellStyle name="差_M03 3_2016年决算报告附表7.21 2" xfId="2429"/>
    <cellStyle name="差_县市旗测算-新科目（20080626）_民生政策最低支出需求 2" xfId="2430"/>
    <cellStyle name="数字 3" xfId="2431"/>
    <cellStyle name="好_第五部分(才淼、饶永宏） 3_2016年决算报告附表7.21 2" xfId="2432"/>
    <cellStyle name="常规 11" xfId="2433"/>
    <cellStyle name="差_530629_2006年县级财政报表附表 3_2016年决算报告附表8.25 2" xfId="2434"/>
    <cellStyle name="差_gdp 2" xfId="2435"/>
    <cellStyle name="好_2009年一般性转移支付标准工资_地方配套按人均增幅控制8.30一般预算平均增幅、人均可用财力平均增幅两次控制、社会治安系数调整、案件数调整xl 4" xfId="2436"/>
    <cellStyle name="好_03昭通 3 2" xfId="2437"/>
    <cellStyle name="差_行政公检法测算_民生政策最低支出需求 2" xfId="2438"/>
    <cellStyle name="差_2009年一般性转移支付标准工资_地方配套按人均增幅控制8.31（调整结案率后）xl 2_2016年决算报告附表7.21 2" xfId="2439"/>
    <cellStyle name="超级链接" xfId="2440"/>
    <cellStyle name="表标题" xfId="2441"/>
    <cellStyle name="好_2009年一般性转移支付标准工资_奖励补助测算7.25 2_2016年决算报告附表7.21" xfId="2442"/>
    <cellStyle name="常规 2 6 2" xfId="2443"/>
    <cellStyle name="好_34青海_1_财力性转移支付2010年预算参考数" xfId="2444"/>
    <cellStyle name="差_2009年一般性转移支付标准工资_地方配套按人均增幅控制8.30xl 3" xfId="2445"/>
    <cellStyle name="好_2009年一般性转移支付标准工资_奖励补助测算5.24冯铸 2_2016年决算报告附表8.25 2" xfId="2446"/>
    <cellStyle name="差_义务教育阶段教职工人数（教育厅提供最终） 3 2" xfId="2447"/>
    <cellStyle name="链接单元格 3" xfId="2448"/>
    <cellStyle name="Accent6 - 60%" xfId="2449"/>
    <cellStyle name="20% - 强调文字颜色 4 4" xfId="2450"/>
    <cellStyle name="好_市辖区测算-新科目（20080626）_民生政策最低支出需求 2" xfId="2451"/>
    <cellStyle name="常规 3 3" xfId="2452"/>
    <cellStyle name="好_卫生部门_财力性转移支付2010年预算参考数 2" xfId="2453"/>
    <cellStyle name="好_2007年人员分部门统计表 3_2016年决算报告附表7.21 2" xfId="2454"/>
    <cellStyle name="好_行政公检法测算_县市旗测算-新科目（含人口规模效应）_财力性转移支付2010年预算参考数 2" xfId="2455"/>
    <cellStyle name="差_云南省2008年中小学教职工情况（教育厅提供20090101加工整理） 3 2" xfId="2456"/>
    <cellStyle name="差_0502通海县 2_2016年决算报告附表8.25 2" xfId="2457"/>
    <cellStyle name="差_三季度－表二 2_2016年决算报告附表8.25" xfId="2458"/>
    <cellStyle name="差_2006年22湖南 2" xfId="2459"/>
    <cellStyle name="20% - Accent2 2 2" xfId="2460"/>
    <cellStyle name="差_530629_2006年县级财政报表附表 2" xfId="2461"/>
    <cellStyle name="60% - 强调文字颜色 4 4" xfId="2462"/>
    <cellStyle name="好_县区合并测算20080423(按照各省比重）_县市旗测算-新科目（含人口规模效应） 2" xfId="2463"/>
    <cellStyle name="好_2009年一般性转移支付标准工资_奖励补助测算7.25 (version 1) (version 1) 2 2" xfId="2464"/>
    <cellStyle name="差_下半年禁吸戒毒经费1000万元 2_2016年决算报告附表7.21 2" xfId="2465"/>
    <cellStyle name="Accent3_2006年33甘肃" xfId="2466"/>
    <cellStyle name="好_2009年一般性转移支付标准工资_奖励补助测算5.24冯铸 3_2016年决算报告附表7.21 2" xfId="2467"/>
    <cellStyle name="差_分县成本差异系数_财力性转移支付2010年预算参考数 2" xfId="2468"/>
    <cellStyle name="差_2009年一般性转移支付标准工资_奖励补助测算7.25 4" xfId="2469"/>
    <cellStyle name="千位分季_新建 Microsoft Excel 工作表" xfId="2470"/>
    <cellStyle name="差_Book1" xfId="2471"/>
    <cellStyle name="差_2009年一般性转移支付标准工资_不用软件计算9.1不考虑经费管理评价xl 2" xfId="2472"/>
    <cellStyle name="差_业务工作量指标 3" xfId="2473"/>
    <cellStyle name="差_2009年一般性转移支付标准工资_~5676413 3_2016年决算报告附表8.25 2" xfId="2474"/>
    <cellStyle name="好_Book1_20170804175743_643 (1) 2" xfId="2475"/>
    <cellStyle name="差_地方配套按人均增幅控制8.30一般预算平均增幅、人均可用财力平均增幅两次控制、社会治安系数调整、案件数调整xl 2_2016年决算报告附表8.25 2" xfId="2476"/>
    <cellStyle name="强调 3 2" xfId="2477"/>
    <cellStyle name="好_0605石屏县_财力性转移支付2010年预算参考数" xfId="2478"/>
    <cellStyle name="Accent5_Book1" xfId="2479"/>
    <cellStyle name="好_2006年在职人员情况 3_2016年决算报告附表7.21" xfId="2480"/>
    <cellStyle name="差_0605石屏县 2_2016年决算报告附表8.25 2" xfId="2481"/>
    <cellStyle name="样式 1 7" xfId="2482"/>
    <cellStyle name="好_2006年全省财力计算表（中央、决算） 2" xfId="2483"/>
    <cellStyle name="60% - Accent3 3 2" xfId="2484"/>
    <cellStyle name="好_行政(燃修费)" xfId="2485"/>
    <cellStyle name="差_12滨州 2" xfId="2486"/>
    <cellStyle name="差_Book1_1_Book1 2" xfId="2487"/>
    <cellStyle name="好_2006年28四川_财力性转移支付2010年预算参考数" xfId="2488"/>
    <cellStyle name="_ET_STYLE_NoName_00_" xfId="2489"/>
    <cellStyle name="差_地方配套按人均增幅控制8.30一般预算平均增幅、人均可用财力平均增幅两次控制、社会治安系数调整、案件数调整xl 2_2016年决算报告附表7.21 2" xfId="2490"/>
    <cellStyle name="_Book1_4_新增公开表格-政府性基金预算收支决算表" xfId="2491"/>
    <cellStyle name="常规 10" xfId="2492"/>
    <cellStyle name="好_530623_2006年县级财政报表附表 2_2016年决算报告附表7.21 2" xfId="2493"/>
    <cellStyle name="20% - 强调文字颜色 4 3" xfId="2494"/>
    <cellStyle name="差_县市旗测算-新科目（20080627）_不含人员经费系数_财力性转移支付2010年预算参考数 2" xfId="2495"/>
    <cellStyle name="差_云南省2008年中小学教职工情况（教育厅提供20090101加工整理） 3" xfId="2496"/>
    <cellStyle name="差_2007年政法部门业务指标 2 2" xfId="2497"/>
    <cellStyle name="_ET_STYLE_NoName_00__Book1_2" xfId="2498"/>
    <cellStyle name="差_地方配套按人均增幅控制8.30一般预算平均增幅、人均可用财力平均增幅两次控制、社会治安系数调整、案件数调整xl 2" xfId="2499"/>
    <cellStyle name="好_其他部门(按照总人口测算）—20080416_民生政策最低支出需求_财力性转移支付2010年预算参考数" xfId="2500"/>
    <cellStyle name="后继超链接 2" xfId="2501"/>
    <cellStyle name="Accent6 - 20% 2" xfId="2502"/>
    <cellStyle name="超级链接 3" xfId="2503"/>
    <cellStyle name="表标题 3" xfId="2504"/>
    <cellStyle name="常规 63 2" xfId="2505"/>
    <cellStyle name="常规 58 2" xfId="2506"/>
    <cellStyle name="差_补充表 2" xfId="2507"/>
    <cellStyle name="20% - 强调文字颜色 3 2_2014年广西壮族自治区本级决算录入表0701" xfId="2508"/>
    <cellStyle name="好_财政供养人员 2_2016年决算报告附表8.25 2" xfId="2509"/>
    <cellStyle name="差_2009年一般性转移支付标准工资_地方配套按人均增幅控制8.30一般预算平均增幅、人均可用财力平均增幅两次控制、社会治安系数调整、案件数调整xl 3 2" xfId="2510"/>
    <cellStyle name="好_附表 2" xfId="2511"/>
    <cellStyle name="汇总 3" xfId="2512"/>
    <cellStyle name="好_缺口县区测算（11.13）_财力性转移支付2010年预算参考数 2" xfId="2513"/>
    <cellStyle name="差_2007一般预算支出口径剔除表_财力性转移支付2010年预算参考数 2" xfId="2514"/>
    <cellStyle name="差_M01-2(州市补助收入) 2_2016年决算报告附表8.25" xfId="2515"/>
    <cellStyle name="差_2007年人员分部门统计表 2_2016年决算报告附表7.21" xfId="2516"/>
    <cellStyle name="40% - Accent2 2" xfId="2517"/>
    <cellStyle name="差_~5676413 4" xfId="2518"/>
    <cellStyle name="60% - Accent5" xfId="2519"/>
    <cellStyle name="常规 6 3" xfId="2520"/>
    <cellStyle name="差_成本差异系数 2" xfId="2521"/>
    <cellStyle name="差_2006年水利统计指标统计表 2_2016年决算报告附表8.25" xfId="2522"/>
    <cellStyle name="差_行政(燃修费)" xfId="2523"/>
    <cellStyle name="差_汇总-县级财政报表附表" xfId="2524"/>
    <cellStyle name="差_2006年33甘肃" xfId="2525"/>
    <cellStyle name="好_05玉溪 2 2" xfId="2526"/>
    <cellStyle name="标题 1 3" xfId="2527"/>
    <cellStyle name="好_2009年一般性转移支付标准工资 3" xfId="2528"/>
    <cellStyle name="差_教育(按照总人口测算）—20080416_县市旗测算-新科目（含人口规模效应）_财力性转移支付2010年预算参考数 2" xfId="2529"/>
    <cellStyle name="数字 2" xfId="2530"/>
    <cellStyle name="好_2014年度广西壮族自治区本级部门决算收支汇总表" xfId="2531"/>
    <cellStyle name="Accent5 - 40% 3" xfId="2532"/>
    <cellStyle name="常规 2" xfId="2533"/>
    <cellStyle name="好_2008年全省汇总收支计算表_财力性转移支付2010年预算参考数 2" xfId="2534"/>
    <cellStyle name="好_云南省2008年转移支付测算——州市本级考核部分及政策性测算 2 2" xfId="2535"/>
    <cellStyle name="好_三季度－表二 3_2016年决算报告附表7.21 2" xfId="2536"/>
    <cellStyle name="差_分析缺口率_财力性转移支付2010年预算参考数" xfId="2537"/>
    <cellStyle name="好_人员工资和公用经费_财力性转移支付2010年预算参考数" xfId="2538"/>
    <cellStyle name="差_34青海_1 2" xfId="2539"/>
    <cellStyle name="好_义务教育阶段教职工人数（教育厅提供最终） 4" xfId="2540"/>
    <cellStyle name="差_不用软件计算9.1不考虑经费管理评价xl 2_2016年决算报告附表7.21" xfId="2541"/>
    <cellStyle name="好_03昭通 3_2016年决算报告附表8.25" xfId="2542"/>
    <cellStyle name="差_行政(燃修费)_财力性转移支付2010年预算参考数 2" xfId="2543"/>
    <cellStyle name="常规 25" xfId="2544"/>
    <cellStyle name="常规 30" xfId="2545"/>
    <cellStyle name="差_地方配套按人均增幅控制8.31（调整结案率后）xl 2_2016年决算报告附表8.25" xfId="2546"/>
    <cellStyle name="好_30云南" xfId="2547"/>
    <cellStyle name="t_报预算处2014年政府性基金决算报表(政府性基金)_2015年广西壮族自治区本级政府性基金预算收支决算表0608" xfId="2548"/>
    <cellStyle name="好_2006年在职人员情况 3" xfId="2549"/>
    <cellStyle name="好_2009年一般性转移支付标准工资_不用软件计算9.1不考虑经费管理评价xl 2_2016年决算报告附表8.25" xfId="2550"/>
    <cellStyle name="e鯪9Y_x000b_" xfId="2551"/>
    <cellStyle name="好_00省级(定稿) 3_2016年决算报告附表8.25 2" xfId="2552"/>
    <cellStyle name="好_奖励补助测算5.22测试 4" xfId="2553"/>
    <cellStyle name="差_教育厅提供义务教育及高中教师人数（2009年1月6日） 3_2016年决算报告附表7.21" xfId="2554"/>
    <cellStyle name="好_奖励补助测算5.22测试 3_2016年决算报告附表7.21 2" xfId="2555"/>
    <cellStyle name="差_河南 缺口县区测算(地方填报)" xfId="2556"/>
    <cellStyle name="差_总人口_财力性转移支付2010年预算参考数 2" xfId="2557"/>
    <cellStyle name="差_教育厅提供义务教育及高中教师人数（2009年1月6日） 3_2016年决算报告附表8.25" xfId="2558"/>
    <cellStyle name="差_2008计算资料（8月5）" xfId="2559"/>
    <cellStyle name="差_~4190974 4" xfId="2560"/>
    <cellStyle name="Accent2" xfId="2561"/>
    <cellStyle name="好_2009年一般性转移支付标准工资 3_2016年决算报告附表8.25 2" xfId="2562"/>
    <cellStyle name="好_Book2_2014年广西壮族自治区本级决算录入表0701 2" xfId="2563"/>
    <cellStyle name="好_2009年一般性转移支付标准工资_奖励补助测算5.24冯铸" xfId="2564"/>
    <cellStyle name="差_县区合并测算20080423(按照各省比重）" xfId="2565"/>
    <cellStyle name="20% - 强调文字颜色 5 3 2 2" xfId="2566"/>
    <cellStyle name="差_1003牟定县" xfId="2567"/>
    <cellStyle name="好_报预算处2014年政府性基金决算报表(政府性基金) 2" xfId="2568"/>
    <cellStyle name="好_2008年支出核定" xfId="2569"/>
    <cellStyle name="解释性文本 4" xfId="2570"/>
    <cellStyle name="好_0502通海县 3_2016年决算报告附表8.25 2" xfId="2571"/>
    <cellStyle name="差_00省级(定稿) 2_2016年决算报告附表8.25" xfId="2572"/>
    <cellStyle name="好_汇总 2_2016年决算报告附表8.25 2" xfId="2573"/>
    <cellStyle name="差_三季度－表二 3_2016年决算报告附表8.25 2" xfId="2574"/>
    <cellStyle name="差_2009年一般性转移支付标准工资 2_2016年决算报告附表8.25 2" xfId="2575"/>
    <cellStyle name="差_云南省2008年转移支付测算——州市本级考核部分及政策性测算 2_2016年决算报告附表8.25" xfId="2576"/>
    <cellStyle name="差_汇总表_财力性转移支付2010年预算参考数" xfId="2577"/>
    <cellStyle name="好_指标四 4" xfId="2578"/>
    <cellStyle name="差_2009年一般性转移支付标准工资_奖励补助测算7.25 (version 1) (version 1) 3_2016年决算报告附表7.21 2" xfId="2579"/>
    <cellStyle name="标题 7" xfId="2580"/>
    <cellStyle name="常规 93 2" xfId="2581"/>
    <cellStyle name="常规 88 2" xfId="2582"/>
    <cellStyle name="差_奖励补助测算7.23 3_2016年决算报告附表7.21" xfId="2583"/>
    <cellStyle name="好_县区合并测算20080423(按照各省比重）" xfId="2584"/>
    <cellStyle name="差_指标四 3_2016年决算报告附表7.21 2" xfId="2585"/>
    <cellStyle name="Calc Currency (0)" xfId="2586"/>
    <cellStyle name="40% - 强调文字颜色 4 2 2 2" xfId="2587"/>
    <cellStyle name="20% - Accent3 3 2" xfId="2588"/>
    <cellStyle name="好_2007年收支情况及2008年收支预计表(汇总表)_财力性转移支付2010年预算参考数 2" xfId="2589"/>
    <cellStyle name="适中 3" xfId="2590"/>
    <cellStyle name="差_30云南" xfId="2591"/>
    <cellStyle name="好_奖励补助测算7.25 3_2016年决算报告附表8.25" xfId="2592"/>
    <cellStyle name="Accent5 - 20%" xfId="2593"/>
    <cellStyle name="20% - 强调文字颜色 2 3 2 2" xfId="2594"/>
    <cellStyle name="差_奖励补助测算5.23新 2_2016年决算报告附表7.21 2" xfId="2595"/>
    <cellStyle name="常规 90 2" xfId="2596"/>
    <cellStyle name="常规 85 2" xfId="2597"/>
    <cellStyle name="好_业务工作量指标 3_2016年决算报告附表8.25" xfId="2598"/>
    <cellStyle name="差_不含人员经费系数_财力性转移支付2010年预算参考数" xfId="2599"/>
    <cellStyle name="差_~4190974 2_2016年决算报告附表7.21 2" xfId="2600"/>
    <cellStyle name="差_分县成本差异系数 2" xfId="2601"/>
    <cellStyle name="差_00省级(定稿) 2_2016年决算报告附表7.21 2" xfId="2602"/>
    <cellStyle name="Header1" xfId="2603"/>
    <cellStyle name="Percent [2]" xfId="2604"/>
    <cellStyle name="好_2009年一般性转移支付标准工资_奖励补助测算5.22测试 2 2" xfId="2605"/>
    <cellStyle name="_细表" xfId="2606"/>
    <cellStyle name="好_2008计算资料（8月5） 2" xfId="2607"/>
    <cellStyle name="常规 59" xfId="2608"/>
    <cellStyle name="常规 64" xfId="2609"/>
    <cellStyle name="差_缺口县区测算(财政部标准)" xfId="2610"/>
    <cellStyle name="差_2006年基础数据 2_2016年决算报告附表7.21 2" xfId="2611"/>
    <cellStyle name="差_~5676413 3_2016年决算报告附表7.21" xfId="2612"/>
    <cellStyle name="注释 2 2 2" xfId="2613"/>
    <cellStyle name="好_2006年全省财力计算表（中央、决算） 2_2016年决算报告附表7.21" xfId="2614"/>
    <cellStyle name="好_汇总 3_2016年决算报告附表8.25 2" xfId="2615"/>
    <cellStyle name="好_地方配套按人均增幅控制8.31（调整结案率后）xl 3_2016年决算报告附表7.21 2" xfId="2616"/>
    <cellStyle name="差_行政（人员）" xfId="2617"/>
    <cellStyle name="差_行政(燃修费)_县市旗测算-新科目（含人口规模效应）_财力性转移支付2010年预算参考数 2" xfId="2618"/>
    <cellStyle name="好_奖励补助测算5.23新 3_2016年决算报告附表8.25 2" xfId="2619"/>
    <cellStyle name="Input_2015年广西壮族自治区本级政府性基金预算收支决算表" xfId="2620"/>
    <cellStyle name="差_Book1 3_2016年决算报告附表7.21 2" xfId="2621"/>
    <cellStyle name="Note 3" xfId="2622"/>
    <cellStyle name="差_2009年一般性转移支付标准工资_地方配套按人均增幅控制8.31（调整结案率后）xl 2 2" xfId="2623"/>
    <cellStyle name="差_5334_2006年迪庆县级财政报表附表 2_2016年决算报告附表8.25 2" xfId="2624"/>
    <cellStyle name="千位分隔[0] 2 3" xfId="2625"/>
    <cellStyle name="差_2009年一般性转移支付标准工资_不用软件计算9.1不考虑经费管理评价xl 2_2016年决算报告附表8.25 2" xfId="2626"/>
    <cellStyle name="差_农林水和城市维护标准支出20080505－县区合计_民生政策最低支出需求_财力性转移支付2010年预算参考数 2" xfId="2627"/>
    <cellStyle name="解释性文本 3" xfId="2628"/>
    <cellStyle name="差_卫生(按照总人口测算）—20080416" xfId="2629"/>
    <cellStyle name="好_2007一般预算支出口径剔除表 2" xfId="2630"/>
    <cellStyle name="差_2009年一般性转移支付标准工资_奖励补助测算5.23新 2" xfId="2631"/>
    <cellStyle name="差_市辖区测算20080510_不含人员经费系数_财力性转移支付2010年预算参考数" xfId="2632"/>
    <cellStyle name="差_Book2 3_2016年决算报告附表8.25" xfId="2633"/>
    <cellStyle name="好_gdp 2" xfId="2634"/>
    <cellStyle name="差_各市上报2013年收入任务分解落实方案" xfId="2635"/>
    <cellStyle name="差_Book2_2014年广西壮族自治区本级决算录入表0701 2" xfId="2636"/>
    <cellStyle name="差_4各市支出" xfId="2637"/>
    <cellStyle name="常规 44" xfId="2638"/>
    <cellStyle name="常规 39" xfId="2639"/>
    <cellStyle name="差_0605石屏县 3_2016年决算报告附表7.21" xfId="2640"/>
    <cellStyle name="差_M03 3 2" xfId="2641"/>
    <cellStyle name="好_其他部门(按照总人口测算）—20080416_财力性转移支付2010年预算参考数" xfId="2642"/>
    <cellStyle name="差_人员工资和公用经费" xfId="2643"/>
    <cellStyle name="差_2009年一般性转移支付标准工资_~5676413 2 2" xfId="2644"/>
    <cellStyle name="好_05玉溪 3_2016年决算报告附表8.25 2" xfId="2645"/>
    <cellStyle name="好_0605石屏县_财力性转移支付2010年预算参考数 2" xfId="2646"/>
    <cellStyle name="警告文本 3" xfId="2647"/>
    <cellStyle name="好_Book1 2" xfId="2648"/>
    <cellStyle name="好_地方配套按人均增幅控制8.31（调整结案率后）xl" xfId="2649"/>
    <cellStyle name="好_2006年22湖南_财力性转移支付2010年预算参考数" xfId="2650"/>
    <cellStyle name="差_2015年广西壮族自治区本级政府性基金预算收支决算表" xfId="2651"/>
    <cellStyle name="差_云南省2008年转移支付测算——州市本级考核部分及政策性测算 3_2016年决算报告附表8.25 2" xfId="2652"/>
    <cellStyle name="好_2009年一般性转移支付标准工资_地方配套按人均增幅控制8.30一般预算平均增幅、人均可用财力平均增幅两次控制、社会治安系数调整、案件数调整xl 3_2016年决算报告附表8.25" xfId="2653"/>
    <cellStyle name="常规 2 2 2 3" xfId="2654"/>
    <cellStyle name="_Book1_20170804175743_643 (1)" xfId="2655"/>
    <cellStyle name="差_Book2 2" xfId="2656"/>
    <cellStyle name="好_财政供养人员" xfId="2657"/>
    <cellStyle name="差_0605石屏县_财力性转移支付2010年预算参考数" xfId="2658"/>
    <cellStyle name="差_2009年一般性转移支付标准工资 3 2" xfId="2659"/>
    <cellStyle name="好_三季度－表二 3_2016年决算报告附表8.25" xfId="2660"/>
    <cellStyle name="好_00省级(打印) 2_2016年决算报告附表7.21" xfId="2661"/>
    <cellStyle name="好_云南 缺口县区测算(地方填报) 2" xfId="2662"/>
    <cellStyle name="40% - Accent1 2 2" xfId="2663"/>
    <cellStyle name="差_33甘肃" xfId="2664"/>
    <cellStyle name="货币 2" xfId="2665"/>
    <cellStyle name="60% - Accent1 3 2" xfId="2666"/>
    <cellStyle name="差_地方配套按人均增幅控制8.30一般预算平均增幅、人均可用财力平均增幅两次控制、社会治安系数调整、案件数调整xl 2 2" xfId="2667"/>
    <cellStyle name="好_530629_2006年县级财政报表附表 3" xfId="2668"/>
    <cellStyle name="差_0502通海县 4" xfId="2669"/>
    <cellStyle name="好_卫生(按照总人口测算）—20080416_县市旗测算-新科目（含人口规模效应） 2" xfId="2670"/>
    <cellStyle name="好_行政(燃修费)_不含人员经费系数_财力性转移支付2010年预算参考数" xfId="2671"/>
    <cellStyle name="好_2007年政法部门业务指标 3_2016年决算报告附表8.25 2" xfId="2672"/>
    <cellStyle name="好_奖励补助测算5.22测试" xfId="2673"/>
    <cellStyle name="差_市辖区测算20080510_县市旗测算-新科目（含人口规模效应）" xfId="2674"/>
    <cellStyle name="60% - Accent5 4" xfId="2675"/>
    <cellStyle name="好_民生政策最低支出需求 2" xfId="2676"/>
    <cellStyle name="差_00省级(定稿) 2_2016年决算报告附表8.25 2" xfId="2677"/>
    <cellStyle name="差_测算结果汇总" xfId="2678"/>
    <cellStyle name="差_下半年禁吸戒毒经费1000万元 2_2016年决算报告附表7.21" xfId="2679"/>
    <cellStyle name="常规 2 2 2 4" xfId="2680"/>
    <cellStyle name="差_三季度－表二 4" xfId="2681"/>
    <cellStyle name="好_奖励补助测算5.22测试 2" xfId="2682"/>
    <cellStyle name="好_云南农村义务教育统计表 2" xfId="2683"/>
    <cellStyle name="差_市辖区测算-新科目（20080626）_县市旗测算-新科目（含人口规模效应）_财力性转移支付2010年预算参考数 2" xfId="2684"/>
    <cellStyle name="好_汇总表" xfId="2685"/>
    <cellStyle name="差_2 2" xfId="2686"/>
    <cellStyle name="常规 79" xfId="2687"/>
    <cellStyle name="常规 84" xfId="2688"/>
    <cellStyle name="常规 6 3 2" xfId="2689"/>
    <cellStyle name="差_20170804175743_643 (1) 2" xfId="2690"/>
    <cellStyle name="Accent5" xfId="2691"/>
    <cellStyle name="差_人员工资和公用经费 2" xfId="2692"/>
    <cellStyle name="好_2006年水利统计指标统计表 4" xfId="2693"/>
    <cellStyle name="常规 2 5 2 2" xfId="2694"/>
    <cellStyle name="差_奖励补助测算7.25 (version 1) (version 1) 3 2" xfId="2695"/>
    <cellStyle name="差_20河南" xfId="2696"/>
    <cellStyle name="差_2009年一般性转移支付标准工资_~4190974 3_2016年决算报告附表8.25 2" xfId="2697"/>
    <cellStyle name="好_2008云南省分县市中小学教职工统计表（教育厅提供） 3_2016年决算报告附表8.25 2" xfId="2698"/>
    <cellStyle name="差_缺口县区测算(财政部标准)_财力性转移支付2010年预算参考数" xfId="2699"/>
    <cellStyle name="差_人员工资和公用经费_财力性转移支付2010年预算参考数 2" xfId="2700"/>
    <cellStyle name="常规 55" xfId="2701"/>
    <cellStyle name="常规 60" xfId="2702"/>
    <cellStyle name="差_05玉溪 2_2016年决算报告附表8.25 2" xfId="2703"/>
    <cellStyle name="好_县市旗测算-新科目（20080627）_民生政策最低支出需求" xfId="2704"/>
    <cellStyle name="差_2007年一般预算支出剔除 2" xfId="2705"/>
    <cellStyle name="差_22湖南_财力性转移支付2010年预算参考数" xfId="2706"/>
    <cellStyle name="60% - 强调文字颜色 2 2" xfId="2707"/>
    <cellStyle name="差_2007年人员分部门统计表 3_2016年决算报告附表7.21 2" xfId="2708"/>
    <cellStyle name="好_~5676413 3_2016年决算报告附表7.21 2" xfId="2709"/>
    <cellStyle name="Accent3 - 20% 2" xfId="2710"/>
    <cellStyle name="好_其他部门(按照总人口测算）—20080416_民生政策最低支出需求_财力性转移支付2010年预算参考数 2" xfId="2711"/>
    <cellStyle name="好_云南农村义务教育统计表 4" xfId="2712"/>
    <cellStyle name="差_核定人数对比_财力性转移支付2010年预算参考数 2" xfId="2713"/>
    <cellStyle name="好_2009年一般性转移支付标准工资_奖励补助测算5.22测试 4" xfId="2714"/>
    <cellStyle name="差_其他部门(按照总人口测算）—20080416_民生政策最低支出需求 2" xfId="2715"/>
    <cellStyle name="差_县市旗测算-新科目（20080627）_民生政策最低支出需求" xfId="2716"/>
    <cellStyle name="好_2008年预计支出与2007年对比 2" xfId="2717"/>
    <cellStyle name="Calculation 3 2" xfId="2718"/>
    <cellStyle name="差_县区合并测算20080423(按照各省比重）_县市旗测算-新科目（含人口规模效应）_财力性转移支付2010年预算参考数" xfId="2719"/>
    <cellStyle name="好_奖励补助测算5.24冯铸" xfId="2720"/>
    <cellStyle name="常规 2 4 2 2" xfId="2721"/>
    <cellStyle name="好_30云南_1_财力性转移支付2010年预算参考数 2" xfId="2722"/>
    <cellStyle name="Output_20170804175743_643 (1)" xfId="2723"/>
    <cellStyle name="好_Book2 3_2016年决算报告附表7.21" xfId="2724"/>
    <cellStyle name="Accent4" xfId="2725"/>
    <cellStyle name="差_2006年基础数据 3" xfId="2726"/>
    <cellStyle name="差_530629_2006年县级财政报表附表 3_2016年决算报告附表7.21" xfId="2727"/>
    <cellStyle name="差_安徽 缺口县区测算(地方填报)1 2" xfId="2728"/>
    <cellStyle name="60% - Accent1 3" xfId="2729"/>
    <cellStyle name="常规 44 2" xfId="2730"/>
    <cellStyle name="常规 39 2" xfId="2731"/>
    <cellStyle name="差_基础数据分析 2_2016年决算报告附表7.21 2" xfId="2732"/>
    <cellStyle name="差_汇总 2" xfId="2733"/>
    <cellStyle name="好_2006年水利统计指标统计表" xfId="2734"/>
    <cellStyle name="好_2009年一般性转移支付标准工资_不用软件计算9.1不考虑经费管理评价xl 3_2016年决算报告附表8.25 2" xfId="2735"/>
    <cellStyle name="Accent3 3 2" xfId="2736"/>
    <cellStyle name="差_2009年一般性转移支付标准工资_地方配套按人均增幅控制8.30一般预算平均增幅、人均可用财力平均增幅两次控制、社会治安系数调整、案件数调整xl 2 2" xfId="2737"/>
    <cellStyle name="好_0605石屏县 3_2016年决算报告附表7.21 2" xfId="2738"/>
    <cellStyle name="差_文体广播事业(按照总人口测算）—20080416_不含人员经费系数_财力性转移支付2010年预算参考数" xfId="2739"/>
    <cellStyle name="差_2009年一般性转移支付标准工资_地方配套按人均增幅控制8.31（调整结案率后）xl 3_2016年决算报告附表8.25" xfId="2740"/>
    <cellStyle name="好_地方配套按人均增幅控制8.30xl 2 2" xfId="2741"/>
    <cellStyle name="常规 40" xfId="2742"/>
    <cellStyle name="常规 35" xfId="2743"/>
    <cellStyle name="常规 68 2" xfId="2744"/>
    <cellStyle name="常规 73 2" xfId="2745"/>
    <cellStyle name="差_总人口 2" xfId="2746"/>
    <cellStyle name="Accent5 - 60% 3" xfId="2747"/>
    <cellStyle name="40% - 强调文字颜色 1 3" xfId="2748"/>
    <cellStyle name="差_04.收入和财力基础表" xfId="2749"/>
    <cellStyle name="差_5334_2006年迪庆县级财政报表附表 2_2016年决算报告附表7.21 2" xfId="2750"/>
    <cellStyle name="40% - 强调文字颜色 1 2_2014年广西壮族自治区本级决算录入表0701" xfId="2751"/>
    <cellStyle name="Accent3 - 40% 4" xfId="2752"/>
    <cellStyle name="40% - 强调文字颜色 1 2 2" xfId="2753"/>
    <cellStyle name="Accent5 - 60% 2 2" xfId="2754"/>
    <cellStyle name="差_2008年全省汇总收支计算表_财力性转移支付2010年预算参考数 2" xfId="2755"/>
    <cellStyle name="差_市辖区测算-新科目（20080626）_不含人员经费系数 2" xfId="2756"/>
    <cellStyle name="40% - 强调文字颜色 2 2" xfId="2757"/>
    <cellStyle name="好_2、土地面积、人口、粮食产量基本情况 2 2" xfId="2758"/>
    <cellStyle name="好_指标四 3_2016年决算报告附表7.21 2" xfId="2759"/>
    <cellStyle name="差_11大理 3_2016年决算报告附表7.21" xfId="2760"/>
    <cellStyle name="好_2007年政法部门业务指标 2_2016年决算报告附表8.25" xfId="2761"/>
    <cellStyle name="好_同德_财力性转移支付2010年预算参考数 2" xfId="2762"/>
    <cellStyle name="差_地方配套按人均增幅控制8.31（调整结案率后）xl 2_2016年决算报告附表7.21 2" xfId="2763"/>
    <cellStyle name="差_行政（人员）_不含人员经费系数_财力性转移支付2010年预算参考数" xfId="2764"/>
    <cellStyle name="差_其他部门(按照总人口测算）—20080416_财力性转移支付2010年预算参考数 2" xfId="2765"/>
    <cellStyle name="好_2006年全省财力计算表（中央、决算） 2_2016年决算报告附表8.25" xfId="2766"/>
    <cellStyle name="常规 13" xfId="2767"/>
    <cellStyle name="好_其他部门(按照总人口测算）—20080416_财力性转移支付2010年预算参考数 2" xfId="2768"/>
    <cellStyle name="40% - Accent6" xfId="2769"/>
    <cellStyle name="好_00省级(定稿) 3_2016年决算报告附表8.25" xfId="2770"/>
    <cellStyle name="好_业务工作量指标 2" xfId="2771"/>
    <cellStyle name="gcd 2 2" xfId="2772"/>
    <cellStyle name="差_2008云南省分县市中小学教职工统计表（教育厅提供） 3 2" xfId="2773"/>
    <cellStyle name="常规 2 2 2 2" xfId="2774"/>
    <cellStyle name="差_卫生部门_财力性转移支付2010年预算参考数 2" xfId="2775"/>
    <cellStyle name="好_汇总 3_2016年决算报告附表8.25" xfId="2776"/>
    <cellStyle name="好_2009年一般性转移支付标准工资_奖励补助测算7.25 (version 1) (version 1) 3_2016年决算报告附表8.25" xfId="2777"/>
    <cellStyle name="20% - Accent5 4" xfId="2778"/>
    <cellStyle name="好_农林水和城市维护标准支出20080505－县区合计_县市旗测算-新科目（含人口规模效应）_财力性转移支付2010年预算参考数" xfId="2779"/>
    <cellStyle name="好_4各市支出" xfId="2780"/>
    <cellStyle name="差_2006年30云南 2" xfId="2781"/>
    <cellStyle name="差_M03 3_2016年决算报告附表8.25 2" xfId="2782"/>
    <cellStyle name="差_11大理_财力性转移支付2010年预算参考数 2" xfId="2783"/>
    <cellStyle name="好_高中教师人数（教育厅1.6日提供） 2_2016年决算报告附表7.21 2" xfId="2784"/>
    <cellStyle name="好_2009年一般性转移支付标准工资_~5676413 4" xfId="2785"/>
    <cellStyle name="差_2009年一般性转移支付标准工资_~4190974" xfId="2786"/>
    <cellStyle name="60% - Accent5 2 2" xfId="2787"/>
    <cellStyle name="好_0502通海县 3_2016年决算报告附表8.25" xfId="2788"/>
    <cellStyle name="差_教育厅提供义务教育及高中教师人数（2009年1月6日） 3_2016年决算报告附表7.21 2" xfId="2789"/>
    <cellStyle name="好_县市旗测算-新科目（20080627）_不含人员经费系数_财力性转移支付2010年预算参考数" xfId="2790"/>
    <cellStyle name="好_1003牟定县 2" xfId="2791"/>
    <cellStyle name="好_2009年一般性转移支付标准工资_地方配套按人均增幅控制8.30xl 2_2016年决算报告附表8.25 2" xfId="2792"/>
    <cellStyle name="差_M01-2(州市补助收入) 2_2016年决算报告附表8.25 2" xfId="2793"/>
    <cellStyle name="Input [yellow]" xfId="2794"/>
    <cellStyle name="Calculation 2 2" xfId="2795"/>
    <cellStyle name="好_不用软件计算9.1不考虑经费管理评价xl 2 2" xfId="2796"/>
    <cellStyle name="差_奖励补助测算7.25 2_2016年决算报告附表7.21" xfId="2797"/>
    <cellStyle name="好_2007年一般预算支出剔除_财力性转移支付2010年预算参考数 2" xfId="2798"/>
    <cellStyle name="寘嬫愗傝 [0.00]_Region Orders (2)" xfId="2799"/>
    <cellStyle name="输出 4" xfId="2800"/>
    <cellStyle name="差_奖励补助测算5.24冯铸 2_2016年决算报告附表8.25 2" xfId="2801"/>
    <cellStyle name="差_27重庆 2" xfId="2802"/>
    <cellStyle name="好_奖励补助测算7.23" xfId="2803"/>
    <cellStyle name="Norma,_laroux_4_营业在建 (2)_E21" xfId="2804"/>
    <cellStyle name="好_地方配套按人均增幅控制8.30xl 3 2" xfId="2805"/>
    <cellStyle name="常规 14" xfId="2806"/>
    <cellStyle name="差_测算结果汇总 2" xfId="2807"/>
    <cellStyle name="Good" xfId="2808"/>
    <cellStyle name="好_2009年一般性转移支付标准工资_不用软件计算9.1不考虑经费管理评价xl 3_2016年决算报告附表7.21" xfId="2809"/>
    <cellStyle name="差_2009年一般性转移支付标准工资_地方配套按人均增幅控制8.30一般预算平均增幅、人均可用财力平均增幅两次控制、社会治安系数调整、案件数调整xl 2_2016年决算报告附表7.21 2" xfId="2810"/>
    <cellStyle name="好_行政(燃修费)_不含人员经费系数_财力性转移支付2010年预算参考数 2" xfId="2811"/>
    <cellStyle name="好_县市旗测算-新科目（20080627）" xfId="2812"/>
    <cellStyle name="好_Book1 2_2016年决算报告附表8.25" xfId="2813"/>
    <cellStyle name="Heading 4 2 2" xfId="2814"/>
    <cellStyle name="Accent6_2006年33甘肃" xfId="2815"/>
    <cellStyle name="no dec" xfId="2816"/>
    <cellStyle name="差_2006年在职人员情况 2 2" xfId="2817"/>
    <cellStyle name="常规 84 2" xfId="2818"/>
    <cellStyle name="常规 79 2" xfId="2819"/>
    <cellStyle name="好_2009年一般性转移支付标准工资_奖励补助测算5.24冯铸 3_2016年决算报告附表8.25 2" xfId="2820"/>
    <cellStyle name="Accent5 - 40%" xfId="2821"/>
    <cellStyle name="好_奖励补助测算5.24冯铸 2" xfId="2822"/>
    <cellStyle name="差_卫生(按照总人口测算）—20080416_不含人员经费系数_财力性转移支付2010年预算参考数" xfId="2823"/>
    <cellStyle name="t_HVAC Equipment (3)_报预算处2014年政府性基金决算报表(政府性基金)" xfId="2824"/>
    <cellStyle name="差_行政（人员）_民生政策最低支出需求_财力性转移支付2010年预算参考数" xfId="2825"/>
    <cellStyle name="好_第五部分(才淼、饶永宏） 2_2016年决算报告附表7.21 2" xfId="2826"/>
    <cellStyle name="差_2006年全省财力计算表（中央、决算） 2_2016年决算报告附表8.25 2" xfId="2827"/>
    <cellStyle name="样式 1 8" xfId="2828"/>
    <cellStyle name="好_核定人数对比_财力性转移支付2010年预算参考数 2" xfId="2829"/>
    <cellStyle name="差_教师绩效工资测算表（离退休按各地上报数测算）2009年1月1日" xfId="2830"/>
    <cellStyle name="20% - Accent1 4" xfId="2831"/>
    <cellStyle name="好_县市旗测算-新科目（20080627）_民生政策最低支出需求_财力性转移支付2010年预算参考数" xfId="2832"/>
    <cellStyle name="差_财政供养人员_财力性转移支付2010年预算参考数 2" xfId="2833"/>
    <cellStyle name="好_2009年一般性转移支付标准工资_~4190974" xfId="2834"/>
    <cellStyle name="差_分县成本差异系数_不含人员经费系数_财力性转移支付2010年预算参考数" xfId="2835"/>
    <cellStyle name="差_县市旗测算20080508_县市旗测算-新科目（含人口规模效应）_财力性转移支付2010年预算参考数" xfId="2836"/>
    <cellStyle name="差_指标四 2_2016年决算报告附表7.21" xfId="2837"/>
    <cellStyle name="好_卫生(按照总人口测算）—20080416_不含人员经费系数 2" xfId="2838"/>
    <cellStyle name="差_汇总 2_2016年决算报告附表7.21" xfId="2839"/>
    <cellStyle name="好 2" xfId="2840"/>
    <cellStyle name="差_平邑_财力性转移支付2010年预算参考数 2" xfId="2841"/>
    <cellStyle name="常规 42 2" xfId="2842"/>
    <cellStyle name="常规 37 2" xfId="2843"/>
    <cellStyle name="差_530629_2006年县级财政报表附表 4" xfId="2844"/>
    <cellStyle name="差_高中教师人数（教育厅1.6日提供） 3 2" xfId="2845"/>
    <cellStyle name="20% - 强调文字颜色 4 2" xfId="2846"/>
    <cellStyle name="差_市辖区测算-新科目（20080626）_民生政策最低支出需求 2" xfId="2847"/>
    <cellStyle name="20% - 强调文字颜色 3 2 2" xfId="2848"/>
    <cellStyle name="好_530623_2006年县级财政报表附表 2" xfId="2849"/>
    <cellStyle name="差_2009年一般性转移支付标准工资_奖励补助测算7.23 4" xfId="2850"/>
    <cellStyle name="差_卫生(按照总人口测算）—20080416 2" xfId="2851"/>
    <cellStyle name="差_云南省2008年中小学教职工情况（教育厅提供20090101加工整理） 2" xfId="2852"/>
    <cellStyle name="好_2015年广西壮族自治区本级政府性基金预算收支决算表0608 2" xfId="2853"/>
    <cellStyle name="差_2010年自治区财政与市、试点县财政年终决算结算单20101202" xfId="2854"/>
    <cellStyle name="好_卫生(按照总人口测算）—20080416 2" xfId="2855"/>
    <cellStyle name="常规 38 2" xfId="2856"/>
    <cellStyle name="常规 43 2" xfId="2857"/>
    <cellStyle name="捠壿 [0.00]_Region Orders (2)" xfId="2858"/>
    <cellStyle name="好_530623_2006年县级财政报表附表 2 2" xfId="2859"/>
    <cellStyle name="差_1003牟定县 3_2016年决算报告附表7.21" xfId="2860"/>
    <cellStyle name="Accent6 - 20% 4" xfId="2861"/>
    <cellStyle name="差_00省级(定稿) 3_2016年决算报告附表7.21" xfId="2862"/>
    <cellStyle name="好_2008云南省分县市中小学教职工统计表（教育厅提供）" xfId="2863"/>
    <cellStyle name="好_2009年一般性转移支付标准工资_奖励补助测算5.24冯铸 2_2016年决算报告附表8.25" xfId="2864"/>
    <cellStyle name="20% - 强调文字颜色 2 3 2" xfId="2865"/>
    <cellStyle name="差_Book2 3" xfId="2866"/>
    <cellStyle name="差_2006年34青海_财力性转移支付2010年预算参考数 2" xfId="2867"/>
    <cellStyle name="好_2009年一般性转移支付标准工资_~4190974 2" xfId="2868"/>
    <cellStyle name="好_2006年水利统计指标统计表 2" xfId="2869"/>
    <cellStyle name="差_2009年一般性转移支付标准工资_奖励补助测算5.23新 2_2016年决算报告附表7.21 2" xfId="2870"/>
    <cellStyle name="好_1110洱源县 4" xfId="2871"/>
    <cellStyle name="好_1110洱源县 3_2016年决算报告附表8.25" xfId="2872"/>
    <cellStyle name="好_统计表" xfId="2873"/>
    <cellStyle name="差_2007年检察院案件数 2_2016年决算报告附表7.21" xfId="2874"/>
    <cellStyle name="好_00省级(打印) 3_2016年决算报告附表8.25 2" xfId="2875"/>
    <cellStyle name="好_云南 缺口县区测算(地方填报)_财力性转移支付2010年预算参考数" xfId="2876"/>
    <cellStyle name="差_奖励补助测算7.23 4" xfId="2877"/>
    <cellStyle name="差_1110洱源县 2_2016年决算报告附表7.21" xfId="2878"/>
    <cellStyle name="霓付_ +Foil &amp; -FOIL &amp; PAPER" xfId="2879"/>
    <cellStyle name="20% - 强调文字颜色 1 2_2014年广西壮族自治区本级决算录入表0701" xfId="2880"/>
    <cellStyle name="Title" xfId="2881"/>
    <cellStyle name="好_平邑_财力性转移支付2010年预算参考数 2" xfId="2882"/>
    <cellStyle name="好_奖励补助测算7.25 (version 1) (version 1) 3 2" xfId="2883"/>
    <cellStyle name="Accent2 - 20% 2 2" xfId="2884"/>
    <cellStyle name="差_2015年广西壮族自治区本级部门决算收支汇总表(0622莫先孔提供) 2" xfId="2885"/>
    <cellStyle name="好_云南省2008年转移支付测算——州市本级考核部分及政策性测算 3" xfId="2886"/>
    <cellStyle name="差_其他部门(按照总人口测算）—20080416_不含人员经费系数_财力性转移支付2010年预算参考数 2" xfId="2887"/>
    <cellStyle name="差_危改资金测算" xfId="2888"/>
    <cellStyle name="差_27重庆_财力性转移支付2010年预算参考数" xfId="2889"/>
    <cellStyle name="好_县区合并测算20080421_县市旗测算-新科目（含人口规模效应）" xfId="2890"/>
    <cellStyle name="差_业务工作量指标 2_2016年决算报告附表7.21" xfId="2891"/>
    <cellStyle name="差_34青海 2" xfId="2892"/>
    <cellStyle name="Explanatory Text 3 2" xfId="2893"/>
    <cellStyle name="Warning Text 2" xfId="2894"/>
    <cellStyle name="好_5334_2006年迪庆县级财政报表附表 3_2016年决算报告附表8.25" xfId="2895"/>
    <cellStyle name="好_~4190974 2 2" xfId="2896"/>
    <cellStyle name="常规 2 7 2" xfId="2897"/>
    <cellStyle name="差_财政供养人员_财力性转移支付2010年预算参考数" xfId="2898"/>
    <cellStyle name="差_下半年禁吸戒毒经费1000万元 3_2016年决算报告附表8.25 2" xfId="2899"/>
    <cellStyle name="差_行政(燃修费)_不含人员经费系数_财力性转移支付2010年预算参考数 2" xfId="2900"/>
    <cellStyle name="差_2014年度广西壮族自治区本级部门决算收支汇总表" xfId="2901"/>
    <cellStyle name="差_2009年一般性转移支付标准工资_奖励补助测算5.23新 2_2016年决算报告附表7.21" xfId="2902"/>
    <cellStyle name="差_2009年一般性转移支付标准工资_奖励补助测算5.23新 3 2" xfId="2903"/>
    <cellStyle name="好_M03 3_2016年决算报告附表7.21 2" xfId="2904"/>
    <cellStyle name="Normal_!!!GO" xfId="2905"/>
    <cellStyle name="好_汇总-县级财政报表附表 3 2" xfId="2906"/>
    <cellStyle name="差_教育(按照总人口测算）—20080416_民生政策最低支出需求_财力性转移支付2010年预算参考数 2" xfId="2907"/>
    <cellStyle name="好_2006年在职人员情况 3_2016年决算报告附表8.25" xfId="2908"/>
    <cellStyle name="好_自行调整差异系数顺序_财力性转移支付2010年预算参考数" xfId="2909"/>
    <cellStyle name="差_22湖南" xfId="2910"/>
    <cellStyle name="差_~5676413 2_2016年决算报告附表8.25 2" xfId="2911"/>
    <cellStyle name="好_Book1 3 2" xfId="2912"/>
    <cellStyle name="差_县区合并测算20080421_县市旗测算-新科目（含人口规模效应）_财力性转移支付2010年预算参考数 2" xfId="2913"/>
    <cellStyle name="强调文字颜色 2 3" xfId="2914"/>
    <cellStyle name="好_汇总-县级财政报表附表" xfId="2915"/>
    <cellStyle name="好_市辖区测算20080510_县市旗测算-新科目（含人口规模效应）" xfId="2916"/>
    <cellStyle name="差_2007年检察院案件数 2_2016年决算报告附表8.25 2" xfId="2917"/>
    <cellStyle name="好_卫生(按照总人口测算）—20080416_县市旗测算-新科目（含人口规模效应）_财力性转移支付2010年预算参考数" xfId="2918"/>
    <cellStyle name="好_财政供养人员 2_2016年决算报告附表7.21 2" xfId="2919"/>
    <cellStyle name="差_2006年基础数据 2 2" xfId="2920"/>
    <cellStyle name="好_行政公检法测算_不含人员经费系数_财力性转移支付2010年预算参考数 2" xfId="2921"/>
    <cellStyle name="差_2006年27重庆_财力性转移支付2010年预算参考数" xfId="2922"/>
    <cellStyle name="20% - Accent3 4" xfId="2923"/>
    <cellStyle name="好_2015年广西壮族自治区本级部门决算收支汇总表 2" xfId="2924"/>
    <cellStyle name="差_不用软件计算9.1不考虑经费管理评价xl 2_2016年决算报告附表7.21 2" xfId="2925"/>
    <cellStyle name="好_业务工作量指标 3 2" xfId="2926"/>
    <cellStyle name="40% - 强调文字颜色 1 3 2 2" xfId="2927"/>
    <cellStyle name="差_地方配套按人均增幅控制8.30一般预算平均增幅、人均可用财力平均增幅两次控制、社会治安系数调整、案件数调整xl 2_2016年决算报告附表7.21" xfId="2928"/>
    <cellStyle name="差_县市旗测算-新科目（20080626） 2" xfId="2929"/>
    <cellStyle name="差_2006年基础数据" xfId="2930"/>
    <cellStyle name="好_2009年一般性转移支付标准工资_奖励补助测算7.25 (version 1) (version 1) 2" xfId="2931"/>
    <cellStyle name="好_2、土地面积、人口、粮食产量基本情况 2_2016年决算报告附表7.21 2" xfId="2932"/>
    <cellStyle name="常规 7_2014年广西壮族自治区本级决算录入表0701" xfId="2933"/>
    <cellStyle name="差_县市旗测算20080508_县市旗测算-新科目（含人口规模效应） 2" xfId="2934"/>
    <cellStyle name="常规 73" xfId="2935"/>
    <cellStyle name="常规 68" xfId="2936"/>
    <cellStyle name="差_总人口" xfId="2937"/>
    <cellStyle name="t_HVAC Equipment (3)" xfId="2938"/>
    <cellStyle name="差_~4190974 3_2016年决算报告附表7.21" xfId="2939"/>
    <cellStyle name="差_报预算处2014年政府性基金决算报表(政府性基金) 2" xfId="2940"/>
    <cellStyle name="差_汇总-县级财政报表附表 2_2016年决算报告附表8.25 2" xfId="2941"/>
    <cellStyle name="Output 4" xfId="2942"/>
    <cellStyle name="好_奖励补助测算5.22测试 3_2016年决算报告附表8.25" xfId="2943"/>
    <cellStyle name="好_2007年人员分部门统计表 2_2016年决算报告附表7.21 2" xfId="2944"/>
    <cellStyle name="好_2009年一般性转移支付标准工资_奖励补助测算5.22测试 3" xfId="2945"/>
    <cellStyle name="差_2009年一般性转移支付标准工资_地方配套按人均增幅控制8.30一般预算平均增幅、人均可用财力平均增幅两次控制、社会治安系数调整、案件数调整xl 3_2016年决算报告附表8.25 2" xfId="2946"/>
    <cellStyle name="常规 2 3 4" xfId="2947"/>
    <cellStyle name="差_云南省2008年转移支付测算——州市本级考核部分及政策性测算 4" xfId="2948"/>
    <cellStyle name="差_下半年禁吸戒毒经费1000万元 2" xfId="2949"/>
    <cellStyle name="好_地方配套按人均增幅控制8.30xl 3_2016年决算报告附表7.21 2" xfId="2950"/>
    <cellStyle name="t" xfId="2951"/>
    <cellStyle name="好_2009年一般性转移支付标准工资_奖励补助测算7.25 2_2016年决算报告附表8.25" xfId="2952"/>
    <cellStyle name="小数" xfId="2953"/>
    <cellStyle name="Accent3 - 60%" xfId="2954"/>
    <cellStyle name="好_云南农村义务教育统计表 3_2016年决算报告附表8.25" xfId="2955"/>
    <cellStyle name="好_奖励补助测算7.25 2_2016年决算报告附表8.25" xfId="2956"/>
    <cellStyle name="差_市辖区测算20080510_不含人员经费系数 2" xfId="2957"/>
    <cellStyle name="好_汇总-县级财政报表附表 2" xfId="2958"/>
    <cellStyle name="常规 2 2" xfId="2959"/>
    <cellStyle name="Accent5 - 40% 3 2" xfId="2960"/>
    <cellStyle name="好_文体广播事业(按照总人口测算）—20080416_民生政策最低支出需求_财力性转移支付2010年预算参考数" xfId="2961"/>
    <cellStyle name="好_00省级(打印) 2 2" xfId="2962"/>
    <cellStyle name="差_县区合并测算20080423(按照各省比重）_不含人员经费系数_财力性转移支付2010年预算参考数" xfId="2963"/>
    <cellStyle name="好_成本差异系数" xfId="2964"/>
    <cellStyle name="好_行政（人员）_民生政策最低支出需求 2" xfId="2965"/>
    <cellStyle name="Accent4 - 20% 3 2" xfId="2966"/>
    <cellStyle name="好_530629_2006年县级财政报表附表 3 2" xfId="2967"/>
    <cellStyle name="好_报预算处2014年政府性基金决算报表(政府性基金)" xfId="2968"/>
    <cellStyle name="40% - 强调文字颜色 5 2" xfId="2969"/>
    <cellStyle name="常规 71" xfId="2970"/>
    <cellStyle name="常规 66" xfId="2971"/>
    <cellStyle name="20% - 强调文字颜色 5 4" xfId="2972"/>
    <cellStyle name="好_各市上报2013年收入任务分解落实方案" xfId="2973"/>
    <cellStyle name="好_Book1 2_2016年决算报告附表7.21" xfId="2974"/>
    <cellStyle name="好_Book2 2_2016年决算报告附表7.21 2" xfId="2975"/>
    <cellStyle name="好_2009年一般性转移支付标准工资_地方配套按人均增幅控制8.30一般预算平均增幅、人均可用财力平均增幅两次控制、社会治安系数调整、案件数调整xl 2_2016年决算报告附表7.21" xfId="2976"/>
    <cellStyle name="差_2009年一般性转移支付标准工资 2 2" xfId="2977"/>
    <cellStyle name="20% - 强调文字颜色 6 2 2 2" xfId="2978"/>
    <cellStyle name="常规 37" xfId="2979"/>
    <cellStyle name="常规 42" xfId="2980"/>
    <cellStyle name="好_奖励补助测算7.25 (version 1) (version 1) 2_2016年决算报告附表7.21" xfId="2981"/>
    <cellStyle name="差_奖励补助测算5.24冯铸 3 2" xfId="2982"/>
    <cellStyle name="好_云南省2008年转移支付测算——州市本级考核部分及政策性测算 4" xfId="2983"/>
    <cellStyle name="好_云南 缺口县区测算(地方填报)_财力性转移支付2010年预算参考数 2" xfId="2984"/>
    <cellStyle name="差_2006年在职人员情况 3_2016年决算报告附表7.21" xfId="2985"/>
    <cellStyle name="好_2006年在职人员情况 4" xfId="2986"/>
    <cellStyle name="20% - 强调文字颜色 4 2 2" xfId="2987"/>
    <cellStyle name="好_2008云南省分县市中小学教职工统计表（教育厅提供） 2_2016年决算报告附表7.21 2" xfId="2988"/>
    <cellStyle name="好_2009年一般性转移支付标准工资_奖励补助测算7.25 (version 1) (version 1)" xfId="2989"/>
    <cellStyle name="好_2009年一般性转移支付标准工资_地方配套按人均增幅控制8.30一般预算平均增幅、人均可用财力平均增幅两次控制、社会治安系数调整、案件数调整xl 2 2" xfId="2990"/>
    <cellStyle name="好_义务教育阶段教职工人数（教育厅提供最终） 2" xfId="2991"/>
    <cellStyle name="好_不含人员经费系数_财力性转移支付2010年预算参考数" xfId="2992"/>
    <cellStyle name="差_行政（人员）_县市旗测算-新科目（含人口规模效应）_财力性转移支付2010年预算参考数" xfId="2993"/>
    <cellStyle name="差_奖励补助测算7.23 2" xfId="2994"/>
    <cellStyle name="差_2007年政法部门业务指标 3_2016年决算报告附表7.21" xfId="2995"/>
    <cellStyle name="差_2006年28四川_财力性转移支付2010年预算参考数" xfId="2996"/>
    <cellStyle name="PSChar" xfId="2997"/>
    <cellStyle name="好_市辖区测算-新科目（20080626）_民生政策最低支出需求_财力性转移支付2010年预算参考数" xfId="2998"/>
    <cellStyle name="差_2009年一般性转移支付标准工资_地方配套按人均增幅控制8.31（调整结案率后）xl 3_2016年决算报告附表7.21" xfId="2999"/>
    <cellStyle name="好_2006年33甘肃 2" xfId="3000"/>
    <cellStyle name="Warning Text 2 2" xfId="3001"/>
    <cellStyle name="40% - Accent5 3 2" xfId="3002"/>
    <cellStyle name="好_Book1 3_2016年决算报告附表8.25 2" xfId="3003"/>
    <cellStyle name="差_M01-2(州市补助收入) 3_2016年决算报告附表7.21" xfId="3004"/>
    <cellStyle name="60% - Accent1 2" xfId="3005"/>
    <cellStyle name="Good 2 2" xfId="3006"/>
    <cellStyle name="好_00省级(定稿) 3 2" xfId="3007"/>
    <cellStyle name="差_2009年一般性转移支付标准工资_奖励补助测算5.23新 3" xfId="3008"/>
    <cellStyle name="差_附表_财力性转移支付2010年预算参考数" xfId="3009"/>
    <cellStyle name="差_第五部分(才淼、饶永宏）" xfId="3010"/>
    <cellStyle name="Accent2 - 60% 2 2" xfId="3011"/>
    <cellStyle name="好_530623_2006年县级财政报表附表 3" xfId="3012"/>
    <cellStyle name="差_市辖区测算20080510_县市旗测算-新科目（含人口规模效应） 2" xfId="3013"/>
    <cellStyle name="好_云南省2008年中小学教职工情况（教育厅提供20090101加工整理） 3" xfId="3014"/>
    <cellStyle name="40% - Accent3" xfId="3015"/>
    <cellStyle name="差_奖励补助测算5.24冯铸 2_2016年决算报告附表8.25" xfId="3016"/>
    <cellStyle name="好_2009年一般性转移支付标准工资_奖励补助测算5.22测试 2_2016年决算报告附表7.21 2" xfId="3017"/>
    <cellStyle name="60% - Accent1 2 2" xfId="3018"/>
    <cellStyle name="差_市辖区测算-新科目（20080626）_县市旗测算-新科目（含人口规模效应）_财力性转移支付2010年预算参考数" xfId="3019"/>
    <cellStyle name="好_市辖区测算20080510 2" xfId="3020"/>
    <cellStyle name="常规 28" xfId="3021"/>
    <cellStyle name="常规 33" xfId="3022"/>
    <cellStyle name="好_2007年检察院案件数 2_2016年决算报告附表7.21" xfId="3023"/>
    <cellStyle name="差_2006年27重庆 2" xfId="3024"/>
    <cellStyle name="好_农林水和城市维护标准支出20080505－县区合计_不含人员经费系数_财力性转移支付2010年预算参考数 2" xfId="3025"/>
    <cellStyle name="40% - 强调文字颜色 3 3" xfId="3026"/>
    <cellStyle name="差_11大理 3_2016年决算报告附表8.25" xfId="3027"/>
    <cellStyle name="好_2015年广西壮族自治区本级部门决算收支汇总表" xfId="3028"/>
    <cellStyle name="好_行政（人员）" xfId="3029"/>
    <cellStyle name="好_教育厅提供义务教育及高中教师人数（2009年1月6日） 3 2" xfId="3030"/>
    <cellStyle name="注释 2 3 2" xfId="3031"/>
    <cellStyle name="好_奖励补助测算7.25 (version 1) (version 1) 3" xfId="3032"/>
    <cellStyle name="差_第五部分(才淼、饶永宏） 2 2" xfId="3033"/>
    <cellStyle name="好_市辖区测算-新科目（20080626）_县市旗测算-新科目（含人口规模效应） 2" xfId="3034"/>
    <cellStyle name="样式 1_2014年广西壮族自治区本级决算录入表0701" xfId="3035"/>
    <cellStyle name="20% - 强调文字颜色 1 4" xfId="3036"/>
    <cellStyle name="好_05玉溪" xfId="3037"/>
    <cellStyle name="好_财政供养人员_财力性转移支付2010年预算参考数" xfId="3038"/>
    <cellStyle name="差_地方配套按人均增幅控制8.31（调整结案率后）xl 2 2" xfId="3039"/>
    <cellStyle name="好_行政公检法测算_县市旗测算-新科目（含人口规模效应）" xfId="3040"/>
    <cellStyle name="差_2009年一般性转移支付标准工资_奖励补助测算5.22测试 2" xfId="3041"/>
    <cellStyle name="差_市辖区测算20080510 2" xfId="3042"/>
    <cellStyle name="差_2009年一般性转移支付标准工资 2_2016年决算报告附表7.21" xfId="3043"/>
    <cellStyle name="40% - Accent5 2 2" xfId="3044"/>
    <cellStyle name="好_新增公开表格-政府性基金预算收支决算表" xfId="3045"/>
    <cellStyle name="差_地方配套按人均增幅控制8.30一般预算平均增幅、人均可用财力平均增幅两次控制、社会治安系数调整、案件数调整xl 2_2016年决算报告附表8.25" xfId="3046"/>
    <cellStyle name="差_0502通海县 2_2016年决算报告附表7.21 2" xfId="3047"/>
    <cellStyle name="差_奖励补助测算7.25 (version 1) (version 1) 2_2016年决算报告附表8.25 2" xfId="3048"/>
    <cellStyle name="千位分隔 2 3" xfId="3049"/>
    <cellStyle name="40% - 强调文字颜色 6 2_2014年广西壮族自治区本级决算录入表0701" xfId="3050"/>
    <cellStyle name="差_2009年一般性转移支付标准工资_地方配套按人均增幅控制8.30xl 3 2" xfId="3051"/>
    <cellStyle name="Accent3 - 40% 3" xfId="3052"/>
    <cellStyle name="差_安徽 缺口县区测算(地方填报)1" xfId="3053"/>
    <cellStyle name="Header2" xfId="3054"/>
    <cellStyle name="好_财政供养人员 2_2016年决算报告附表8.25" xfId="3055"/>
    <cellStyle name="好_教育(按照总人口测算）—20080416_县市旗测算-新科目（含人口规模效应） 2" xfId="3056"/>
    <cellStyle name="好_~5676413 3_2016年决算报告附表8.25 2" xfId="3057"/>
    <cellStyle name="差_2009年一般性转移支付标准工资_奖励补助测算7.23 3" xfId="3058"/>
    <cellStyle name="差_2007年人员分部门统计表 3_2016年决算报告附表8.25 2" xfId="3059"/>
    <cellStyle name="差_农林水和城市维护标准支出20080505－县区合计_财力性转移支付2010年预算参考数 2" xfId="3060"/>
    <cellStyle name="40% - 强调文字颜色 3 3 2 2" xfId="3061"/>
    <cellStyle name="差_Book1 3" xfId="3062"/>
    <cellStyle name="好_地方配套按人均增幅控制8.31（调整结案率后）xl 3" xfId="3063"/>
    <cellStyle name="差_缺口县区测算（11.13）_财力性转移支付2010年预算参考数 2" xfId="3064"/>
    <cellStyle name="百分比 4 2 2" xfId="3065"/>
    <cellStyle name="好_2、土地面积、人口、粮食产量基本情况 2_2016年决算报告附表8.25 2" xfId="3066"/>
    <cellStyle name="差_同德_财力性转移支付2010年预算参考数" xfId="3067"/>
    <cellStyle name="好_地方配套按人均增幅控制8.30xl 2_2016年决算报告附表7.21 2" xfId="3068"/>
    <cellStyle name="好_市辖区测算-新科目（20080626）_县市旗测算-新科目（含人口规模效应）" xfId="3069"/>
    <cellStyle name="差_Book2 2_2016年决算报告附表7.21" xfId="3070"/>
    <cellStyle name="差_530623_2006年县级财政报表附表 3_2016年决算报告附表7.21 2" xfId="3071"/>
    <cellStyle name="常规 2 2_2014年广西壮族自治区本级决算录入表0701" xfId="3072"/>
    <cellStyle name="Accent4 - 40% 4" xfId="3073"/>
    <cellStyle name="好_00省级(定稿) 2 2" xfId="3074"/>
    <cellStyle name="好_自行调整差异系数顺序_财力性转移支付2010年预算参考数 2" xfId="3075"/>
    <cellStyle name="好_2009年一般性转移支付标准工资_奖励补助测算7.25" xfId="3076"/>
    <cellStyle name="差_2009年一般性转移支付标准工资_地方配套按人均增幅控制8.30xl 2_2016年决算报告附表7.21 2" xfId="3077"/>
    <cellStyle name="好_其他部门(按照总人口测算）—20080416_不含人员经费系数_财力性转移支付2010年预算参考数 2" xfId="3078"/>
    <cellStyle name="差_县市旗测算-新科目（20080627）_财力性转移支付2010年预算参考数 2" xfId="3079"/>
    <cellStyle name="后继超级链接 3 2" xfId="3080"/>
    <cellStyle name="差_分析缺口率 2" xfId="3081"/>
    <cellStyle name="Millares_96 Risk" xfId="3082"/>
    <cellStyle name="好_一般预算支出口径剔除表_财力性转移支付2010年预算参考数" xfId="3083"/>
    <cellStyle name="常规 2 7 2 2" xfId="3084"/>
    <cellStyle name="好_行政（人员）_民生政策最低支出需求" xfId="3085"/>
    <cellStyle name="Accent4 - 20% 3" xfId="3086"/>
    <cellStyle name="好_县市旗测算-新科目（20080626）_财力性转移支付2010年预算参考数" xfId="3087"/>
    <cellStyle name="差_汇总-县级财政报表附表 3_2016年决算报告附表8.25" xfId="3088"/>
    <cellStyle name="好_2007年政法部门业务指标 2_2016年决算报告附表8.25 2" xfId="3089"/>
    <cellStyle name="好_汇总" xfId="3090"/>
    <cellStyle name="Input" xfId="3091"/>
    <cellStyle name="差_卫生(按照总人口测算）—20080416_财力性转移支付2010年预算参考数 2" xfId="3092"/>
    <cellStyle name="好_2009年一般性转移支付标准工资_地方配套按人均增幅控制8.30一般预算平均增幅、人均可用财力平均增幅两次控制、社会治安系数调整、案件数调整xl 2" xfId="3093"/>
    <cellStyle name="好_1_财力性转移支付2010年预算参考数" xfId="3094"/>
    <cellStyle name="好_历年教师人数" xfId="3095"/>
    <cellStyle name="差_重点民生支出需求测算表社保（农村低保）081112" xfId="3096"/>
    <cellStyle name="标题 5" xfId="3097"/>
    <cellStyle name="Accent1 - 40% 2 2" xfId="3098"/>
    <cellStyle name="差_不用软件计算9.1不考虑经费管理评价xl 3_2016年决算报告附表8.25" xfId="3099"/>
    <cellStyle name="Note 3 2" xfId="3100"/>
    <cellStyle name="差_奖励补助测算7.23" xfId="3101"/>
    <cellStyle name="好_人员工资和公用经费3_财力性转移支付2010年预算参考数" xfId="3102"/>
    <cellStyle name="好_不用软件计算9.1不考虑经费管理评价xl 3 2" xfId="3103"/>
    <cellStyle name="PSDate" xfId="3104"/>
    <cellStyle name="好_奖励补助测算5.22测试 2_2016年决算报告附表8.25 2" xfId="3105"/>
    <cellStyle name="好_河南 缺口县区测算(地方填报白)_财力性转移支付2010年预算参考数 2" xfId="3106"/>
    <cellStyle name="好_0605石屏县 2 2" xfId="3107"/>
    <cellStyle name="差_M03 2_2016年决算报告附表8.25 2" xfId="3108"/>
    <cellStyle name="差_M01-2(州市补助收入) 4" xfId="3109"/>
    <cellStyle name="差_县区合并测算20080421_县市旗测算-新科目（含人口规模效应） 2" xfId="3110"/>
    <cellStyle name="好_5334_2006年迪庆县级财政报表附表 2_2016年决算报告附表7.21" xfId="3111"/>
    <cellStyle name="差_青海 缺口县区测算(地方填报)" xfId="3112"/>
    <cellStyle name="差_地方配套按人均增幅控制8.30xl 2_2016年决算报告附表7.21" xfId="3113"/>
    <cellStyle name="好_不用软件计算9.1不考虑经费管理评价xl 3" xfId="3114"/>
    <cellStyle name="差_指标四 2 2" xfId="3115"/>
    <cellStyle name="差_成本差异系数_财力性转移支付2010年预算参考数" xfId="3116"/>
    <cellStyle name="强调文字颜色 4 4" xfId="3117"/>
    <cellStyle name="常规 46 2" xfId="3118"/>
    <cellStyle name="常规 51 2" xfId="3119"/>
    <cellStyle name="60% - Accent3 3" xfId="3120"/>
    <cellStyle name="好_M01-2(州市补助收入) 2_2016年决算报告附表7.21" xfId="3121"/>
    <cellStyle name="差_汇总-县级财政报表附表 4" xfId="3122"/>
    <cellStyle name="差_检验表" xfId="3123"/>
    <cellStyle name="Bad 2 2" xfId="3124"/>
    <cellStyle name="好_2007年政法部门业务指标 3_2016年决算报告附表7.21 2" xfId="3125"/>
    <cellStyle name="常规 20" xfId="3126"/>
    <cellStyle name="常规 15" xfId="3127"/>
    <cellStyle name="差_奖励补助测算7.25 (version 1) (version 1) 2" xfId="3128"/>
    <cellStyle name="20% - Accent2 3" xfId="3129"/>
    <cellStyle name="20% - 强调文字颜色 2 4" xfId="3130"/>
    <cellStyle name="Accent6 - 40%" xfId="3131"/>
    <cellStyle name="好_2015年广西壮族自治区本级政府性基金预算收支决算表 2" xfId="3132"/>
    <cellStyle name="好_行政（人员） 2" xfId="3133"/>
    <cellStyle name="差_不用软件计算9.1不考虑经费管理评价xl 2 2" xfId="3134"/>
    <cellStyle name="差_地方配套按人均增幅控制8.31（调整结案率后）xl 2_2016年决算报告附表8.25 2" xfId="3135"/>
    <cellStyle name="差_县市旗测算-新科目（20080626）_县市旗测算-新科目（含人口规模效应） 2" xfId="3136"/>
    <cellStyle name="差_05玉溪 3" xfId="3137"/>
    <cellStyle name="好_教育(按照总人口测算）—20080416_民生政策最低支出需求_财力性转移支付2010年预算参考数 2" xfId="3138"/>
    <cellStyle name="好_市辖区测算-新科目（20080626） 2" xfId="3139"/>
    <cellStyle name="差_Book1_财力性转移支付2010年预算参考数 2" xfId="3140"/>
    <cellStyle name="差_基础数据分析 3_2016年决算报告附表8.25 2" xfId="3141"/>
    <cellStyle name="t_报预算处2014年政府性基金决算报表(政府性基金)_2015年广西壮族自治区本级社会保险基金预算收支决算表" xfId="3142"/>
    <cellStyle name="Accent4 - 40% 2" xfId="3143"/>
    <cellStyle name="40% - Accent6 4" xfId="3144"/>
    <cellStyle name="好_Book1_1 2" xfId="3145"/>
    <cellStyle name="强调 1 3 2" xfId="3146"/>
    <cellStyle name="常规 4 2" xfId="3147"/>
    <cellStyle name="千位分隔 2 3 2" xfId="3148"/>
    <cellStyle name="Heading 3 3" xfId="3149"/>
    <cellStyle name="差_奖励补助测算7.25 3_2016年决算报告附表7.21 2" xfId="3150"/>
    <cellStyle name="差_5334_2006年迪庆县级财政报表附表 4" xfId="3151"/>
    <cellStyle name="差_05玉溪 2_2016年决算报告附表7.21" xfId="3152"/>
    <cellStyle name="好_文体广播部门" xfId="3153"/>
    <cellStyle name="差_2009年一般性转移支付标准工资_不用软件计算9.1不考虑经费管理评价xl 2_2016年决算报告附表7.21" xfId="3154"/>
    <cellStyle name="好_11大理 3_2016年决算报告附表7.21 2" xfId="3155"/>
    <cellStyle name="好_M01-2(州市补助收入) 3" xfId="3156"/>
    <cellStyle name="差_行政(燃修费)_县市旗测算-新科目（含人口规模效应）" xfId="3157"/>
    <cellStyle name="好_（4.19发国库处） 预算处-广西壮族自治区本级一般公共" xfId="3158"/>
    <cellStyle name="好_2006年27重庆_财力性转移支付2010年预算参考数" xfId="3159"/>
    <cellStyle name="差_0605石屏县_财力性转移支付2010年预算参考数 2" xfId="3160"/>
    <cellStyle name="差_市辖区测算-新科目（20080626） 2" xfId="3161"/>
    <cellStyle name="差_县市旗测算-新科目（20080626）" xfId="3162"/>
    <cellStyle name="好_奖励补助测算7.25 3_2016年决算报告附表7.21 2" xfId="3163"/>
    <cellStyle name="Input 4" xfId="3164"/>
    <cellStyle name="差_2014年广西壮族自治区本级决算录入表0701" xfId="3165"/>
    <cellStyle name="表标题 2" xfId="3166"/>
    <cellStyle name="超级链接 2" xfId="3167"/>
    <cellStyle name="好_第五部分(才淼、饶永宏） 4" xfId="3168"/>
    <cellStyle name="好_核定人数下发表" xfId="3169"/>
    <cellStyle name="好_2006年水利统计指标统计表 3_2016年决算报告附表8.25 2" xfId="3170"/>
    <cellStyle name="差_2006年22湖南_财力性转移支付2010年预算参考数 2" xfId="3171"/>
    <cellStyle name="常规 46" xfId="3172"/>
    <cellStyle name="常规 51" xfId="3173"/>
    <cellStyle name="差_行政（人员）_民生政策最低支出需求" xfId="3174"/>
    <cellStyle name="好_2014年度广西壮族自治区本级部门决算收支汇总表 2" xfId="3175"/>
    <cellStyle name="好_总人口_财力性转移支付2010年预算参考数" xfId="3176"/>
    <cellStyle name="好_缺口县区测算(按核定人数) 2" xfId="3177"/>
    <cellStyle name="强调 1 3" xfId="3178"/>
    <cellStyle name="常规 4" xfId="3179"/>
    <cellStyle name="差_自行调整差异系数顺序 2" xfId="3180"/>
    <cellStyle name="差_奖励补助测算5.22测试 3_2016年决算报告附表7.21" xfId="3181"/>
    <cellStyle name="好_34青海_财力性转移支付2010年预算参考数 2" xfId="3182"/>
    <cellStyle name="好_云南省2008年中小学教职工情况（教育厅提供20090101加工整理） 4" xfId="3183"/>
    <cellStyle name="差_2、土地面积、人口、粮食产量基本情况 2" xfId="3184"/>
    <cellStyle name="好_补充表 2" xfId="3185"/>
    <cellStyle name="标题 5 3" xfId="3186"/>
    <cellStyle name="差_2、土地面积、人口、粮食产量基本情况 2_2016年决算报告附表7.21 2" xfId="3187"/>
    <cellStyle name="HEADING1" xfId="3188"/>
    <cellStyle name="好_1003牟定县 3 2" xfId="3189"/>
    <cellStyle name="好_2009年一般性转移支付标准工资_奖励补助测算7.23 2_2016年决算报告附表7.21" xfId="3190"/>
    <cellStyle name="t_报预算处2014年政府性基金决算报表(政府性基金)" xfId="3191"/>
    <cellStyle name="Accent5 - 40% 2 2" xfId="3192"/>
    <cellStyle name="常规 6 2" xfId="3193"/>
    <cellStyle name="好_卫生(按照总人口测算）—20080416_民生政策最低支出需求" xfId="3194"/>
    <cellStyle name="好_缺口县区测算" xfId="3195"/>
    <cellStyle name="常规 2 3 2" xfId="3196"/>
    <cellStyle name="好_34青海" xfId="3197"/>
    <cellStyle name="常规 95 2" xfId="3198"/>
    <cellStyle name="差_江西超收收入安排（1-10月份） 2" xfId="3199"/>
    <cellStyle name="差_2007年超收额预计（3000亿）" xfId="3200"/>
    <cellStyle name="好_2007年人员分部门统计表 2 2" xfId="3201"/>
    <cellStyle name="差_2008年支出核定" xfId="3202"/>
    <cellStyle name="差_奖励补助测算5.22测试 2_2016年决算报告附表8.25 2" xfId="3203"/>
    <cellStyle name="差_2009年一般性转移支付标准工资_~5676413 3 2" xfId="3204"/>
    <cellStyle name="好_分析缺口率 2" xfId="3205"/>
    <cellStyle name="好_缺口县区测算_财力性转移支付2010年预算参考数" xfId="3206"/>
    <cellStyle name="百分比 4 2" xfId="3207"/>
    <cellStyle name="好_城建部门" xfId="3208"/>
    <cellStyle name="20% - Accent2 2" xfId="3209"/>
    <cellStyle name="差_2006年22湖南" xfId="3210"/>
    <cellStyle name="差_2009年一般性转移支付标准工资_~5676413 3_2016年决算报告附表7.21" xfId="3211"/>
    <cellStyle name="好_教育(按照总人口测算）—20080416_县市旗测算-新科目（含人口规模效应）" xfId="3212"/>
    <cellStyle name="好_34青海_1_财力性转移支付2010年预算参考数 2" xfId="3213"/>
    <cellStyle name="差_奖励补助测算5.23新 3_2016年决算报告附表7.21 2" xfId="3214"/>
    <cellStyle name="好_1_财力性转移支付2010年预算参考数 2" xfId="3215"/>
    <cellStyle name="好_11大理 3 2" xfId="3216"/>
    <cellStyle name="好_2009年一般性转移支付标准工资 2" xfId="3217"/>
    <cellStyle name="Input Cells" xfId="3218"/>
    <cellStyle name="差_Book2 3_2016年决算报告附表7.21 2" xfId="3219"/>
    <cellStyle name="好_县区合并测算20080421_民生政策最低支出需求_财力性转移支付2010年预算参考数 2" xfId="3220"/>
    <cellStyle name="差_530629_2006年县级财政报表附表 2_2016年决算报告附表8.25 2" xfId="3221"/>
    <cellStyle name="Warning Text 3 2" xfId="3222"/>
    <cellStyle name="好_安徽 缺口县区测算(地方填报)1_财力性转移支付2010年预算参考数 2" xfId="3223"/>
    <cellStyle name="好_2009年一般性转移支付标准工资_奖励补助测算5.23新 3_2016年决算报告附表8.25" xfId="3224"/>
    <cellStyle name="差_汇总-县级财政报表附表 2 2" xfId="3225"/>
    <cellStyle name="好_1 2" xfId="3226"/>
    <cellStyle name="好_云南省2008年转移支付测算——州市本级考核部分及政策性测算 2_2016年决算报告附表7.21 2" xfId="3227"/>
    <cellStyle name="差_2、土地面积、人口、粮食产量基本情况 3_2016年决算报告附表7.21 2" xfId="3228"/>
    <cellStyle name="好_文体广播事业(按照总人口测算）—20080416_财力性转移支付2010年预算参考数" xfId="3229"/>
    <cellStyle name="常规 2 2 2" xfId="3230"/>
    <cellStyle name="好_市辖区测算-新科目（20080626）_不含人员经费系数 2" xfId="3231"/>
    <cellStyle name="差_2006年基础数据 2_2016年决算报告附表8.25 2" xfId="3232"/>
    <cellStyle name="好_奖励补助测算5.23新 2_2016年决算报告附表8.25" xfId="3233"/>
    <cellStyle name="好_奖励补助测算7.23 2" xfId="3234"/>
    <cellStyle name="好_不用软件计算9.1不考虑经费管理评价xl 2" xfId="3235"/>
    <cellStyle name="好_14安徽_财力性转移支付2010年预算参考数" xfId="3236"/>
    <cellStyle name="好_2007年检察院案件数 3_2016年决算报告附表8.25" xfId="3237"/>
    <cellStyle name="差_义务教育阶段教职工人数（教育厅提供最终） 2_2016年决算报告附表8.25" xfId="3238"/>
    <cellStyle name="差_2006年水利统计指标统计表_财力性转移支付2010年预算参考数" xfId="3239"/>
    <cellStyle name="好_县区合并测算20080421_县市旗测算-新科目（含人口规模效应）_财力性转移支付2010年预算参考数" xfId="3240"/>
    <cellStyle name="好_下半年禁吸戒毒经费1000万元 2" xfId="3241"/>
    <cellStyle name="差_业务工作量指标 3_2016年决算报告附表7.21 2" xfId="3242"/>
    <cellStyle name="好_2008年全省汇总收支计算表 2" xfId="3243"/>
    <cellStyle name="样式 1 9" xfId="3244"/>
    <cellStyle name="好_市辖区测算-新科目（20080626）_不含人员经费系数" xfId="3245"/>
    <cellStyle name="好_下半年禁吸戒毒经费1000万元 3" xfId="3246"/>
    <cellStyle name="差_2009年一般性转移支付标准工资_地方配套按人均增幅控制8.30xl 2" xfId="3247"/>
    <cellStyle name="常规 91" xfId="3248"/>
    <cellStyle name="常规 86" xfId="3249"/>
    <cellStyle name="好_教育厅提供义务教育及高中教师人数（2009年1月6日） 3_2016年决算报告附表8.25" xfId="3250"/>
    <cellStyle name="Input 3" xfId="3251"/>
    <cellStyle name="差_Book2 2_2016年决算报告附表7.21 2" xfId="3252"/>
    <cellStyle name="好_县区合并测算20080421_县市旗测算-新科目（含人口规模效应）_财力性转移支付2010年预算参考数 2" xfId="3253"/>
    <cellStyle name="差_2009年一般性转移支付标准工资 3" xfId="3254"/>
    <cellStyle name="好_农林水和城市维护标准支出20080505－县区合计_县市旗测算-新科目（含人口规模效应）" xfId="3255"/>
    <cellStyle name="差_补助与上解情况表" xfId="3256"/>
    <cellStyle name="好_教育(按照总人口测算）—20080416 2" xfId="3257"/>
    <cellStyle name="好_义务教育阶段教职工人数（教育厅提供最终） 3_2016年决算报告附表7.21" xfId="3258"/>
    <cellStyle name="Accent4 - 40% 3 2" xfId="3259"/>
    <cellStyle name="差_基础数据分析" xfId="3260"/>
    <cellStyle name="好_2009年一般性转移支付标准工资_不用软件计算9.1不考虑经费管理评价xl 3" xfId="3261"/>
    <cellStyle name="好_云南农村义务教育统计表 2 2" xfId="3262"/>
    <cellStyle name="好_Book2_2014年广西壮族自治区本级决算录入表0701" xfId="3263"/>
    <cellStyle name="好_人员工资和公用经费2" xfId="3264"/>
    <cellStyle name="差_奖励补助测算7.25 4" xfId="3265"/>
    <cellStyle name="好_云南农村义务教育统计表 3_2016年决算报告附表7.21" xfId="3266"/>
    <cellStyle name="好_20170804175743_643 (1)" xfId="3267"/>
    <cellStyle name="好_530629_2006年县级财政报表附表" xfId="3268"/>
    <cellStyle name="差_2007年超收额预计（3000亿） 2" xfId="3269"/>
    <cellStyle name="Normal - Style1" xfId="3270"/>
    <cellStyle name="差_地方配套按人均增幅控制8.31（调整结案率后）xl 3_2016年决算报告附表7.21" xfId="3271"/>
    <cellStyle name="差_2009年一般性转移支付标准工资_奖励补助测算7.25 2 2" xfId="3272"/>
    <cellStyle name="差_2008年支出核定 2" xfId="3273"/>
    <cellStyle name="差_县市旗测算20080508_财力性转移支付2010年预算参考数 2" xfId="3274"/>
    <cellStyle name="差_指标四 2_2016年决算报告附表8.25 2" xfId="3275"/>
    <cellStyle name="好_财政供养人员_财力性转移支付2010年预算参考数 2" xfId="3276"/>
    <cellStyle name="好_云南省2008年中小学教职工情况（教育厅提供20090101加工整理） 2 2" xfId="3277"/>
    <cellStyle name="好_2007年人员分部门统计表" xfId="3278"/>
    <cellStyle name="常规 5 3" xfId="3279"/>
    <cellStyle name="差_2006年全省财力计算表（中央、决算） 3_2016年决算报告附表7.21" xfId="3280"/>
    <cellStyle name="_ET_STYLE_NoName_00__Book1_1" xfId="3281"/>
    <cellStyle name="好_2009年一般性转移支付标准工资_地方配套按人均增幅控制8.30xl 3_2016年决算报告附表8.25" xfId="3282"/>
    <cellStyle name="20% - 强调文字颜色 6 2_2014年广西壮族自治区本级决算录入表0701" xfId="3283"/>
    <cellStyle name="常规 2 3 3 2" xfId="3284"/>
    <cellStyle name="常规 169" xfId="3285"/>
    <cellStyle name="差_2009年一般性转移支付标准工资_奖励补助测算7.25 (version 1) (version 1) 3 2" xfId="3286"/>
    <cellStyle name="好_奖励补助测算5.24冯铸 2_2016年决算报告附表7.21 2" xfId="3287"/>
    <cellStyle name="差_2009年一般性转移支付标准工资_奖励补助测算5.24冯铸 3_2016年决算报告附表8.25" xfId="3288"/>
    <cellStyle name="差_11大理 3" xfId="3289"/>
    <cellStyle name="Linked Cell 2" xfId="3290"/>
    <cellStyle name="千位分隔 3 3 2" xfId="3291"/>
    <cellStyle name="百分比 2 2" xfId="3292"/>
    <cellStyle name="好_县市旗测算20080508 2" xfId="3293"/>
    <cellStyle name="好_高中教师人数（教育厅1.6日提供）" xfId="3294"/>
    <cellStyle name="Accent5 5" xfId="3295"/>
    <cellStyle name="差_市辖区测算-新科目（20080626）_民生政策最低支出需求_财力性转移支付2010年预算参考数" xfId="3296"/>
    <cellStyle name="差_指标四 3 2" xfId="3297"/>
    <cellStyle name="好_奖励补助测算7.23 2_2016年决算报告附表7.21 2" xfId="3298"/>
    <cellStyle name="差_2009年一般性转移支付标准工资_奖励补助测算7.25 (version 1) (version 1) 2 2" xfId="3299"/>
    <cellStyle name="差_第一部分：综合全" xfId="3300"/>
    <cellStyle name="常规 3 3 2" xfId="3301"/>
    <cellStyle name="差_江西超收收入安排（1-10月份）" xfId="3302"/>
    <cellStyle name="差_奖励补助测算5.24冯铸 3_2016年决算报告附表7.21" xfId="3303"/>
    <cellStyle name="20% - 强调文字颜色 4 3 2 2" xfId="3304"/>
    <cellStyle name="60% - Accent6 4" xfId="3305"/>
    <cellStyle name="Explanatory Text" xfId="3306"/>
    <cellStyle name="差_地方配套按人均增幅控制8.30xl 3_2016年决算报告附表7.21" xfId="3307"/>
    <cellStyle name="好_1110洱源县 2_2016年决算报告附表8.25" xfId="3308"/>
    <cellStyle name="差_奖励补助测算5.23新" xfId="3309"/>
    <cellStyle name="差_检验表（调整后）" xfId="3310"/>
    <cellStyle name="好_云南农村义务教育统计表 2_2016年决算报告附表7.21 2" xfId="3311"/>
    <cellStyle name="好_分县成本差异系数_不含人员经费系数 2" xfId="3312"/>
    <cellStyle name="好_义务教育阶段教职工人数（教育厅提供最终） 2_2016年决算报告附表8.25 2" xfId="3313"/>
    <cellStyle name="好_基础数据分析 4" xfId="3314"/>
    <cellStyle name="好_人员工资和公用经费3 2" xfId="3315"/>
    <cellStyle name="差_河南 缺口县区测算(地方填报白)" xfId="3316"/>
    <cellStyle name="好_530623_2006年县级财政报表附表 3_2016年决算报告附表8.25 2" xfId="3317"/>
    <cellStyle name="常规 74 2" xfId="3318"/>
    <cellStyle name="常规 69 2" xfId="3319"/>
    <cellStyle name="好_1110洱源县" xfId="3320"/>
    <cellStyle name="Accent5 2 2" xfId="3321"/>
    <cellStyle name="差_云南省2008年中小学教职工情况（教育厅提供20090101加工整理） 3_2016年决算报告附表8.25" xfId="3322"/>
    <cellStyle name="差_测算结果_财力性转移支付2010年预算参考数 2" xfId="3323"/>
    <cellStyle name="差_奖励补助测算7.25 2 2" xfId="3324"/>
    <cellStyle name="好_00省级(打印)" xfId="3325"/>
    <cellStyle name="好_行政(燃修费)_县市旗测算-新科目（含人口规模效应） 2" xfId="3326"/>
    <cellStyle name="好_05玉溪 3_2016年决算报告附表8.25" xfId="3327"/>
    <cellStyle name="好_汇总_财力性转移支付2010年预算参考数 2" xfId="3328"/>
    <cellStyle name="标题1" xfId="3329"/>
    <cellStyle name="差_14安徽_财力性转移支付2010年预算参考数" xfId="3330"/>
    <cellStyle name="千位分隔[0] 2" xfId="3331"/>
    <cellStyle name="好_奖励补助测算7.25 3_2016年决算报告附表8.25 2" xfId="3332"/>
    <cellStyle name="好_核定人数下发表 2" xfId="3333"/>
    <cellStyle name="差_2009年一般性转移支付标准工资_~4190974 3 2" xfId="3334"/>
    <cellStyle name="好_分县成本差异系数_不含人员经费系数_财力性转移支付2010年预算参考数 2" xfId="3335"/>
    <cellStyle name="好_缺口县区测算(按核定人数)_财力性转移支付2010年预算参考数" xfId="3336"/>
    <cellStyle name="千位分隔[0] 2 4" xfId="3337"/>
    <cellStyle name="Accent6 - 60% 2 2" xfId="3338"/>
    <cellStyle name="好_1110洱源县 3_2016年决算报告附表8.25 2" xfId="3339"/>
    <cellStyle name="差_奖励补助测算7.23 2_2016年决算报告附表8.25" xfId="3340"/>
    <cellStyle name="好_市辖区测算-新科目（20080626）_民生政策最低支出需求" xfId="3341"/>
    <cellStyle name="差_奖励补助测算5.24冯铸 3_2016年决算报告附表8.25 2" xfId="3342"/>
    <cellStyle name="好_其他部门(按照总人口测算）—20080416_不含人员经费系数" xfId="3343"/>
    <cellStyle name="差_卫生部门 2_2016年决算报告附表7.21 2" xfId="3344"/>
    <cellStyle name="40% - 强调文字颜色 6 3" xfId="3345"/>
    <cellStyle name="好_卫生部门 2_2016年决算报告附表8.25" xfId="3346"/>
    <cellStyle name="好_奖励补助测算7.23 3_2016年决算报告附表7.21" xfId="3347"/>
    <cellStyle name="常规 98 2" xfId="3348"/>
    <cellStyle name="差_业务工作量指标 2" xfId="3349"/>
    <cellStyle name="适中 2" xfId="3350"/>
    <cellStyle name="差_农林水和城市维护标准支出20080505－县区合计_不含人员经费系数_财力性转移支付2010年预算参考数" xfId="3351"/>
    <cellStyle name="20% - 强调文字颜色 6 3 2" xfId="3352"/>
    <cellStyle name="20% - 强调文字颜色 2 2" xfId="3353"/>
    <cellStyle name="差_不用软件计算9.1不考虑经费管理评价xl 2_2016年决算报告附表8.25 2" xfId="3354"/>
    <cellStyle name="好_汇总-县级财政报表附表 2 2" xfId="3355"/>
    <cellStyle name="好_2008云南省分县市中小学教职工统计表（教育厅提供） 3 2" xfId="3356"/>
    <cellStyle name="好_文体广播事业(按照总人口测算）—20080416_不含人员经费系数" xfId="3357"/>
    <cellStyle name="差_2009年一般性转移支付标准工资_奖励补助测算7.25 2_2016年决算报告附表8.25" xfId="3358"/>
    <cellStyle name="20% - Accent5" xfId="3359"/>
    <cellStyle name="分级显示列_1_Book1" xfId="3360"/>
    <cellStyle name="常规 25 2" xfId="3361"/>
    <cellStyle name="常规 30 2" xfId="3362"/>
    <cellStyle name="差_2006年在职人员情况" xfId="3363"/>
    <cellStyle name="好_2009年一般性转移支付标准工资_地方配套按人均增幅控制8.30一般预算平均增幅、人均可用财力平均增幅两次控制、社会治安系数调整、案件数调整xl 3_2016年决算报告附表7.21" xfId="3364"/>
    <cellStyle name="Accent4 3" xfId="3365"/>
    <cellStyle name="常规 92 2" xfId="3366"/>
    <cellStyle name="常规 87 2" xfId="3367"/>
    <cellStyle name="好_2006年28四川 2" xfId="3368"/>
    <cellStyle name="差_汇总_财力性转移支付2010年预算参考数" xfId="3369"/>
    <cellStyle name="常规 24 2" xfId="3370"/>
    <cellStyle name="常规 19 2" xfId="3371"/>
    <cellStyle name="好_2007年政法部门业务指标 3 2" xfId="3372"/>
    <cellStyle name="好_00省级(定稿)" xfId="3373"/>
    <cellStyle name="差_地方配套按人均增幅控制8.30xl 3_2016年决算报告附表8.25" xfId="3374"/>
    <cellStyle name="常规 4 7" xfId="3375"/>
    <cellStyle name="常规 102" xfId="3376"/>
    <cellStyle name="差_汇总 4" xfId="3377"/>
    <cellStyle name="好_2007年检察院案件数 3_2016年决算报告附表8.25 2" xfId="3378"/>
    <cellStyle name="差_义务教育阶段教职工人数（教育厅提供最终） 2_2016年决算报告附表8.25 2" xfId="3379"/>
    <cellStyle name="常规 22 2" xfId="3380"/>
    <cellStyle name="常规 17 2" xfId="3381"/>
    <cellStyle name="好_2009年一般性转移支付标准工资_不用软件计算9.1不考虑经费管理评价xl 3_2016年决算报告附表7.21 2" xfId="3382"/>
    <cellStyle name="40% - 强调文字颜色 1 3 2" xfId="3383"/>
    <cellStyle name="Accent5 - 60% 3 2" xfId="3384"/>
    <cellStyle name="差_00省级(打印) 2_2016年决算报告附表7.21 2" xfId="3385"/>
    <cellStyle name="差_地方配套按人均增幅控制8.31（调整结案率后）xl 2_2016年决算报告附表7.21" xfId="3386"/>
    <cellStyle name="常规 56 2" xfId="3387"/>
    <cellStyle name="常规 61 2" xfId="3388"/>
    <cellStyle name="好_奖励补助测算7.25 (version 1) (version 1) 2" xfId="3389"/>
    <cellStyle name="好_不用软件计算9.1不考虑经费管理评价xl 3_2016年决算报告附表7.21" xfId="3390"/>
    <cellStyle name="差_530623_2006年县级财政报表附表 2" xfId="3391"/>
    <cellStyle name="好_危改资金测算_财力性转移支付2010年预算参考数" xfId="3392"/>
    <cellStyle name="差_11大理 3 2" xfId="3393"/>
    <cellStyle name="Linked Cell 2 2" xfId="3394"/>
    <cellStyle name="好_三季度－表二 2_2016年决算报告附表8.25 2" xfId="3395"/>
    <cellStyle name="好_县市旗测算-新科目（20080627）_县市旗测算-新科目（含人口规模效应）" xfId="3396"/>
    <cellStyle name="好_2009年一般性转移支付标准工资_地方配套按人均增幅控制8.31（调整结案率后）xl 3_2016年决算报告附表7.21 2" xfId="3397"/>
    <cellStyle name="好_分县成本差异系数 2" xfId="3398"/>
    <cellStyle name="好_03昭通 2_2016年决算报告附表8.25" xfId="3399"/>
    <cellStyle name="好_07临沂" xfId="3400"/>
    <cellStyle name="好_文体广播事业(按照总人口测算）—20080416_民生政策最低支出需求" xfId="3401"/>
    <cellStyle name="差_奖励补助测算7.25 (version 1) (version 1) 2_2016年决算报告附表8.25" xfId="3402"/>
    <cellStyle name="好_2009年一般性转移支付标准工资_~5676413 3_2016年决算报告附表7.21 2" xfId="3403"/>
    <cellStyle name="差_2009年一般性转移支付标准工资_奖励补助测算7.23 2_2016年决算报告附表8.25" xfId="3404"/>
    <cellStyle name="好_2、土地面积、人口、粮食产量基本情况 3_2016年决算报告附表7.21" xfId="3405"/>
    <cellStyle name="差_2009年一般性转移支付标准工资 4" xfId="3406"/>
    <cellStyle name="好_云南农村义务教育统计表 3_2016年决算报告附表8.25 2" xfId="3407"/>
    <cellStyle name="差_表十" xfId="3408"/>
    <cellStyle name="差_2009年一般性转移支付标准工资_奖励补助测算5.24冯铸 2 2" xfId="3409"/>
    <cellStyle name="Heading 3_20170804175743_643 (1)" xfId="3410"/>
    <cellStyle name="好_县市旗测算-新科目（20080626）_民生政策最低支出需求_财力性转移支付2010年预算参考数 2" xfId="3411"/>
    <cellStyle name="差_行政公检法测算_不含人员经费系数_财力性转移支付2010年预算参考数" xfId="3412"/>
    <cellStyle name="差_市辖区测算-新科目（20080626）_县市旗测算-新科目（含人口规模效应） 2" xfId="3413"/>
    <cellStyle name="Accent5 - 40% 4" xfId="3414"/>
    <cellStyle name="强调 1 2" xfId="3415"/>
    <cellStyle name="常规 3" xfId="3416"/>
    <cellStyle name="好_地方配套按人均增幅控制8.30一般预算平均增幅、人均可用财力平均增幅两次控制、社会治安系数调整、案件数调整xl 3_2016年决算报告附表7.21" xfId="3417"/>
    <cellStyle name="差_2009年一般性转移支付标准工资_奖励补助测算5.24冯铸 3_2016年决算报告附表7.21 2" xfId="3418"/>
    <cellStyle name="好_基础数据分析 3_2016年决算报告附表7.21" xfId="3419"/>
    <cellStyle name="好_2009年一般性转移支付标准工资_奖励补助测算7.25 2_2016年决算报告附表7.21 2" xfId="3420"/>
    <cellStyle name="差_行政(燃修费)_民生政策最低支出需求_财力性转移支付2010年预算参考数 2" xfId="3421"/>
    <cellStyle name="差_2007一般预算支出口径剔除表_财力性转移支付2010年预算参考数" xfId="3422"/>
    <cellStyle name="差_其他部门(按照总人口测算）—20080416_县市旗测算-新科目（含人口规模效应）" xfId="3423"/>
    <cellStyle name="好_文体广播事业(按照总人口测算）—20080416_县市旗测算-新科目（含人口规模效应）" xfId="3424"/>
    <cellStyle name="60% - Accent3 4" xfId="3425"/>
    <cellStyle name="好_2009年一般性转移支付标准工资_奖励补助测算7.23 4" xfId="3426"/>
    <cellStyle name="好_卫生(按照总人口测算）—20080416_民生政策最低支出需求_财力性转移支付2010年预算参考数 2" xfId="3427"/>
    <cellStyle name="好_县市旗测算20080508_民生政策最低支出需求_财力性转移支付2010年预算参考数 2" xfId="3428"/>
    <cellStyle name="差_00省级(打印) 2_2016年决算报告附表7.21" xfId="3429"/>
    <cellStyle name="链接单元格 4" xfId="3430"/>
    <cellStyle name="差_2007年政法部门业务指标 2_2016年决算报告附表8.25 2" xfId="3431"/>
    <cellStyle name="好_安徽 缺口县区测算(地方填报)1" xfId="3432"/>
    <cellStyle name="注释 2_20170804175743_643 (1)" xfId="3433"/>
    <cellStyle name="差_Book2_财力性转移支付2010年预算参考数" xfId="3434"/>
    <cellStyle name="好_民生政策最低支出需求_财力性转移支付2010年预算参考数 2" xfId="3435"/>
    <cellStyle name="好_34青海_财力性转移支付2010年预算参考数" xfId="3436"/>
    <cellStyle name="差_缺口县区测算_财力性转移支付2010年预算参考数 2" xfId="3437"/>
    <cellStyle name="差_云南农村义务教育统计表 2 2" xfId="3438"/>
    <cellStyle name="Output 2" xfId="3439"/>
    <cellStyle name="好_2008云南省分县市中小学教职工统计表（教育厅提供） 2_2016年决算报告附表8.25 2" xfId="3440"/>
    <cellStyle name="好_2011年09月月报大表" xfId="3441"/>
    <cellStyle name="汇总 2" xfId="3442"/>
    <cellStyle name="好_Book1 3_2016年决算报告附表8.25" xfId="3443"/>
    <cellStyle name="Accent6 4" xfId="3444"/>
    <cellStyle name="差_三季度－表二" xfId="3445"/>
    <cellStyle name="好_市辖区测算20080510_不含人员经费系数_财力性转移支付2010年预算参考数 2" xfId="3446"/>
    <cellStyle name="好_市辖区测算-新科目（20080626）_民生政策最低支出需求_财力性转移支付2010年预算参考数 2" xfId="3447"/>
    <cellStyle name="常规_01玉林市" xfId="3448"/>
    <cellStyle name="Accent1 3" xfId="3449"/>
    <cellStyle name="好_2006年水利统计指标统计表 3" xfId="3450"/>
    <cellStyle name="好_2009年一般性转移支付标准工资_~4190974 3" xfId="3451"/>
    <cellStyle name="Accent3 - 60% 3" xfId="3452"/>
    <cellStyle name="Accent1 - 60% 3 2" xfId="3453"/>
    <cellStyle name="40% - Accent4 3 2" xfId="3454"/>
    <cellStyle name="好_汇总-县级财政报表附表 2_2016年决算报告附表7.21 2" xfId="3455"/>
    <cellStyle name="差_00省级(定稿) 2 2" xfId="3456"/>
    <cellStyle name="好_2006年水利统计指标统计表 2 2" xfId="3457"/>
    <cellStyle name="好_Book1 2_2016年决算报告附表7.21 2" xfId="3458"/>
    <cellStyle name="Accent1 2 2" xfId="3459"/>
    <cellStyle name="差_0502通海县 2" xfId="3460"/>
    <cellStyle name="差_地方配套按人均增幅控制8.31（调整结案率后）xl 3" xfId="3461"/>
    <cellStyle name="常规 104" xfId="3462"/>
    <cellStyle name="差_卫生部门 3_2016年决算报告附表7.21 2" xfId="3463"/>
    <cellStyle name="差_奖励补助测算7.25 (version 1) (version 1) 3_2016年决算报告附表7.21 2" xfId="3464"/>
    <cellStyle name="好_~4190974 3_2016年决算报告附表7.21" xfId="3465"/>
    <cellStyle name="好_27重庆 2" xfId="3466"/>
    <cellStyle name="差_2008年一般预算支出预计 2" xfId="3467"/>
    <cellStyle name="差_Book1 3_2016年决算报告附表8.25" xfId="3468"/>
    <cellStyle name="常规 75" xfId="3469"/>
    <cellStyle name="常规 80" xfId="3470"/>
    <cellStyle name="差_危改资金测算 2" xfId="3471"/>
    <cellStyle name="好_业务工作量指标 2_2016年决算报告附表7.21" xfId="3472"/>
    <cellStyle name="差_奖励补助测算5.24冯铸 3_2016年决算报告附表8.25" xfId="3473"/>
    <cellStyle name="差_分县成本差异系数_民生政策最低支出需求 2" xfId="3474"/>
    <cellStyle name="差_下半年禁吸戒毒经费1000万元 2_2016年决算报告附表8.25" xfId="3475"/>
    <cellStyle name="差_缺口县区测算（11.13）_财力性转移支付2010年预算参考数" xfId="3476"/>
    <cellStyle name="差_03昭通 4" xfId="3477"/>
    <cellStyle name="好_县级公安机关公用经费标准奖励测算方案（定稿） 3" xfId="3478"/>
    <cellStyle name="好_2009年一般性转移支付标准工资 3 2" xfId="3479"/>
    <cellStyle name="_附表1&amp;2：2013年各级财政预算汇总表" xfId="3480"/>
    <cellStyle name="差_2009年一般性转移支付标准工资_地方配套按人均增幅控制8.30一般预算平均增幅、人均可用财力平均增幅两次控制、社会治安系数调整、案件数调整xl 2_2016年决算报告附表8.25" xfId="3481"/>
    <cellStyle name="常规 100" xfId="3482"/>
    <cellStyle name="常规 4 5" xfId="3483"/>
    <cellStyle name="好_~5676413 3_2016年决算报告附表7.21" xfId="3484"/>
    <cellStyle name="差_市辖区测算20080510_民生政策最低支出需求_财力性转移支付2010年预算参考数 2" xfId="3485"/>
    <cellStyle name="好_高中教师人数（教育厅1.6日提供） 3_2016年决算报告附表7.21" xfId="3486"/>
    <cellStyle name="60% - Accent2 2 2" xfId="3487"/>
    <cellStyle name="好_2009年一般性转移支付标准工资_奖励补助测算7.23 3_2016年决算报告附表7.21 2" xfId="3488"/>
    <cellStyle name="好_0605石屏县 2_2016年决算报告附表7.21 2" xfId="3489"/>
    <cellStyle name="常规 21" xfId="3490"/>
    <cellStyle name="常规 16" xfId="3491"/>
    <cellStyle name="差_县级公安机关公用经费标准奖励测算方案（定稿） 2_2016年决算报告附表7.21 2" xfId="3492"/>
    <cellStyle name="差_奖励补助测算7.25 (version 1) (version 1) 3" xfId="3493"/>
    <cellStyle name="40% - 强调文字颜色 4 2" xfId="3494"/>
    <cellStyle name="差_20河南_财力性转移支付2010年预算参考数 2" xfId="3495"/>
    <cellStyle name="好_2006年基础数据 3 2" xfId="3496"/>
    <cellStyle name="差_卫生部门 4" xfId="3497"/>
    <cellStyle name="好_0605石屏县 2_2016年决算报告附表7.21" xfId="3498"/>
    <cellStyle name="好_11大理 2_2016年决算报告附表8.25 2" xfId="3499"/>
    <cellStyle name="常规_市直" xfId="3500"/>
    <cellStyle name="好_地方配套按人均增幅控制8.30一般预算平均增幅、人均可用财力平均增幅两次控制、社会治安系数调整、案件数调整xl 3_2016年决算报告附表7.21 2" xfId="3501"/>
    <cellStyle name="差_云南省2008年中小学教职工情况（教育厅提供20090101加工整理） 3_2016年决算报告附表7.21 2" xfId="3502"/>
    <cellStyle name="差_农林水和城市维护标准支出20080505－县区合计_不含人员经费系数" xfId="3503"/>
    <cellStyle name="好_2009年一般性转移支付标准工资_不用软件计算9.1不考虑经费管理评价xl 2_2016年决算报告附表7.21" xfId="3504"/>
    <cellStyle name="好_云南农村义务教育统计表 2_2016年决算报告附表8.25 2" xfId="3505"/>
    <cellStyle name="差_奖励补助测算7.25 3_2016年决算报告附表8.25" xfId="3506"/>
    <cellStyle name="差_教育厅提供义务教育及高中教师人数（2009年1月6日） 3_2016年决算报告附表8.25 2" xfId="3507"/>
    <cellStyle name="差_2009年一般性转移支付标准工资_奖励补助测算5.22测试 4" xfId="3508"/>
    <cellStyle name="好_Book2 3" xfId="3509"/>
    <cellStyle name="好_2006年在职人员情况 2_2016年决算报告附表8.25 2" xfId="3510"/>
    <cellStyle name="好_2008年支出调整 2" xfId="3511"/>
    <cellStyle name="差_市辖区测算-新科目（20080626）_不含人员经费系数_财力性转移支付2010年预算参考数 2" xfId="3512"/>
    <cellStyle name="好_2009年一般性转移支付标准工资_地方配套按人均增幅控制8.30一般预算平均增幅、人均可用财力平均增幅两次控制、社会治安系数调整、案件数调整xl 3_2016年决算报告附表7.21 2" xfId="3513"/>
    <cellStyle name="好_5334_2006年迪庆县级财政报表附表 2_2016年决算报告附表8.25" xfId="3514"/>
    <cellStyle name="60% - 强调文字颜色 1 2" xfId="3515"/>
    <cellStyle name="Note 2 2" xfId="3516"/>
    <cellStyle name="小数 3" xfId="3517"/>
    <cellStyle name="Accent5 - 60% 4" xfId="3518"/>
    <cellStyle name="40% - 强调文字颜色 1 4" xfId="3519"/>
    <cellStyle name="好_县市旗测算-新科目（20080627）_不含人员经费系数_财力性转移支付2010年预算参考数 2" xfId="3520"/>
    <cellStyle name="40% - 强调文字颜色 6 2 2 2" xfId="3521"/>
    <cellStyle name="差_2009年一般性转移支付标准工资_~5676413 3" xfId="3522"/>
    <cellStyle name="好_文体广播事业(按照总人口测算）—20080416_县市旗测算-新科目（含人口规模效应）_财力性转移支付2010年预算参考数 2" xfId="3523"/>
    <cellStyle name="好_云南省2008年转移支付测算——州市本级考核部分及政策性测算 2_2016年决算报告附表8.25 2" xfId="3524"/>
    <cellStyle name="差_2、土地面积、人口、粮食产量基本情况 3_2016年决算报告附表8.25 2" xfId="3525"/>
    <cellStyle name="好_2007年一般预算支出剔除" xfId="3526"/>
    <cellStyle name="差_530623_2006年县级财政报表附表 3_2016年决算报告附表8.25 2" xfId="3527"/>
    <cellStyle name="差_市辖区测算-新科目（20080626）_不含人员经费系数_财力性转移支付2010年预算参考数" xfId="3528"/>
    <cellStyle name="差_汇总 2 2" xfId="3529"/>
    <cellStyle name="Accent5 - 60%" xfId="3530"/>
    <cellStyle name="差_县区合并测算20080423(按照各省比重）_不含人员经费系数 2" xfId="3531"/>
    <cellStyle name="差_分县成本差异系数" xfId="3532"/>
    <cellStyle name="差_下半年禁吸戒毒经费1000万元 3_2016年决算报告附表8.25" xfId="3533"/>
    <cellStyle name="好_~5676413 4" xfId="3534"/>
    <cellStyle name="差_~4190974 2_2016年决算报告附表7.21" xfId="3535"/>
    <cellStyle name="差_03昭通 3_2016年决算报告附表7.21" xfId="3536"/>
    <cellStyle name="好_2008年支出调整_财力性转移支付2010年预算参考数" xfId="3537"/>
    <cellStyle name="差_03昭通 2_2016年决算报告附表7.21" xfId="3538"/>
    <cellStyle name="Accent1_2006年33甘肃" xfId="3539"/>
    <cellStyle name="Accent6 2 2" xfId="3540"/>
    <cellStyle name="好_2008年预计支出与2007年对比" xfId="3541"/>
    <cellStyle name="好_市辖区测算-新科目（20080626）_县市旗测算-新科目（含人口规模效应）_财力性转移支付2010年预算参考数" xfId="3542"/>
    <cellStyle name="好_成本差异系数（含人口规模） 2" xfId="3543"/>
    <cellStyle name="好_2009年一般性转移支付标准工资_地方配套按人均增幅控制8.30xl 2" xfId="3544"/>
    <cellStyle name="好_2006年水利统计指标统计表 3_2016年决算报告附表7.21" xfId="3545"/>
    <cellStyle name="差_缺口县区测算(按2007支出增长25%测算) 2" xfId="3546"/>
    <cellStyle name="差_其他部门(按照总人口测算）—20080416_不含人员经费系数 2" xfId="3547"/>
    <cellStyle name="常规_2013年政府性基金预算草案0109陈改" xfId="3548"/>
    <cellStyle name="差_~5676413 3" xfId="3549"/>
    <cellStyle name="百分比 2 4" xfId="3550"/>
    <cellStyle name="好_人员工资和公用经费3" xfId="3551"/>
    <cellStyle name="差_奖励补助测算7.25 5" xfId="3552"/>
    <cellStyle name="差_县市旗测算-新科目（20080627）_民生政策最低支出需求_财力性转移支付2010年预算参考数" xfId="3553"/>
    <cellStyle name="好_1110洱源县 3" xfId="3554"/>
    <cellStyle name="差_行政公检法测算_不含人员经费系数" xfId="3555"/>
    <cellStyle name="差_11大理 2_2016年决算报告附表8.25 2" xfId="3556"/>
    <cellStyle name="好_530629_2006年县级财政报表附表 2_2016年决算报告附表8.25 2" xfId="3557"/>
    <cellStyle name="40% - Accent2 4" xfId="3558"/>
    <cellStyle name="好_卫生部门 2_2016年决算报告附表7.21 2" xfId="3559"/>
    <cellStyle name="差_5334_2006年迪庆县级财政报表附表 3 2" xfId="3560"/>
    <cellStyle name="好_2006年全省财力计算表（中央、决算） 3" xfId="3561"/>
    <cellStyle name="40% - Accent3 2" xfId="3562"/>
    <cellStyle name="差_Book1 2_2016年决算报告附表8.25 2" xfId="3563"/>
    <cellStyle name="好_其他部门(按照总人口测算）—20080416_不含人员经费系数 2" xfId="3564"/>
    <cellStyle name="好_地方配套按人均增幅控制8.31（调整结案率后）xl 2_2016年决算报告附表8.25 2" xfId="3565"/>
    <cellStyle name="差_地方配套按人均增幅控制8.30xl 4" xfId="3566"/>
    <cellStyle name="好_其他部门(按照总人口测算）—20080416_民生政策最低支出需求" xfId="3567"/>
    <cellStyle name="千位分隔 6" xfId="3568"/>
    <cellStyle name="Accent6 - 60% 3" xfId="3569"/>
    <cellStyle name="好_~5676413 3 2" xfId="3570"/>
    <cellStyle name="好_高中教师人数（教育厅1.6日提供） 3 2" xfId="3571"/>
    <cellStyle name="好_10月月报大表" xfId="3572"/>
    <cellStyle name="差_03昭通 2_2016年决算报告附表7.21 2" xfId="3573"/>
    <cellStyle name="差_2006年水利统计指标统计表 4" xfId="3574"/>
    <cellStyle name="好_卫生部门 2_2016年决算报告附表7.21" xfId="3575"/>
    <cellStyle name="好_Book1_2" xfId="3576"/>
    <cellStyle name="强调 1 4" xfId="3577"/>
    <cellStyle name="常规 5" xfId="3578"/>
    <cellStyle name="常规 108" xfId="3579"/>
    <cellStyle name="差_奖励补助测算5.23新 4" xfId="3580"/>
    <cellStyle name="好_33甘肃" xfId="3581"/>
    <cellStyle name="差_2008年全省汇总收支计算表_财力性转移支付2010年预算参考数" xfId="3582"/>
    <cellStyle name="好_县市旗测算20080508_不含人员经费系数 2" xfId="3583"/>
    <cellStyle name="差_县区合并测算20080423(按照各省比重）_县市旗测算-新科目（含人口规模效应）" xfId="3584"/>
    <cellStyle name="好_M03 3_2016年决算报告附表8.25" xfId="3585"/>
    <cellStyle name="好_第五部分(才淼、饶永宏） 2" xfId="3586"/>
    <cellStyle name="好_卫生部门 3_2016年决算报告附表7.21 2" xfId="3587"/>
    <cellStyle name="40% - Accent6 3 2" xfId="3588"/>
    <cellStyle name="Accent1" xfId="3589"/>
    <cellStyle name="差_00省级(定稿) 3_2016年决算报告附表7.21 2" xfId="3590"/>
    <cellStyle name="常规 170_2016年决算报告附表7.21" xfId="3591"/>
    <cellStyle name="好_地方配套按人均增幅控制8.31（调整结案率后）xl 3_2016年决算报告附表7.21" xfId="3592"/>
    <cellStyle name="好_05玉溪 3 2" xfId="3593"/>
    <cellStyle name="标题 2 3" xfId="3594"/>
    <cellStyle name="好 3" xfId="3595"/>
    <cellStyle name="好_M01-2(州市补助收入) 3_2016年决算报告附表7.21" xfId="3596"/>
    <cellStyle name="差_2006年分析表" xfId="3597"/>
    <cellStyle name="Note 2" xfId="3598"/>
    <cellStyle name="好_核定人数对比 2" xfId="3599"/>
    <cellStyle name="Pourcentage_pldt" xfId="3600"/>
    <cellStyle name="好_2006年基础数据 2_2016年决算报告附表8.25" xfId="3601"/>
    <cellStyle name="差_2、土地面积、人口、粮食产量基本情况 2_2016年决算报告附表8.25" xfId="3602"/>
    <cellStyle name="20% - Accent4 2" xfId="3603"/>
    <cellStyle name="差_业务工作量指标 2_2016年决算报告附表8.25 2" xfId="3604"/>
    <cellStyle name="好_文体广播事业(按照总人口测算）—20080416_民生政策最低支出需求_财力性转移支付2010年预算参考数 2" xfId="3605"/>
    <cellStyle name="60% - 强调文字颜色 3 4" xfId="3606"/>
    <cellStyle name="差_1003牟定县 3_2016年决算报告附表8.25" xfId="3607"/>
    <cellStyle name="好_奖励补助测算7.25 2_2016年决算报告附表7.21 2" xfId="3608"/>
    <cellStyle name="t_HVAC Equipment (3)_2015年广西壮族自治区本级政府性基金预算收支决算表" xfId="3609"/>
    <cellStyle name="20% - 强调文字颜色 3 2 2 2" xfId="3610"/>
    <cellStyle name="好_卫生(按照总人口测算）—20080416" xfId="3611"/>
    <cellStyle name="差_市辖区测算20080510_民生政策最低支出需求" xfId="3612"/>
    <cellStyle name="好_不用软件计算9.1不考虑经费管理评价xl 3_2016年决算报告附表8.25 2" xfId="3613"/>
    <cellStyle name="40% - 强调文字颜色 3 4" xfId="3614"/>
    <cellStyle name="60% - Accent6 3" xfId="3615"/>
    <cellStyle name="常规 54 2" xfId="3616"/>
    <cellStyle name="常规 49 2" xfId="3617"/>
    <cellStyle name="标题 2 4" xfId="3618"/>
    <cellStyle name="好_2007年政法部门业务指标 3" xfId="3619"/>
    <cellStyle name="差_00省级(定稿) 2" xfId="3620"/>
    <cellStyle name="40% - Accent4 3" xfId="3621"/>
    <cellStyle name="差_其他部门(按照总人口测算）—20080416" xfId="3622"/>
    <cellStyle name="差_下半年禁吸戒毒经费1000万元 2 2" xfId="3623"/>
    <cellStyle name="差_2007年政法部门业务指标 2_2016年决算报告附表8.25" xfId="3624"/>
    <cellStyle name="差_Book1_新增公开表格-政府性基金预算收支决算表" xfId="3625"/>
    <cellStyle name="差_县级公安机关公用经费标准奖励测算方案（定稿） 3_2016年决算报告附表7.21" xfId="3626"/>
    <cellStyle name="Accent1 - 40% 2" xfId="3627"/>
    <cellStyle name="差_Book1 3_2016年决算报告附表7.21" xfId="3628"/>
    <cellStyle name="好_20河南_财力性转移支付2010年预算参考数" xfId="3629"/>
    <cellStyle name="好_奖励补助测算7.25 (version 1) (version 1) 4" xfId="3630"/>
    <cellStyle name="差_2006年基础数据 2" xfId="3631"/>
    <cellStyle name="差_14安徽_财力性转移支付2010年预算参考数 2" xfId="3632"/>
    <cellStyle name="差_2009年一般性转移支付标准工资_奖励补助测算7.23 3_2016年决算报告附表8.25" xfId="3633"/>
    <cellStyle name="差_县区合并测算20080421_不含人员经费系数_财力性转移支付2010年预算参考数 2" xfId="3634"/>
    <cellStyle name="差_~5676413 3_2016年决算报告附表8.25" xfId="3635"/>
    <cellStyle name="差_2009年一般性转移支付标准工资_奖励补助测算7.23" xfId="3636"/>
    <cellStyle name="差_11大理 2_2016年决算报告附表7.21" xfId="3637"/>
    <cellStyle name="差_河南 缺口县区测算(地方填报白)_财力性转移支付2010年预算参考数" xfId="3638"/>
    <cellStyle name="差_奖励补助测算7.23 3 2" xfId="3639"/>
    <cellStyle name="差_1110洱源县 2_2016年决算报告附表7.21 2" xfId="3640"/>
    <cellStyle name="差_县区合并测算20080421_不含人员经费系数" xfId="3641"/>
    <cellStyle name="差_江西超收收入安排（1-10月份）新 2" xfId="3642"/>
    <cellStyle name="差_县市旗测算20080508_不含人员经费系数_财力性转移支付2010年预算参考数" xfId="3643"/>
    <cellStyle name="常规 13 2" xfId="3644"/>
    <cellStyle name="差_2009年一般性转移支付标准工资_~4190974 3_2016年决算报告附表7.21 2" xfId="3645"/>
    <cellStyle name="数字_20170804175743_643 (1)" xfId="3646"/>
    <cellStyle name="差_市辖区测算-新科目（20080626）_财力性转移支付2010年预算参考数 2" xfId="3647"/>
    <cellStyle name="好_财政支出对上级的依赖程度" xfId="3648"/>
    <cellStyle name="HEADING2" xfId="3649"/>
    <cellStyle name="好_2009年一般性转移支付标准工资_奖励补助测算7.25 2" xfId="3650"/>
    <cellStyle name="好_附表" xfId="3651"/>
    <cellStyle name="好_2009年一般性转移支付标准工资_奖励补助测算5.23新 2" xfId="3652"/>
    <cellStyle name="好_分析缺口率_财力性转移支付2010年预算参考数 2" xfId="3653"/>
    <cellStyle name="40% - Accent1" xfId="3654"/>
    <cellStyle name="千位分隔[0] 2 3 2" xfId="3655"/>
    <cellStyle name="差_0605石屏县 3_2016年决算报告附表8.25 2" xfId="3656"/>
    <cellStyle name="差_奖励补助测算7.23 3_2016年决算报告附表8.25" xfId="3657"/>
    <cellStyle name="差_农林水和城市维护标准支出20080505－县区合计_县市旗测算-新科目（含人口规模效应）_财力性转移支付2010年预算参考数" xfId="3658"/>
    <cellStyle name="差_2007一般预算支出口径剔除表 2" xfId="3659"/>
    <cellStyle name="差_03昭通 3_2016年决算报告附表7.21 2" xfId="3660"/>
    <cellStyle name="常规 170" xfId="3661"/>
    <cellStyle name="Accent2 - 40% 2" xfId="3662"/>
    <cellStyle name="差_高中教师人数（教育厅1.6日提供） 3_2016年决算报告附表7.21" xfId="3663"/>
    <cellStyle name="好_县级公安机关公用经费标准奖励测算方案（定稿） 2_2016年决算报告附表8.25" xfId="3664"/>
    <cellStyle name="好_奖励补助测算5.24冯铸 3_2016年决算报告附表8.25 2" xfId="3665"/>
    <cellStyle name="好_00省级(定稿) 4" xfId="3666"/>
    <cellStyle name="差_地方配套按人均增幅控制8.30一般预算平均增幅、人均可用财力平均增幅两次控制、社会治安系数调整、案件数调整xl 3_2016年决算报告附表7.21 2" xfId="3667"/>
    <cellStyle name="好_县市旗测算-新科目（20080626）_县市旗测算-新科目（含人口规模效应）_财力性转移支付2010年预算参考数 2" xfId="3668"/>
    <cellStyle name="好_Book1_1_Book1 2" xfId="3669"/>
    <cellStyle name="好_30云南_1_财力性转移支付2010年预算参考数" xfId="3670"/>
    <cellStyle name="好_2009年一般性转移支付标准工资_奖励补助测算5.23新 3_2016年决算报告附表8.25 2" xfId="3671"/>
    <cellStyle name="Accent1 - 40% 3" xfId="3672"/>
    <cellStyle name="好_2009年一般性转移支付标准工资_~5676413 3 2" xfId="3673"/>
    <cellStyle name="差_业务工作量指标 3_2016年决算报告附表8.25" xfId="3674"/>
    <cellStyle name="常规 100 2" xfId="3675"/>
    <cellStyle name="_本公支" xfId="3676"/>
    <cellStyle name="好_2007年政法部门业务指标 3_2016年决算报告附表7.21" xfId="3677"/>
    <cellStyle name="40% - Accent4" xfId="3678"/>
    <cellStyle name="好_2008年一般预算支出预计 2" xfId="3679"/>
    <cellStyle name="常规 2 6 3 2" xfId="3680"/>
    <cellStyle name="差_市辖区测算20080510_民生政策最低支出需求_财力性转移支付2010年预算参考数" xfId="3681"/>
    <cellStyle name="差_奖励补助测算5.22测试 2_2016年决算报告附表8.25" xfId="3682"/>
    <cellStyle name="注释 2 4" xfId="3683"/>
    <cellStyle name="百分比 2 3" xfId="3684"/>
    <cellStyle name="差_~5676413 2" xfId="3685"/>
    <cellStyle name="差_0502通海县 3_2016年决算报告附表8.25" xfId="3686"/>
    <cellStyle name="差_M01-2(州市补助收入) 3_2016年决算报告附表8.25 2" xfId="3687"/>
    <cellStyle name="好_2009年一般性转移支付标准工资_地方配套按人均增幅控制8.31（调整结案率后）xl 2_2016年决算报告附表8.25 2" xfId="3688"/>
    <cellStyle name="好_2009年一般性转移支付标准工资_地方配套按人均增幅控制8.30xl 3_2016年决算报告附表8.25 2" xfId="3689"/>
    <cellStyle name="_Book1_5" xfId="3690"/>
    <cellStyle name="差_云南省2008年转移支付测算——州市本级考核部分及政策性测算_财力性转移支付2010年预算参考数 2" xfId="3691"/>
    <cellStyle name="好_县市旗测算-新科目（20080627）_民生政策最低支出需求_财力性转移支付2010年预算参考数 2" xfId="3692"/>
    <cellStyle name="Accent4 - 20% 2 2" xfId="3693"/>
    <cellStyle name="差_缺口县区测算(按2007支出增长25%测算)" xfId="3694"/>
    <cellStyle name="好_奖励补助测算7.23 4" xfId="3695"/>
    <cellStyle name="好_奖励补助测算7.25 (version 1) (version 1) 3_2016年决算报告附表8.25 2" xfId="3696"/>
    <cellStyle name="差_义务教育阶段教职工人数（教育厅提供最终） 2 2" xfId="3697"/>
    <cellStyle name="好_青海 缺口县区测算(地方填报)_财力性转移支付2010年预算参考数 2" xfId="3698"/>
    <cellStyle name="差_云南省2008年中小学教职工情况（教育厅提供20090101加工整理） 2_2016年决算报告附表7.21" xfId="3699"/>
    <cellStyle name="40% - 强调文字颜色 2 2 2 2" xfId="3700"/>
    <cellStyle name="差_2006年在职人员情况 3" xfId="3701"/>
    <cellStyle name="差_00省级(打印) 4" xfId="3702"/>
    <cellStyle name="Comma_!!!GO" xfId="3703"/>
    <cellStyle name="差_Book1_1_Book1" xfId="3704"/>
    <cellStyle name="好_下半年禁吸戒毒经费1000万元 3_2016年决算报告附表7.21 2" xfId="3705"/>
    <cellStyle name="差_12滨州" xfId="3706"/>
    <cellStyle name="差_2009年一般性转移支付标准工资_奖励补助测算7.25 (version 1) (version 1) 3" xfId="3707"/>
    <cellStyle name="差_教育(按照总人口测算）—20080416 2" xfId="3708"/>
    <cellStyle name="好_09黑龙江_财力性转移支付2010年预算参考数" xfId="3709"/>
    <cellStyle name="差_行政(燃修费)_不含人员经费系数 2" xfId="3710"/>
    <cellStyle name="好_县级公安机关公用经费标准奖励测算方案（定稿）" xfId="3711"/>
    <cellStyle name="好_奖励补助测算5.23新 3" xfId="3712"/>
    <cellStyle name="40% - Accent4 2 2" xfId="3713"/>
    <cellStyle name="20% - 强调文字颜色 2 2 2 2" xfId="3714"/>
    <cellStyle name="常规 11_财力性转移支付2009年预算参考数" xfId="3715"/>
    <cellStyle name="差_地方配套按人均增幅控制8.30xl 3_2016年决算报告附表7.21 2" xfId="3716"/>
    <cellStyle name="差_2008云南省分县市中小学教职工统计表（教育厅提供） 2 2" xfId="3717"/>
    <cellStyle name="好_M01-2(州市补助收入) 2_2016年决算报告附表7.21 2" xfId="3718"/>
    <cellStyle name="差_成本差异系数（含人口规模）" xfId="3719"/>
    <cellStyle name="_Book1_1_新增公开表格-政府性基金预算收支决算表 2" xfId="3720"/>
    <cellStyle name="差_2010年自治区财政与市、试点县财政年终决算结算单0211" xfId="3721"/>
    <cellStyle name="百分比 3 2 2" xfId="3722"/>
    <cellStyle name="差_2006年水利统计指标统计表 2" xfId="3723"/>
    <cellStyle name="差_2006年27重庆_财力性转移支付2010年预算参考数 2" xfId="3724"/>
    <cellStyle name="好_县市旗测算-新科目（20080626）_民生政策最低支出需求 2" xfId="3725"/>
    <cellStyle name="好_2009年一般性转移支付标准工资_地方配套按人均增幅控制8.31（调整结案率后）xl 2" xfId="3726"/>
    <cellStyle name="常规 169 2" xfId="3727"/>
    <cellStyle name="注释 2 2" xfId="3728"/>
    <cellStyle name="差_教育(按照总人口测算）—20080416_不含人员经费系数_财力性转移支付2010年预算参考数 2" xfId="3729"/>
    <cellStyle name="好_2、土地面积、人口、粮食产量基本情况 2_2016年决算报告附表7.21" xfId="3730"/>
    <cellStyle name="标题 1 2" xfId="3731"/>
    <cellStyle name="好_M01-2(州市补助收入) 2_2016年决算报告附表8.25 2" xfId="3732"/>
    <cellStyle name="差_0605石屏县 2_2016年决算报告附表7.21" xfId="3733"/>
    <cellStyle name="差_测算结果汇总_财力性转移支付2010年预算参考数 2" xfId="3734"/>
    <cellStyle name="好_2009年一般性转移支付标准工资_奖励补助测算7.25 (version 1) (version 1) 3" xfId="3735"/>
    <cellStyle name="差_2009年一般性转移支付标准工资_奖励补助测算5.22测试 2_2016年决算报告附表8.25 2" xfId="3736"/>
    <cellStyle name="差_缺口县区测算 2" xfId="3737"/>
    <cellStyle name="差_00省级(定稿) 3_2016年决算报告附表8.25 2" xfId="3738"/>
    <cellStyle name="差_县市旗测算-新科目（20080627）_民生政策最低支出需求 2" xfId="3739"/>
    <cellStyle name="好_指标四 2_2016年决算报告附表7.21" xfId="3740"/>
    <cellStyle name="差_市辖区测算-新科目（20080626）_民生政策最低支出需求" xfId="3741"/>
    <cellStyle name="好_奖励补助测算5.22测试 2_2016年决算报告附表7.21" xfId="3742"/>
    <cellStyle name="差_2008年一般预算支出预计" xfId="3743"/>
    <cellStyle name="好_27重庆" xfId="3744"/>
    <cellStyle name="差_奖励补助测算7.25 (version 1) (version 1) 3_2016年决算报告附表7.21" xfId="3745"/>
    <cellStyle name="60% - Accent4 4" xfId="3746"/>
    <cellStyle name="好_汇总_财力性转移支付2010年预算参考数" xfId="3747"/>
    <cellStyle name="差_云南省2008年转移支付测算——州市本级考核部分及政策性测算 2" xfId="3748"/>
    <cellStyle name="好_义务教育阶段教职工人数（教育厅提供最终） 3_2016年决算报告附表7.21 2" xfId="3749"/>
    <cellStyle name="好_云南省2008年中小学教职工情况（教育厅提供20090101加工整理） 2_2016年决算报告附表7.21" xfId="3750"/>
    <cellStyle name="sstot" xfId="3751"/>
    <cellStyle name="好_~5676413 2_2016年决算报告附表8.25" xfId="3752"/>
    <cellStyle name="好_市辖区测算20080510_不含人员经费系数 2" xfId="3753"/>
    <cellStyle name="好_2009年一般性转移支付标准工资" xfId="3754"/>
    <cellStyle name="好_高中教师人数（教育厅1.6日提供） 2_2016年决算报告附表8.25" xfId="3755"/>
    <cellStyle name="好_云南省2008年中小学教职工情况（教育厅提供20090101加工整理）" xfId="3756"/>
    <cellStyle name="差_卫生部门 3_2016年决算报告附表7.21" xfId="3757"/>
    <cellStyle name="好_2006年全省财力计算表（中央、决算） 3_2016年决算报告附表8.25" xfId="3758"/>
    <cellStyle name="差_00省级(打印) 3_2016年决算报告附表8.25" xfId="3759"/>
    <cellStyle name="差_2007年检察院案件数 3_2016年决算报告附表7.21" xfId="3760"/>
    <cellStyle name="好_2009年一般性转移支付标准工资_不用软件计算9.1不考虑经费管理评价xl 2" xfId="3761"/>
    <cellStyle name="千位分隔 2 4" xfId="3762"/>
    <cellStyle name="Accent6 2" xfId="3763"/>
    <cellStyle name="差_河南 缺口县区测算(地方填报)_财力性转移支付2010年预算参考数" xfId="3764"/>
    <cellStyle name="差 3" xfId="3765"/>
    <cellStyle name="好_县市旗测算-新科目（20080626）_不含人员经费系数_财力性转移支付2010年预算参考数" xfId="3766"/>
    <cellStyle name="t_HVAC Equipment (3)_20170804175743_643 (1)" xfId="3767"/>
    <cellStyle name="常规 170 3 2" xfId="3768"/>
    <cellStyle name="好_2006年全省财力计算表（中央、决算） 2 2" xfId="3769"/>
    <cellStyle name="好_0502通海县 2" xfId="3770"/>
    <cellStyle name="Check Cell 4" xfId="3771"/>
    <cellStyle name="好_成本差异系数 2" xfId="3772"/>
    <cellStyle name="后继超链接 4" xfId="3773"/>
    <cellStyle name="差_2、土地面积、人口、粮食产量基本情况 2_2016年决算报告附表7.21" xfId="3774"/>
    <cellStyle name="差_00省级(定稿) 3" xfId="3775"/>
    <cellStyle name="好_县市旗测算-新科目（20080626）_民生政策最低支出需求_财力性转移支付2010年预算参考数" xfId="3776"/>
    <cellStyle name="40% - Accent4 4" xfId="3777"/>
    <cellStyle name="差_云南 缺口县区测算(地方填报)_财力性转移支付2010年预算参考数 2" xfId="3778"/>
    <cellStyle name="好_基础数据分析 2_2016年决算报告附表7.21 2" xfId="3779"/>
    <cellStyle name="好_2009年一般性转移支付标准工资_地方配套按人均增幅控制8.30xl 2_2016年决算报告附表8.25" xfId="3780"/>
    <cellStyle name="好_2007年政法部门业务指标 4" xfId="3781"/>
    <cellStyle name="好_奖励补助测算5.24冯铸 2_2016年决算报告附表7.21" xfId="3782"/>
    <cellStyle name="Warning Text 3" xfId="3783"/>
    <cellStyle name="差_缺口县区测算_财力性转移支付2010年预算参考数" xfId="3784"/>
    <cellStyle name="差_云南省2008年转移支付测算——州市本级考核部分及政策性测算 3 2" xfId="3785"/>
    <cellStyle name="归盒啦_95" xfId="3786"/>
    <cellStyle name="好_2009年一般性转移支付标准工资_地方配套按人均增幅控制8.30xl 2_2016年决算报告附表7.21" xfId="3787"/>
    <cellStyle name="差_0605石屏县 2 2" xfId="3788"/>
    <cellStyle name="_ET_STYLE_NoName_00__Book1_20170804175743_643 (1)" xfId="3789"/>
    <cellStyle name="差_2009年一般性转移支付标准工资_地方配套按人均增幅控制8.30xl 3_2016年决算报告附表8.25" xfId="3790"/>
    <cellStyle name="好_市辖区测算20080510_县市旗测算-新科目（含人口规模效应）_财力性转移支付2010年预算参考数 2" xfId="3791"/>
    <cellStyle name="好_2006年在职人员情况 3 2" xfId="3792"/>
    <cellStyle name="好_2009年一般性转移支付标准工资_奖励补助测算5.22测试 2_2016年决算报告附表8.25 2" xfId="3793"/>
    <cellStyle name="差_行政公检法测算_民生政策最低支出需求_财力性转移支付2010年预算参考数" xfId="3794"/>
    <cellStyle name="好_09黑龙江 2" xfId="3795"/>
    <cellStyle name="差_地方配套按人均增幅控制8.30xl 2_2016年决算报告附表8.25" xfId="3796"/>
    <cellStyle name="好_行政公检法测算_民生政策最低支出需求_财力性转移支付2010年预算参考数" xfId="3797"/>
    <cellStyle name="差_530629_2006年县级财政报表附表 2_2016年决算报告附表7.21 2" xfId="3798"/>
    <cellStyle name="差_2009年一般性转移支付标准工资_地方配套按人均增幅控制8.30一般预算平均增幅、人均可用财力平均增幅两次控制、社会治安系数调整、案件数调整xl 2_2016年决算报告附表7.21" xfId="3799"/>
    <cellStyle name="差_~4190974 2" xfId="3800"/>
    <cellStyle name="差_2009年一般性转移支付标准工资_奖励补助测算5.22测试 3_2016年决算报告附表7.21" xfId="3801"/>
    <cellStyle name="好_奖励补助测算5.23新 3_2016年决算报告附表7.21" xfId="3802"/>
    <cellStyle name="常规 65 2" xfId="3803"/>
    <cellStyle name="常规 70 2" xfId="3804"/>
    <cellStyle name="好_2007年政法部门业务指标 2_2016年决算报告附表7.21" xfId="3805"/>
    <cellStyle name="好_5334_2006年迪庆县级财政报表附表 4" xfId="3806"/>
    <cellStyle name="好_2009年一般性转移支付标准工资 3_2016年决算报告附表8.25" xfId="3807"/>
    <cellStyle name="差_00省级(定稿) 4" xfId="3808"/>
    <cellStyle name="差_2006年水利统计指标统计表 2_2016年决算报告附表8.25 2" xfId="3809"/>
    <cellStyle name="差_汇总-县级财政报表附表 2_2016年决算报告附表7.21 2" xfId="3810"/>
    <cellStyle name="好_2 2" xfId="3811"/>
    <cellStyle name="差_奖励补助测算5.22测试 2" xfId="3812"/>
    <cellStyle name="Heading 2 2 2" xfId="3813"/>
    <cellStyle name="差_不用软件计算9.1不考虑经费管理评价xl 3_2016年决算报告附表7.21" xfId="3814"/>
    <cellStyle name="百分比 3 3" xfId="3815"/>
    <cellStyle name="好_530629_2006年县级财政报表附表 3_2016年决算报告附表8.25" xfId="3816"/>
    <cellStyle name="差_2009年一般性转移支付标准工资_地方配套按人均增幅控制8.30xl 2_2016年决算报告附表8.25" xfId="3817"/>
    <cellStyle name="强调文字颜色 1 3" xfId="3818"/>
    <cellStyle name="好_2009年一般性转移支付标准工资_不用软件计算9.1不考虑经费管理评价xl 3 2" xfId="3819"/>
    <cellStyle name="Linked Cell 4" xfId="3820"/>
    <cellStyle name="差_2009年一般性转移支付标准工资_奖励补助测算5.22测试 3 2" xfId="3821"/>
    <cellStyle name="差_县市旗测算-新科目（20080626）_财力性转移支付2010年预算参考数" xfId="3822"/>
    <cellStyle name="60% - 强调文字颜色 1 4" xfId="3823"/>
    <cellStyle name="好_03昭通 3_2016年决算报告附表8.25 2" xfId="3824"/>
    <cellStyle name="差_其他部门(按照总人口测算）—20080416_民生政策最低支出需求_财力性转移支付2010年预算参考数" xfId="3825"/>
    <cellStyle name="差_核定人数对比_财力性转移支付2010年预算参考数" xfId="3826"/>
    <cellStyle name="差_530629_2006年县级财政报表附表 2_2016年决算报告附表8.25" xfId="3827"/>
    <cellStyle name="Input 3 2" xfId="3828"/>
    <cellStyle name="差_县市旗测算20080508_县市旗测算-新科目（含人口规模效应）" xfId="3829"/>
    <cellStyle name="好_行政公检法测算_不含人员经费系数" xfId="3830"/>
    <cellStyle name="差_奖励补助测算7.25 3" xfId="3831"/>
    <cellStyle name="差_2009年一般性转移支付标准工资_不用软件计算9.1不考虑经费管理评价xl 4" xfId="3832"/>
    <cellStyle name="Heading 1 2" xfId="3833"/>
    <cellStyle name="差_农林水和城市维护标准支出20080505－县区合计_不含人员经费系数_财力性转移支付2010年预算参考数 2" xfId="3834"/>
    <cellStyle name="好_2015年广西壮族自治区本级部门决算收支汇总表(0622莫先孔提供)" xfId="3835"/>
    <cellStyle name="好_人员工资和公用经费2 2" xfId="3836"/>
    <cellStyle name="Explanatory Text 4" xfId="3837"/>
    <cellStyle name="差_2009年一般性转移支付标准工资_奖励补助测算7.23 2" xfId="3838"/>
    <cellStyle name="差_2006年全省财力计算表（中央、决算） 2" xfId="3839"/>
    <cellStyle name="好_高中教师人数（教育厅1.6日提供） 3_2016年决算报告附表8.25" xfId="3840"/>
    <cellStyle name="差_县市旗测算20080508_民生政策最低支出需求 2" xfId="3841"/>
    <cellStyle name="好_财政供养人员 3_2016年决算报告附表7.21" xfId="3842"/>
    <cellStyle name="Output 2 2" xfId="3843"/>
    <cellStyle name="差_第五部分(才淼、饶永宏） 2_2016年决算报告附表7.21 2" xfId="3844"/>
    <cellStyle name="好_卫生(按照总人口测算）—20080416_县市旗测算-新科目（含人口规模效应）_财力性转移支付2010年预算参考数 2" xfId="3845"/>
    <cellStyle name="钎霖_4岿角利" xfId="3846"/>
    <cellStyle name="常规 19" xfId="3847"/>
    <cellStyle name="常规 24" xfId="3848"/>
    <cellStyle name="好_指标四 2_2016年决算报告附表7.21 2" xfId="3849"/>
    <cellStyle name="差_2010年自治区财政与市、试点县财政年终决算结算单20101202 2" xfId="3850"/>
    <cellStyle name="好_下半年禁吸戒毒经费1000万元 2_2016年决算报告附表8.25" xfId="3851"/>
    <cellStyle name="好_县级公安机关公用经费标准奖励测算方案（定稿） 2" xfId="3852"/>
    <cellStyle name="差_03昭通 3" xfId="3853"/>
    <cellStyle name="好_00省级(定稿) 2" xfId="3854"/>
    <cellStyle name="差_地方配套按人均增幅控制8.30xl 3_2016年决算报告附表8.25 2" xfId="3855"/>
    <cellStyle name="好_县区合并测算20080423(按照各省比重）_民生政策最低支出需求 2" xfId="3856"/>
    <cellStyle name="Currency1" xfId="3857"/>
    <cellStyle name="差_11大理 4" xfId="3858"/>
    <cellStyle name="Linked Cell 3" xfId="3859"/>
    <cellStyle name="差_2009年一般性转移支付标准工资_奖励补助测算5.22测试 2 2" xfId="3860"/>
    <cellStyle name="好_2009年一般性转移支付标准工资_不用软件计算9.1不考虑经费管理评价xl 2_2016年决算报告附表8.25 2" xfId="3861"/>
    <cellStyle name="好_新增公开表格-政府性基金预算收支决算表 2" xfId="3862"/>
    <cellStyle name="差_县级公安机关公用经费标准奖励测算方案（定稿）" xfId="3863"/>
    <cellStyle name="好_县区合并测算20080421_不含人员经费系数_财力性转移支付2010年预算参考数" xfId="3864"/>
    <cellStyle name="好_~4190974 2" xfId="3865"/>
    <cellStyle name="常规 2 7" xfId="3866"/>
    <cellStyle name="好_市辖区测算20080510_不含人员经费系数" xfId="3867"/>
    <cellStyle name="20% - Accent1 3 2" xfId="3868"/>
    <cellStyle name="好_奖励补助测算7.25 (version 1) (version 1) 3_2016年决算报告附表7.21 2" xfId="3869"/>
    <cellStyle name="差_奖励补助测算5.23新 2_2016年决算报告附表7.21" xfId="3870"/>
    <cellStyle name="常规 7 2 2" xfId="3871"/>
    <cellStyle name="好_2009年一般性转移支付标准工资_奖励补助测算7.23 3_2016年决算报告附表7.21" xfId="3872"/>
    <cellStyle name="差_2009年一般性转移支付标准工资_奖励补助测算5.24冯铸 3_2016年决算报告附表8.25 2" xfId="3873"/>
    <cellStyle name="好_奖励补助测算7.23 3_2016年决算报告附表7.21 2" xfId="3874"/>
    <cellStyle name="60% - 强调文字颜色 4 2" xfId="3875"/>
    <cellStyle name="警告文本 2" xfId="3876"/>
    <cellStyle name="40% - Accent5" xfId="3877"/>
    <cellStyle name="差_自治区本级政府性基金情况表" xfId="3878"/>
    <cellStyle name="20% - 强调文字颜色 1 3" xfId="3879"/>
    <cellStyle name="20% - Accent1 2" xfId="3880"/>
    <cellStyle name="Accent1 - 20% 2" xfId="3881"/>
    <cellStyle name="Accent5 - 60% 2" xfId="3882"/>
    <cellStyle name="40% - 强调文字颜色 1 2" xfId="3883"/>
    <cellStyle name="常规 5 2 2" xfId="3884"/>
    <cellStyle name="差_县市旗测算-新科目（20080626）_不含人员经费系数 2" xfId="3885"/>
    <cellStyle name="差_地方配套按人均增幅控制8.31（调整结案率后）xl 3_2016年决算报告附表8.25 2" xfId="3886"/>
    <cellStyle name="差_~5676413 2_2016年决算报告附表7.21 2" xfId="3887"/>
    <cellStyle name="千位分隔[0] 2 2 2" xfId="3888"/>
    <cellStyle name="好_M03 3_2016年决算报告附表8.25 2" xfId="3889"/>
    <cellStyle name="差_1110洱源县 2 2" xfId="3890"/>
    <cellStyle name="好_高中教师人数（教育厅1.6日提供） 3_2016年决算报告附表8.25 2" xfId="3891"/>
    <cellStyle name="常规 2 6 2 2" xfId="3892"/>
    <cellStyle name="Accent6 - 40% 2" xfId="3893"/>
    <cellStyle name="好_2007年政法部门业务指标 2" xfId="3894"/>
    <cellStyle name="好_三季度－表二 3 2" xfId="3895"/>
    <cellStyle name="好_卫生部门 3 2" xfId="3896"/>
    <cellStyle name="差_2009年一般性转移支付标准工资_奖励补助测算5.22测试 3_2016年决算报告附表8.25" xfId="3897"/>
    <cellStyle name="差_0605石屏县 3_2016年决算报告附表7.21 2" xfId="3898"/>
    <cellStyle name="常规 2 5" xfId="3899"/>
    <cellStyle name="好_地方配套按人均增幅控制8.31（调整结案率后）xl 3_2016年决算报告附表8.25 2" xfId="3900"/>
    <cellStyle name="好_03昭通 2" xfId="3901"/>
    <cellStyle name="差_第五部分(才淼、饶永宏） 2_2016年决算报告附表8.25" xfId="3902"/>
    <cellStyle name="好_2009年一般性转移支付标准工资_奖励补助测算7.23 3 2" xfId="3903"/>
    <cellStyle name="差_Book1 4" xfId="3904"/>
    <cellStyle name="好_地方配套按人均增幅控制8.31（调整结案率后）xl 4" xfId="3905"/>
    <cellStyle name="好_2008云南省分县市中小学教职工统计表（教育厅提供） 3_2016年决算报告附表8.25" xfId="3906"/>
    <cellStyle name="常规 2 2 3 2" xfId="3907"/>
    <cellStyle name="_20100326高清市院遂宁检察院1080P配置清单26日改" xfId="3908"/>
    <cellStyle name="差_奖励补助测算5.22测试 3 2" xfId="3909"/>
    <cellStyle name="差_奖励补助测算7.25 (version 1) (version 1) 3_2016年决算报告附表8.25" xfId="3910"/>
    <cellStyle name="好_财政供养人员 4" xfId="3911"/>
    <cellStyle name="差_县级公安机关公用经费标准奖励测算方案（定稿） 3_2016年决算报告附表8.25" xfId="3912"/>
    <cellStyle name="好_基础数据分析 2" xfId="3913"/>
    <cellStyle name="常规 2 8 4" xfId="3914"/>
    <cellStyle name="常规 6_2014年广西壮族自治区本级决算录入表0701" xfId="3915"/>
    <cellStyle name="差_县市旗测算20080508_民生政策最低支出需求_财力性转移支付2010年预算参考数 2" xfId="3916"/>
    <cellStyle name="差_市辖区测算-新科目（20080626）" xfId="3917"/>
    <cellStyle name="好_县区合并测算20080423(按照各省比重）_不含人员经费系数" xfId="3918"/>
    <cellStyle name="好_2006年在职人员情况 3_2016年决算报告附表7.21 2" xfId="3919"/>
    <cellStyle name="常规 74" xfId="3920"/>
    <cellStyle name="常规 69" xfId="3921"/>
    <cellStyle name="好_11大理_财力性转移支付2010年预算参考数 2" xfId="3922"/>
    <cellStyle name="好_成本差异系数_财力性转移支付2010年预算参考数" xfId="3923"/>
    <cellStyle name="好_2009年一般性转移支付标准工资_~4190974 2 2" xfId="3924"/>
    <cellStyle name="40% - 强调文字颜色 3 2 2 2" xfId="3925"/>
    <cellStyle name="差_地方配套按人均增幅控制8.30xl 2_2016年决算报告附表8.25 2" xfId="3926"/>
    <cellStyle name="好_2009年一般性转移支付标准工资 3_2016年决算报告附表7.21" xfId="3927"/>
    <cellStyle name="好_0502通海县 3_2016年决算报告附表7.21 2" xfId="3928"/>
    <cellStyle name="好_汇总 2_2016年决算报告附表7.21 2" xfId="3929"/>
    <cellStyle name="常规 55 2" xfId="3930"/>
    <cellStyle name="常规 60 2" xfId="3931"/>
    <cellStyle name="差_汇总-县级财政报表附表 3_2016年决算报告附表7.21" xfId="3932"/>
    <cellStyle name="差_2009年一般性转移支付标准工资_奖励补助测算5.23新 3_2016年决算报告附表8.25 2" xfId="3933"/>
    <cellStyle name="差_~4190974 3 2" xfId="3934"/>
    <cellStyle name="常规 26" xfId="3935"/>
    <cellStyle name="常规 31" xfId="3936"/>
    <cellStyle name="差_1110洱源县 3 2" xfId="3937"/>
    <cellStyle name="差_行政（人员）_县市旗测算-新科目（含人口规模效应）_财力性转移支付2010年预算参考数 2" xfId="3938"/>
    <cellStyle name="好_不含人员经费系数_财力性转移支付2010年预算参考数 2" xfId="3939"/>
    <cellStyle name="好_奖励补助测算5.24冯铸 2 2" xfId="3940"/>
    <cellStyle name="Accent5 - 40% 2" xfId="3941"/>
    <cellStyle name="好_1003牟定县 3" xfId="3942"/>
    <cellStyle name="好_补充表" xfId="3943"/>
    <cellStyle name="差_自行调整差异系数顺序" xfId="3944"/>
    <cellStyle name="好_义务教育阶段教职工人数（教育厅提供最终） 3_2016年决算报告附表8.25 2" xfId="3945"/>
    <cellStyle name="好_云南省2008年中小学教职工情况（教育厅提供20090101加工整理） 2_2016年决算报告附表7.21 2" xfId="3946"/>
    <cellStyle name="40% - 强调文字颜色 5 2 2 2" xfId="3947"/>
    <cellStyle name="强调 2 2" xfId="3948"/>
    <cellStyle name="好_行政（人员）_县市旗测算-新科目（含人口规模效应）_财力性转移支付2010年预算参考数 2" xfId="3949"/>
    <cellStyle name="好_Book1 3" xfId="3950"/>
    <cellStyle name="好_县市旗测算-新科目（20080627）_县市旗测算-新科目（含人口规模效应）_财力性转移支付2010年预算参考数 2" xfId="3951"/>
    <cellStyle name="差_~5676413 2_2016年决算报告附表8.25" xfId="3952"/>
    <cellStyle name="好_县区合并测算20080421_不含人员经费系数 2" xfId="3953"/>
    <cellStyle name="差_卫生部门 3_2016年决算报告附表8.25" xfId="3954"/>
    <cellStyle name="常规 64 2" xfId="3955"/>
    <cellStyle name="常规 59 2" xfId="3956"/>
    <cellStyle name="gcd_2014年广西壮族自治区本级决算录入表0701" xfId="3957"/>
    <cellStyle name="好_奖励补助测算7.25 2" xfId="3958"/>
    <cellStyle name="好_县级公安机关公用经费标准奖励测算方案（定稿） 3 2" xfId="3959"/>
    <cellStyle name="差_行政(燃修费) 2" xfId="3960"/>
    <cellStyle name="差_5334_2006年迪庆县级财政报表附表 3" xfId="3961"/>
    <cellStyle name="千位_ 方正PC" xfId="3962"/>
    <cellStyle name="60% - Accent2 3" xfId="3963"/>
    <cellStyle name="常规 45 2" xfId="3964"/>
    <cellStyle name="常规 50 2" xfId="3965"/>
    <cellStyle name="差_县区合并测算20080421 2" xfId="3966"/>
    <cellStyle name="差_20河南 2" xfId="3967"/>
    <cellStyle name="差_指标四 3" xfId="3968"/>
    <cellStyle name="好_第五部分(才淼、饶永宏） 3_2016年决算报告附表8.25" xfId="3969"/>
    <cellStyle name="PSInt" xfId="3970"/>
    <cellStyle name="好_县区合并测算20080421_县市旗测算-新科目（含人口规模效应） 2" xfId="3971"/>
    <cellStyle name="差_2009年一般性转移支付标准工资_地方配套按人均增幅控制8.31（调整结案率后）xl 4" xfId="3972"/>
    <cellStyle name="差_教育厅提供义务教育及高中教师人数（2009年1月6日） 2" xfId="3973"/>
    <cellStyle name="常规 170 2" xfId="3974"/>
    <cellStyle name="差_汇总表" xfId="3975"/>
    <cellStyle name="20% - 强调文字颜色 2 3" xfId="3976"/>
    <cellStyle name="差_2008年支出调整_财力性转移支付2010年预算参考数 2" xfId="3977"/>
    <cellStyle name="好_汇总 2 2" xfId="3978"/>
    <cellStyle name="好_指标四 2_2016年决算报告附表8.25" xfId="3979"/>
    <cellStyle name="20% - Accent5 2" xfId="3980"/>
    <cellStyle name="20% - 强调文字颜色 5 3" xfId="3981"/>
    <cellStyle name="差_Book1_Book1" xfId="3982"/>
    <cellStyle name="好_基础数据分析 3" xfId="3983"/>
    <cellStyle name="好_高中教师人数（教育厅1.6日提供） 3_2016年决算报告附表7.21 2" xfId="3984"/>
    <cellStyle name="好_2006年27重庆" xfId="3985"/>
    <cellStyle name="差_三季度－表二 2_2016年决算报告附表8.25 2" xfId="3986"/>
    <cellStyle name="差_5334_2006年迪庆县级财政报表附表 2" xfId="3987"/>
    <cellStyle name="Accent4_Book1" xfId="3988"/>
    <cellStyle name="差_辽宁省2007年1-10月份一般预算收入超收及安排情况统计表" xfId="3989"/>
    <cellStyle name="好_行政(燃修费)_财力性转移支付2010年预算参考数" xfId="3990"/>
    <cellStyle name="强调文字颜色 5 4" xfId="3991"/>
    <cellStyle name="好_测算结果_财力性转移支付2010年预算参考数 2" xfId="3992"/>
    <cellStyle name="好_00省级(打印) 2_2016年决算报告附表8.25 2" xfId="3993"/>
    <cellStyle name="差_市辖区测算20080510_不含人员经费系数" xfId="3994"/>
    <cellStyle name="好_28四川_财力性转移支付2010年预算参考数" xfId="3995"/>
    <cellStyle name="差_云南农村义务教育统计表 3_2016年决算报告附表8.25" xfId="3996"/>
    <cellStyle name="差_03昭通 2_2016年决算报告附表8.25 2" xfId="3997"/>
    <cellStyle name="差_卫生部门 2_2016年决算报告附表8.25" xfId="3998"/>
    <cellStyle name="差_2008云南省分县市中小学教职工统计表（教育厅提供） 2" xfId="3999"/>
    <cellStyle name="好_其他部门(按照总人口测算）—20080416_县市旗测算-新科目（含人口规模效应） 2" xfId="4000"/>
    <cellStyle name="差_一般预算支出口径剔除表_财力性转移支付2010年预算参考数" xfId="4001"/>
    <cellStyle name="好_行政公检法测算_民生政策最低支出需求" xfId="4002"/>
    <cellStyle name="差_县市旗测算-新科目（20080627）_县市旗测算-新科目（含人口规模效应）_财力性转移支付2010年预算参考数" xfId="4003"/>
    <cellStyle name="差_汇总表 2" xfId="4004"/>
    <cellStyle name="常规 170 2 2" xfId="4005"/>
    <cellStyle name="差_县级公安机关公用经费标准奖励测算方案（定稿） 3_2016年决算报告附表8.25 2" xfId="4006"/>
    <cellStyle name="差_不用软件计算9.1不考虑经费管理评价xl 3" xfId="4007"/>
    <cellStyle name="差_平邑 2" xfId="4008"/>
    <cellStyle name="差_28四川_财力性转移支付2010年预算参考数 2" xfId="4009"/>
    <cellStyle name="好_2007年收支情况及2008年收支预计表(汇总表)" xfId="4010"/>
    <cellStyle name="差_Book1_Book1 2" xfId="4011"/>
    <cellStyle name="好_基础数据分析 3 2" xfId="4012"/>
    <cellStyle name="差_2006年在职人员情况 3_2016年决算报告附表7.21 2" xfId="4013"/>
    <cellStyle name="20% - Accent5 2 2" xfId="4014"/>
    <cellStyle name="好_平邑" xfId="4015"/>
    <cellStyle name="好_三季度－表二" xfId="4016"/>
    <cellStyle name="Good 4" xfId="4017"/>
    <cellStyle name="好_云南省2008年中小学教职工情况（教育厅提供20090101加工整理） 3_2016年决算报告附表8.25" xfId="4018"/>
    <cellStyle name="常规 2 7 3 2" xfId="4019"/>
    <cellStyle name="差_2015年广西壮族自治区本级部门决算收支汇总表" xfId="4020"/>
    <cellStyle name="差_县区合并测算20080421_不含人员经费系数 2" xfId="4021"/>
    <cellStyle name="好_00省级(定稿) 3_2016年决算报告附表7.21 2" xfId="4022"/>
    <cellStyle name="Mon閠aire_!!!GO" xfId="4023"/>
    <cellStyle name="差_文体广播事业(按照总人口测算）—20080416_财力性转移支付2010年预算参考数 2" xfId="4024"/>
    <cellStyle name="好_2006年全省财力计算表（中央、决算） 4" xfId="4025"/>
    <cellStyle name="40% - Accent3 3" xfId="4026"/>
    <cellStyle name="差_地方配套按人均增幅控制8.30一般预算平均增幅、人均可用财力平均增幅两次控制、社会治安系数调整、案件数调整xl 3" xfId="4027"/>
    <cellStyle name="好_山东省民生支出标准_财力性转移支付2010年预算参考数" xfId="4028"/>
    <cellStyle name="千位[0]_ 方正PC" xfId="4029"/>
    <cellStyle name="好_云南省2008年中小学教师人数统计表" xfId="4030"/>
    <cellStyle name="数字" xfId="4031"/>
    <cellStyle name="差_奖励补助测算7.25 3 2" xfId="4032"/>
    <cellStyle name="好_卫生(按照总人口测算）—20080416_不含人员经费系数" xfId="4033"/>
    <cellStyle name="差_09黑龙江" xfId="4034"/>
    <cellStyle name="好_2009年一般性转移支付标准工资_奖励补助测算7.23 2_2016年决算报告附表8.25 2" xfId="4035"/>
    <cellStyle name="好_2009年一般性转移支付标准工资_~5676413 2_2016年决算报告附表8.25 2" xfId="4036"/>
    <cellStyle name="差_人员工资和公用经费2_财力性转移支付2010年预算参考数 2" xfId="4037"/>
    <cellStyle name="好_县区合并测算20080423(按照各省比重）_县市旗测算-新科目（含人口规模效应）_财力性转移支付2010年预算参考数 2" xfId="4038"/>
    <cellStyle name="常规 23" xfId="4039"/>
    <cellStyle name="常规 18" xfId="4040"/>
    <cellStyle name="好_2008年县级公安保障标准落实奖励经费分配测算" xfId="4041"/>
    <cellStyle name="常规 2 10 2" xfId="4042"/>
    <cellStyle name="差_2009年一般性转移支付标准工资 2_2016年决算报告附表8.25" xfId="4043"/>
    <cellStyle name="好_县市旗测算-新科目（20080627） 2" xfId="4044"/>
    <cellStyle name="差_奖励补助测算7.23 2_2016年决算报告附表7.21 2" xfId="4045"/>
    <cellStyle name="差_2009年一般性转移支付标准工资_奖励补助测算7.25 3_2016年决算报告附表8.25" xfId="4046"/>
    <cellStyle name="常规 2 4 2" xfId="4047"/>
    <cellStyle name="差_2009年一般性转移支付标准工资_奖励补助测算7.23 3_2016年决算报告附表8.25 2" xfId="4048"/>
    <cellStyle name="Accent6 - 40% 4" xfId="4049"/>
    <cellStyle name="Moneda [0]_96 Risk" xfId="4050"/>
    <cellStyle name="差_奖励补助测算7.25 (version 1) (version 1)" xfId="4051"/>
    <cellStyle name="好_河南 缺口县区测算(地方填报) 2" xfId="4052"/>
    <cellStyle name="常规 2 11" xfId="4053"/>
    <cellStyle name="好_地方配套按人均增幅控制8.30xl 3_2016年决算报告附表8.25 2" xfId="4054"/>
    <cellStyle name="差_2009年一般性转移支付标准工资_地方配套按人均增幅控制8.31（调整结案率后）xl 2_2016年决算报告附表8.25 2" xfId="4055"/>
    <cellStyle name="好_1110洱源县 2" xfId="4056"/>
    <cellStyle name="好_卫生部门 3_2016年决算报告附表8.25 2" xfId="4057"/>
    <cellStyle name="好_2006年基础数据 4" xfId="4058"/>
    <cellStyle name="差_2009年一般性转移支付标准工资_~5676413 2_2016年决算报告附表7.21 2" xfId="4059"/>
    <cellStyle name="差_人员工资和公用经费3_财力性转移支付2010年预算参考数 2" xfId="4060"/>
    <cellStyle name="差_2009年一般性转移支付标准工资_奖励补助测算7.25 5" xfId="4061"/>
    <cellStyle name="差_2006年在职人员情况 2" xfId="4062"/>
    <cellStyle name="Accent4 3 2" xfId="4063"/>
    <cellStyle name="好_05玉溪 3_2016年决算报告附表7.21 2" xfId="4064"/>
    <cellStyle name="好_~4190974 2_2016年决算报告附表7.21" xfId="4065"/>
    <cellStyle name="t_HVAC Equipment (3)_报预算处2014年政府性基金决算报表(政府性基金)_2015年广西壮族自治区本级政府性基金预算收支决算表" xfId="4066"/>
    <cellStyle name="差_2009年一般性转移支付标准工资_奖励补助测算7.23 2_2016年决算报告附表7.21" xfId="4067"/>
    <cellStyle name="好_县市旗测算-新科目（20080626）" xfId="4068"/>
    <cellStyle name="差_0502通海县 2 2" xfId="4069"/>
    <cellStyle name="Output 3" xfId="4070"/>
    <cellStyle name="好_危改资金测算 2" xfId="4071"/>
    <cellStyle name="差_奖励补助测算7.23 2 2" xfId="4072"/>
    <cellStyle name="Heading 3 3 2" xfId="4073"/>
    <cellStyle name="好_其他部门(按照总人口测算）—20080416_县市旗测算-新科目（含人口规模效应）_财力性转移支付2010年预算参考数 2" xfId="4074"/>
    <cellStyle name="差_2007一般预算支出口径剔除表" xfId="4075"/>
    <cellStyle name="差_业务工作量指标 3_2016年决算报告附表8.25 2" xfId="4076"/>
    <cellStyle name="常规 8" xfId="4077"/>
    <cellStyle name="好_下半年禁吸戒毒经费1000万元" xfId="4078"/>
    <cellStyle name="好_2008云南省分县市中小学教职工统计表（教育厅提供） 2" xfId="4079"/>
    <cellStyle name="差_云南省2008年中小学教职工情况（教育厅提供20090101加工整理） 3_2016年决算报告附表7.21" xfId="4080"/>
    <cellStyle name="差_奖励补助测算5.23新 3_2016年决算报告附表8.25" xfId="4081"/>
    <cellStyle name="好_14安徽 2" xfId="4082"/>
    <cellStyle name="好_1110洱源县 2_2016年决算报告附表8.25 2" xfId="4083"/>
    <cellStyle name="差_地方配套按人均增幅控制8.30一般预算平均增幅、人均可用财力平均增幅两次控制、社会治安系数调整、案件数调整xl 3_2016年决算报告附表7.21" xfId="4084"/>
    <cellStyle name="好_Book1_1_Book1" xfId="4085"/>
    <cellStyle name="好_2009年一般性转移支付标准工资_奖励补助测算7.25 (version 1) (version 1) 4" xfId="4086"/>
    <cellStyle name="昗弨_Pacific Region P&amp;L" xfId="4087"/>
    <cellStyle name="好_地方配套按人均增幅控制8.30一般预算平均增幅、人均可用财力平均增幅两次控制、社会治安系数调整、案件数调整xl" xfId="4088"/>
    <cellStyle name="差_2007年政法部门业务指标 4" xfId="4089"/>
    <cellStyle name="差_2008年全省汇总收支计算表" xfId="4090"/>
    <cellStyle name="好_2007年检察院案件数 2" xfId="4091"/>
    <cellStyle name="样式 1 2" xfId="4092"/>
    <cellStyle name="表标题 2 2" xfId="4093"/>
    <cellStyle name="超级链接 2 2" xfId="4094"/>
    <cellStyle name="百分比 3 4" xfId="4095"/>
    <cellStyle name="好_市辖区测算-新科目（20080626）_不含人员经费系数_财力性转移支付2010年预算参考数" xfId="4096"/>
    <cellStyle name="差_民生政策最低支出需求_财力性转移支付2010年预算参考数 2" xfId="4097"/>
    <cellStyle name="常规 81" xfId="4098"/>
    <cellStyle name="常规 76" xfId="4099"/>
    <cellStyle name="好_汇总 3" xfId="4100"/>
    <cellStyle name="差_0605石屏县" xfId="4101"/>
    <cellStyle name="Calculation 3" xfId="4102"/>
    <cellStyle name="好_行政（人员）_县市旗测算-新科目（含人口规模效应） 2" xfId="4103"/>
    <cellStyle name="常规 3 9" xfId="4104"/>
    <cellStyle name="Accent1 - 20% 3" xfId="4105"/>
    <cellStyle name="商品名称" xfId="4106"/>
    <cellStyle name="千位分隔 2" xfId="4107"/>
    <cellStyle name="差_教育厅提供义务教育及高中教师人数（2009年1月6日） 2_2016年决算报告附表8.25" xfId="4108"/>
    <cellStyle name="差_奖励补助测算5.22测试 3_2016年决算报告附表7.21 2" xfId="4109"/>
    <cellStyle name="好_2009年一般性转移支付标准工资_奖励补助测算7.25 3" xfId="4110"/>
    <cellStyle name="常规 4 3" xfId="4111"/>
    <cellStyle name="常规 2 2 2 3 2" xfId="4112"/>
    <cellStyle name="好_江西超收收入安排（1-10月份）新" xfId="4113"/>
    <cellStyle name="差_云南农村义务教育统计表 3 2" xfId="4114"/>
    <cellStyle name="差_测算结果_财力性转移支付2010年预算参考数" xfId="4115"/>
    <cellStyle name="20% - 强调文字颜色 3 3 2 2" xfId="4116"/>
    <cellStyle name="差_530629_2006年县级财政报表附表 2_2016年决算报告附表7.21" xfId="4117"/>
    <cellStyle name="差_530623_2006年县级财政报表附表 2_2016年决算报告附表7.21 2" xfId="4118"/>
    <cellStyle name="好_2006年基础数据" xfId="4119"/>
    <cellStyle name="Accent6 3" xfId="4120"/>
    <cellStyle name="好_2007年人员分部门统计表 2_2016年决算报告附表8.25 2" xfId="4121"/>
    <cellStyle name="Accent4 - 20% 4" xfId="4122"/>
    <cellStyle name="差_云南农村义务教育统计表 3_2016年决算报告附表7.21" xfId="4123"/>
    <cellStyle name="差_奖励补助测算5.23新 3_2016年决算报告附表8.25 2" xfId="4124"/>
    <cellStyle name="好_行政(燃修费)_财力性转移支付2010年预算参考数 2" xfId="4125"/>
    <cellStyle name="20% - Accent3" xfId="4126"/>
    <cellStyle name="好_28四川 2" xfId="4127"/>
    <cellStyle name="好_2006年全省财力计算表（中央、决算） 3_2016年决算报告附表7.21" xfId="4128"/>
    <cellStyle name="差_下半年禁吸戒毒经费1000万元 3" xfId="4129"/>
    <cellStyle name="好_2008年一般预算支出预计" xfId="4130"/>
    <cellStyle name="好_2009年一般性转移支付标准工资_地方配套按人均增幅控制8.31（调整结案率后）xl 3_2016年决算报告附表8.25 2" xfId="4131"/>
    <cellStyle name="40% - 强调文字颜色 4 3 2" xfId="4132"/>
    <cellStyle name="好_教育(按照总人口测算）—20080416_民生政策最低支出需求_财力性转移支付2010年预算参考数" xfId="4133"/>
    <cellStyle name="PSDec" xfId="4134"/>
    <cellStyle name="差_汇总-县级财政报表附表 3_2016年决算报告附表7.21 2" xfId="4135"/>
    <cellStyle name="好_市辖区测算20080510_县市旗测算-新科目（含人口规模效应）_财力性转移支付2010年预算参考数" xfId="4136"/>
    <cellStyle name="差_2009年一般性转移支付标准工资_~5676413 3_2016年决算报告附表7.21 2" xfId="4137"/>
    <cellStyle name="差_2007年一般预算支出剔除_财力性转移支付2010年预算参考数 2" xfId="4138"/>
    <cellStyle name="好_2006年全省财力计算表（中央、决算）" xfId="4139"/>
    <cellStyle name="常规 2 4 3 2" xfId="4140"/>
    <cellStyle name="好_2006年基础数据 2 2" xfId="4141"/>
    <cellStyle name="Accent2 - 20% 3" xfId="4142"/>
    <cellStyle name="差_2009年一般性转移支付标准工资_地方配套按人均增幅控制8.31（调整结案率后）xl" xfId="4143"/>
    <cellStyle name="好_2009年一般性转移支付标准工资_地方配套按人均增幅控制8.30一般预算平均增幅、人均可用财力平均增幅两次控制、社会治安系数调整、案件数调整xl 3" xfId="4144"/>
    <cellStyle name="40% - Accent3 3 2" xfId="4145"/>
    <cellStyle name="差_文体广播事业(按照总人口测算）—20080416_县市旗测算-新科目（含人口规模效应）_财力性转移支付2010年预算参考数 2" xfId="4146"/>
    <cellStyle name="差_卫生(按照总人口测算）—20080416_县市旗测算-新科目（含人口规模效应）" xfId="4147"/>
    <cellStyle name="好_汇总表4_财力性转移支付2010年预算参考数 2" xfId="4148"/>
    <cellStyle name="40% - 强调文字颜色 6 3 2" xfId="4149"/>
    <cellStyle name="差_2、土地面积、人口、粮食产量基本情况 3" xfId="4150"/>
    <cellStyle name="好_~5676413 3" xfId="4151"/>
    <cellStyle name="_ET_STYLE_NoName_00__Book1_新增公开表格-政府性基金预算收支决算表" xfId="4152"/>
    <cellStyle name="后继超级链接" xfId="4153"/>
    <cellStyle name="好_县市旗测算-新科目（20080626）_县市旗测算-新科目（含人口规模效应） 2" xfId="4154"/>
    <cellStyle name="好_农林水和城市维护标准支出20080505－县区合计_民生政策最低支出需求 2" xfId="4155"/>
    <cellStyle name="差_县市旗测算-新科目（20080626）_民生政策最低支出需求_财力性转移支付2010年预算参考数" xfId="4156"/>
    <cellStyle name="差_缺口县区测算(按核定人数) 2" xfId="4157"/>
    <cellStyle name="Accent4 - 60% 3" xfId="4158"/>
    <cellStyle name="PSSpacer" xfId="4159"/>
    <cellStyle name="常规 3 2 2" xfId="4160"/>
    <cellStyle name="差_2015年广西壮族自治区本级政府性基金预算收支决算表0608 2" xfId="4161"/>
    <cellStyle name="注释 4" xfId="4162"/>
    <cellStyle name="强调文字颜色 3 2" xfId="4163"/>
    <cellStyle name="好_县级公安机关公用经费标准奖励测算方案（定稿） 2_2016年决算报告附表7.21 2" xfId="4164"/>
    <cellStyle name="差_教育(按照总人口测算）—20080416_民生政策最低支出需求_财力性转移支付2010年预算参考数" xfId="4165"/>
    <cellStyle name="差 4" xfId="4166"/>
    <cellStyle name="差_核定人数对比 2" xfId="4167"/>
    <cellStyle name="Accent1 - 20% 2 2" xfId="4168"/>
    <cellStyle name="好_指标四 3" xfId="4169"/>
    <cellStyle name="20% - 强调文字颜色 1 3 2" xfId="4170"/>
    <cellStyle name="强调 3 2 2" xfId="4171"/>
    <cellStyle name="好_2006年22湖南" xfId="4172"/>
    <cellStyle name="好_奖励补助测算7.23 2 2" xfId="4173"/>
    <cellStyle name="好_奖励补助测算7.23 3_2016年决算报告附表8.25 2" xfId="4174"/>
    <cellStyle name="差_2009年一般性转移支付标准工资_地方配套按人均增幅控制8.31（调整结案率后）xl 3 2" xfId="4175"/>
    <cellStyle name="差_文体广播事业(按照总人口测算）—20080416" xfId="4176"/>
    <cellStyle name="好_Book2_财力性转移支付2010年预算参考数 2" xfId="4177"/>
    <cellStyle name="差_分县成本差异系数_财力性转移支付2010年预算参考数" xfId="4178"/>
    <cellStyle name="强调 2 4" xfId="4179"/>
    <cellStyle name="20% - Accent6 3" xfId="4180"/>
    <cellStyle name="20% - 强调文字颜色 6 4" xfId="4181"/>
    <cellStyle name="差_30云南_1 2" xfId="4182"/>
    <cellStyle name="分级显示行_1_13区汇总" xfId="4183"/>
    <cellStyle name="好_Book2" xfId="4184"/>
    <cellStyle name="差_1003牟定县 3 2" xfId="4185"/>
    <cellStyle name="强调文字颜色 6 2" xfId="4186"/>
    <cellStyle name="差_基础数据分析 3_2016年决算报告附表8.25" xfId="4187"/>
    <cellStyle name="好_2009年一般性转移支付标准工资_奖励补助测算7.25 (version 1) (version 1) 2_2016年决算报告附表7.21 2" xfId="4188"/>
    <cellStyle name="好_其他部门(按照总人口测算）—20080416_县市旗测算-新科目（含人口规模效应）_财力性转移支付2010年预算参考数" xfId="4189"/>
    <cellStyle name="好_汇总 2" xfId="4190"/>
    <cellStyle name="常规 14 2" xfId="4191"/>
    <cellStyle name="差_同德 2" xfId="4192"/>
    <cellStyle name="好_教育厅提供义务教育及高中教师人数（2009年1月6日） 2_2016年决算报告附表7.21" xfId="4193"/>
    <cellStyle name="差_城建部门" xfId="4194"/>
    <cellStyle name="差_下半年禁吸戒毒经费1000万元 2_2016年决算报告附表8.25 2" xfId="4195"/>
    <cellStyle name="好_2008云南省分县市中小学教职工统计表（教育厅提供） 3_2016年决算报告附表7.21 2" xfId="4196"/>
    <cellStyle name="样式 1" xfId="4197"/>
    <cellStyle name="好_2007年检察院案件数" xfId="4198"/>
    <cellStyle name="20% - 强调文字颜色 5 2_2014年广西壮族自治区本级决算录入表0701" xfId="4199"/>
    <cellStyle name="好_2、土地面积、人口、粮食产量基本情况 3" xfId="4200"/>
    <cellStyle name="差_其他部门(按照总人口测算）—20080416_不含人员经费系数_财力性转移支付2010年预算参考数" xfId="4201"/>
    <cellStyle name="Linked Cell" xfId="4202"/>
    <cellStyle name="千位分隔 3 3" xfId="4203"/>
    <cellStyle name="Output" xfId="4204"/>
    <cellStyle name="差_高中教师人数（教育厅1.6日提供） 4" xfId="4205"/>
    <cellStyle name="差_2008云南省分县市中小学教职工统计表（教育厅提供） 3_2016年决算报告附表7.21 2" xfId="4206"/>
    <cellStyle name="好_安徽 缺口县区测算(地方填报)1_财力性转移支付2010年预算参考数" xfId="4207"/>
    <cellStyle name="差_22湖南_财力性转移支付2010年预算参考数 2" xfId="4208"/>
    <cellStyle name="40% - 强调文字颜色 5 2_2014年广西壮族自治区本级决算录入表0701" xfId="4209"/>
    <cellStyle name="差_财政供养人员 3_2016年决算报告附表8.25" xfId="4210"/>
    <cellStyle name="好_2009年一般性转移支付标准工资_~5676413 2_2016年决算报告附表8.25" xfId="4211"/>
    <cellStyle name="好_教育(按照总人口测算）—20080416_财力性转移支付2010年预算参考数" xfId="4212"/>
    <cellStyle name="差_缺口县区测算(按2007支出增长25%测算)_财力性转移支付2010年预算参考数 2" xfId="4213"/>
    <cellStyle name="好_0502通海县 2_2016年决算报告附表7.21" xfId="4214"/>
    <cellStyle name="差_汇总 2_2016年决算报告附表8.25" xfId="4215"/>
    <cellStyle name="差_汇总表4" xfId="4216"/>
    <cellStyle name="好_县级公安机关公用经费标准奖励测算方案（定稿） 4" xfId="4217"/>
    <cellStyle name="差_2007年政法部门业务指标 3 2" xfId="4218"/>
    <cellStyle name="Accent6 - 40% 2 2" xfId="4219"/>
    <cellStyle name="好_2009年一般性转移支付标准工资_奖励补助测算5.24冯铸 2_2016年决算报告附表7.21 2" xfId="4220"/>
    <cellStyle name="差_奖励补助测算7.23 3" xfId="4221"/>
    <cellStyle name="好_530623_2006年县级财政报表附表 3 2" xfId="4222"/>
    <cellStyle name="好_Book2 3_2016年决算报告附表8.25 2" xfId="4223"/>
    <cellStyle name="差_2015年广西壮族自治区本级部门决算收支汇总表 2" xfId="4224"/>
    <cellStyle name="好_2008年支出调整" xfId="4225"/>
    <cellStyle name="好_不用软件计算9.1不考虑经费管理评价xl" xfId="4226"/>
    <cellStyle name="好_2009年一般性转移支付标准工资_奖励补助测算5.23新 4" xfId="4227"/>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externalLink" Target="externalLinks/externalLink9.xml"/><Relationship Id="rId30" Type="http://schemas.openxmlformats.org/officeDocument/2006/relationships/externalLink" Target="externalLinks/externalLink8.xml"/><Relationship Id="rId3" Type="http://schemas.openxmlformats.org/officeDocument/2006/relationships/worksheet" Target="worksheets/sheet3.xml"/><Relationship Id="rId29" Type="http://schemas.openxmlformats.org/officeDocument/2006/relationships/externalLink" Target="externalLinks/externalLink7.xml"/><Relationship Id="rId28" Type="http://schemas.openxmlformats.org/officeDocument/2006/relationships/externalLink" Target="externalLinks/externalLink6.xml"/><Relationship Id="rId27" Type="http://schemas.openxmlformats.org/officeDocument/2006/relationships/externalLink" Target="externalLinks/externalLink5.xml"/><Relationship Id="rId26" Type="http://schemas.openxmlformats.org/officeDocument/2006/relationships/externalLink" Target="externalLinks/externalLink4.xml"/><Relationship Id="rId25" Type="http://schemas.openxmlformats.org/officeDocument/2006/relationships/externalLink" Target="externalLinks/externalLink3.xml"/><Relationship Id="rId24" Type="http://schemas.openxmlformats.org/officeDocument/2006/relationships/externalLink" Target="externalLinks/externalLink2.xml"/><Relationship Id="rId23" Type="http://schemas.openxmlformats.org/officeDocument/2006/relationships/externalLink" Target="externalLinks/externalLink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coveredExternalLink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coveredExternalLink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coveredExternalLink5"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RecoveredExternalLink6"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RecoveredExternalLink7"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RecoveredExternalLink8"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ecoveredExternalLink9"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 val="eqpmad2"/>
      <sheetName val="Toolbox"/>
      <sheetName val="C01-1"/>
      <sheetName val="一般预算收入"/>
      <sheetName val="村级支出"/>
      <sheetName val="汇总表"/>
      <sheetName val="高速公路前期"/>
      <sheetName val="新开工高速公路"/>
      <sheetName val="续建高速公路 "/>
      <sheetName val="建成高速公路"/>
      <sheetName val="路网汇总表"/>
      <sheetName val="新开工路网"/>
      <sheetName val="续建路网"/>
      <sheetName val="建成路网"/>
      <sheetName val="水运"/>
      <sheetName val="农村"/>
      <sheetName val="POWER ASSUMPTIONS"/>
      <sheetName val="G.1R-Shou COP Gf"/>
      <sheetName val="P1012001"/>
      <sheetName val="SW-TEO"/>
      <sheetName val="Open"/>
      <sheetName val="基础编码"/>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国家"/>
      <sheetName val="Define"/>
      <sheetName val="财政供养人员增幅"/>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Kx"/>
      <sheetName val="C01-1"/>
      <sheetName val="P1012001"/>
      <sheetName val="表二"/>
      <sheetName val="表五"/>
      <sheetName val="2012.2.2 (整合)"/>
      <sheetName val="2012.2.2"/>
      <sheetName val="全市结转"/>
      <sheetName val="提前告知数"/>
      <sheetName val="2012年财力"/>
      <sheetName val="类型"/>
      <sheetName val="人民银行"/>
      <sheetName val="中央"/>
      <sheetName val="2007"/>
      <sheetName val="#REF"/>
      <sheetName val="四月份月报"/>
      <sheetName val="单位编码"/>
      <sheetName val="DDETABLE "/>
      <sheetName val="Define"/>
      <sheetName val="村级支出"/>
    </sheetNames>
    <sheetDataSet>
      <sheetData sheetId="0" refreshError="1"/>
      <sheetData sheetId="1" refreshError="1"/>
      <sheetData sheetId="2" refreshError="1"/>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1012001"/>
      <sheetName val="PKx"/>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RecoveredExternalLin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Sheet3"/>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KKKKKKKK"/>
      <sheetName val="DDETABLE "/>
      <sheetName val="#REF"/>
      <sheetName val="POWER ASSUMPTIONS"/>
      <sheetName val="2000地方"/>
      <sheetName val="中央"/>
      <sheetName val="01北京市"/>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农业人口"/>
      <sheetName val="Open"/>
      <sheetName val="事业发展"/>
      <sheetName val="G.1R-Shou COP Gf"/>
      <sheetName val="封面"/>
      <sheetName val="目录"/>
      <sheetName val="A01"/>
      <sheetName val="A02"/>
      <sheetName val="A03"/>
      <sheetName val="A04"/>
      <sheetName val="A05"/>
      <sheetName val="A06"/>
      <sheetName val="A07"/>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中央"/>
      <sheetName val="人员支出"/>
      <sheetName val="农业人口"/>
      <sheetName val="#REF!"/>
      <sheetName val="事业发展"/>
      <sheetName val="GD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四月份月报"/>
      <sheetName val="C01-1"/>
      <sheetName val="本年收入合计"/>
      <sheetName val="封面"/>
      <sheetName val="农业用地"/>
      <sheetName val="村级支出"/>
      <sheetName val="一般预算收入"/>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四月份月报"/>
      <sheetName val="工商税收"/>
    </sheetNames>
    <sheetDataSet>
      <sheetData sheetId="0" refreshError="1"/>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村级支出"/>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2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A6" sqref="A6"/>
    </sheetView>
  </sheetViews>
  <sheetFormatPr defaultColWidth="9" defaultRowHeight="14.25"/>
  <cols>
    <col min="1" max="1" width="137.25" customWidth="1"/>
    <col min="3" max="3" width="10.375"/>
  </cols>
  <sheetData>
    <row r="1" ht="22" customHeight="1" spans="1:1">
      <c r="A1" s="247" t="s">
        <v>0</v>
      </c>
    </row>
    <row r="5" ht="77" customHeight="1"/>
    <row r="6" ht="55" customHeight="1" spans="1:1">
      <c r="A6" s="248" t="s">
        <v>1</v>
      </c>
    </row>
    <row r="7" ht="156" customHeight="1"/>
    <row r="11" ht="42" customHeight="1" spans="1:1">
      <c r="A11" s="249" t="s">
        <v>2</v>
      </c>
    </row>
    <row r="12" ht="42" customHeight="1" spans="1:1">
      <c r="A12" s="250">
        <v>45139</v>
      </c>
    </row>
  </sheetData>
  <printOptions horizontalCentered="1"/>
  <pageMargins left="0.984027777777778" right="0.984027777777778" top="1.53541666666667" bottom="1.65277777777778" header="0.5" footer="0.5"/>
  <pageSetup paperSize="8"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showZeros="0" view="pageBreakPreview" zoomScaleNormal="100" workbookViewId="0">
      <selection activeCell="B8" sqref="B8"/>
    </sheetView>
  </sheetViews>
  <sheetFormatPr defaultColWidth="8.75" defaultRowHeight="13.5" outlineLevelCol="6"/>
  <cols>
    <col min="1" max="1" width="43.125" style="144" customWidth="1"/>
    <col min="2" max="2" width="18.25" style="144" customWidth="1"/>
    <col min="3" max="3" width="13.125" style="144" customWidth="1"/>
    <col min="4" max="4" width="12.75" style="144" customWidth="1"/>
    <col min="5" max="5" width="15.5" style="144" customWidth="1"/>
    <col min="6" max="6" width="13.875" style="144" customWidth="1"/>
    <col min="7" max="7" width="11.5" style="144" customWidth="1"/>
    <col min="8" max="8" width="9" style="144" customWidth="1"/>
    <col min="9" max="12" width="9" style="144"/>
    <col min="13" max="13" width="11.75" style="144"/>
    <col min="14" max="15" width="12.875" style="144"/>
    <col min="16" max="16" width="9.625" style="144"/>
    <col min="17" max="32" width="9" style="144"/>
    <col min="33" max="16384" width="8.75" style="144"/>
  </cols>
  <sheetData>
    <row r="1" ht="30" customHeight="1" spans="1:1">
      <c r="A1" s="145" t="s">
        <v>1284</v>
      </c>
    </row>
    <row r="2" ht="33" customHeight="1" spans="1:7">
      <c r="A2" s="146" t="s">
        <v>1285</v>
      </c>
      <c r="B2" s="146"/>
      <c r="C2" s="146"/>
      <c r="D2" s="146"/>
      <c r="E2" s="146"/>
      <c r="F2" s="146"/>
      <c r="G2" s="146"/>
    </row>
    <row r="3" ht="23.25" customHeight="1" spans="1:7">
      <c r="A3" s="147"/>
      <c r="B3" s="147"/>
      <c r="C3" s="147"/>
      <c r="D3" s="147"/>
      <c r="E3" s="147"/>
      <c r="F3" s="147"/>
      <c r="G3" s="148" t="s">
        <v>1286</v>
      </c>
    </row>
    <row r="4" ht="32.25" customHeight="1" spans="1:7">
      <c r="A4" s="149" t="s">
        <v>1287</v>
      </c>
      <c r="B4" s="88" t="s">
        <v>1288</v>
      </c>
      <c r="C4" s="89"/>
      <c r="D4" s="90"/>
      <c r="E4" s="88" t="s">
        <v>1289</v>
      </c>
      <c r="F4" s="89"/>
      <c r="G4" s="90"/>
    </row>
    <row r="5" ht="26.25" customHeight="1" spans="1:7">
      <c r="A5" s="150"/>
      <c r="B5" s="92" t="s">
        <v>29</v>
      </c>
      <c r="C5" s="92" t="s">
        <v>105</v>
      </c>
      <c r="D5" s="92" t="s">
        <v>31</v>
      </c>
      <c r="E5" s="92" t="s">
        <v>29</v>
      </c>
      <c r="F5" s="92" t="s">
        <v>105</v>
      </c>
      <c r="G5" s="92" t="s">
        <v>31</v>
      </c>
    </row>
    <row r="6" ht="26.25" customHeight="1" spans="1:7">
      <c r="A6" s="151" t="s">
        <v>1290</v>
      </c>
      <c r="B6" s="152">
        <v>0</v>
      </c>
      <c r="C6" s="152"/>
      <c r="D6" s="152"/>
      <c r="E6" s="152">
        <v>79.6506</v>
      </c>
      <c r="F6" s="152">
        <v>54.9066</v>
      </c>
      <c r="G6" s="152">
        <v>24.744</v>
      </c>
    </row>
    <row r="7" ht="26.25" customHeight="1" spans="1:7">
      <c r="A7" s="151" t="s">
        <v>1291</v>
      </c>
      <c r="B7" s="152">
        <v>0</v>
      </c>
      <c r="C7" s="152"/>
      <c r="D7" s="152"/>
      <c r="E7" s="152">
        <v>88.67</v>
      </c>
      <c r="F7" s="152">
        <v>63.52</v>
      </c>
      <c r="G7" s="152">
        <v>25.15</v>
      </c>
    </row>
    <row r="8" ht="26.25" customHeight="1" spans="1:7">
      <c r="A8" s="151" t="s">
        <v>1292</v>
      </c>
      <c r="B8" s="152">
        <v>8.0288</v>
      </c>
      <c r="C8" s="152">
        <v>7.6032</v>
      </c>
      <c r="D8" s="152">
        <v>0.4256</v>
      </c>
      <c r="E8" s="152">
        <v>8.0381</v>
      </c>
      <c r="F8" s="152">
        <v>7.6125</v>
      </c>
      <c r="G8" s="152">
        <v>0.4256</v>
      </c>
    </row>
    <row r="9" ht="26.25" hidden="1" customHeight="1" spans="1:7">
      <c r="A9" s="151" t="s">
        <v>1293</v>
      </c>
      <c r="B9" s="152">
        <v>0</v>
      </c>
      <c r="C9" s="152"/>
      <c r="D9" s="152"/>
      <c r="E9" s="152">
        <v>0</v>
      </c>
      <c r="F9" s="152">
        <v>0</v>
      </c>
      <c r="G9" s="152">
        <v>0</v>
      </c>
    </row>
    <row r="10" ht="26.25" hidden="1" customHeight="1" spans="1:7">
      <c r="A10" s="151" t="s">
        <v>1294</v>
      </c>
      <c r="B10" s="152">
        <v>6.5022</v>
      </c>
      <c r="C10" s="152">
        <v>4.16</v>
      </c>
      <c r="D10" s="152">
        <v>2.3422</v>
      </c>
      <c r="E10" s="152">
        <v>6.5022</v>
      </c>
      <c r="F10" s="152">
        <v>4.16</v>
      </c>
      <c r="G10" s="152">
        <v>2.3422</v>
      </c>
    </row>
    <row r="11" ht="26.25" customHeight="1" spans="1:7">
      <c r="A11" s="151" t="s">
        <v>1295</v>
      </c>
      <c r="B11" s="152">
        <v>9.8686</v>
      </c>
      <c r="C11" s="152">
        <v>6.1122</v>
      </c>
      <c r="D11" s="152">
        <v>3.7564</v>
      </c>
      <c r="E11" s="152">
        <v>9.8686</v>
      </c>
      <c r="F11" s="152">
        <v>6.1122</v>
      </c>
      <c r="G11" s="152">
        <v>3.7564</v>
      </c>
    </row>
    <row r="12" ht="26.25" customHeight="1" spans="1:7">
      <c r="A12" s="151" t="s">
        <v>1296</v>
      </c>
      <c r="B12" s="152">
        <v>0</v>
      </c>
      <c r="C12" s="152"/>
      <c r="D12" s="152"/>
      <c r="E12" s="152">
        <v>87.19</v>
      </c>
      <c r="F12" s="152">
        <v>62.0668</v>
      </c>
      <c r="G12" s="152">
        <v>25.1232</v>
      </c>
    </row>
    <row r="13" ht="28" customHeight="1"/>
    <row r="14" ht="28" customHeight="1"/>
    <row r="15" ht="28" customHeight="1"/>
    <row r="16" ht="28" customHeight="1"/>
    <row r="17" ht="28" customHeight="1"/>
  </sheetData>
  <mergeCells count="4">
    <mergeCell ref="A2:G2"/>
    <mergeCell ref="B4:D4"/>
    <mergeCell ref="E4:G4"/>
    <mergeCell ref="A4:A5"/>
  </mergeCells>
  <printOptions horizontalCentered="1"/>
  <pageMargins left="0.865972222222222" right="0.865972222222222" top="0.865972222222222" bottom="0.865972222222222" header="0.310416666666667" footer="0.590277777777778"/>
  <pageSetup paperSize="8" firstPageNumber="86" orientation="landscape" useFirstPageNumber="1" horizontalDpi="600" verticalDpi="600"/>
  <headerFooter>
    <oddFooter>&amp;C-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5"/>
  <sheetViews>
    <sheetView showZeros="0" workbookViewId="0">
      <pane ySplit="5" topLeftCell="A6" activePane="bottomLeft" state="frozen"/>
      <selection/>
      <selection pane="bottomLeft" activeCell="A2" sqref="A2:D2"/>
    </sheetView>
  </sheetViews>
  <sheetFormatPr defaultColWidth="9" defaultRowHeight="14.25"/>
  <cols>
    <col min="1" max="1" width="31" style="100" customWidth="1"/>
    <col min="2" max="4" width="17.875" style="100" customWidth="1"/>
    <col min="5" max="5" width="10.75" style="100" customWidth="1"/>
    <col min="6" max="10" width="9.125" style="100" customWidth="1"/>
    <col min="11" max="16" width="9.25" style="100" customWidth="1"/>
    <col min="17" max="19" width="8.375" style="100" customWidth="1"/>
    <col min="20" max="20" width="7.5" style="100" customWidth="1"/>
    <col min="21" max="16384" width="9" style="100"/>
  </cols>
  <sheetData>
    <row r="1" ht="20.25" spans="1:4">
      <c r="A1" s="101" t="s">
        <v>1297</v>
      </c>
      <c r="B1" s="101"/>
      <c r="C1" s="101"/>
      <c r="D1" s="101"/>
    </row>
    <row r="2" ht="29.25" customHeight="1" spans="1:4">
      <c r="A2" s="102" t="s">
        <v>1298</v>
      </c>
      <c r="B2" s="102"/>
      <c r="C2" s="102"/>
      <c r="D2" s="102"/>
    </row>
    <row r="3" ht="19.5" customHeight="1" spans="1:4">
      <c r="A3" s="126"/>
      <c r="B3" s="127"/>
      <c r="C3" s="127"/>
      <c r="D3" s="128" t="s">
        <v>26</v>
      </c>
    </row>
    <row r="4" s="113" customFormat="1" ht="23.25" customHeight="1" spans="1:5">
      <c r="A4" s="67" t="s">
        <v>1299</v>
      </c>
      <c r="B4" s="67" t="s">
        <v>28</v>
      </c>
      <c r="C4" s="67"/>
      <c r="D4" s="67"/>
      <c r="E4" s="129"/>
    </row>
    <row r="5" s="113" customFormat="1" ht="16.5" customHeight="1" spans="1:4">
      <c r="A5" s="67"/>
      <c r="B5" s="67" t="s">
        <v>29</v>
      </c>
      <c r="C5" s="67" t="s">
        <v>30</v>
      </c>
      <c r="D5" s="67" t="s">
        <v>31</v>
      </c>
    </row>
    <row r="6" s="113" customFormat="1" ht="21" customHeight="1" spans="1:6">
      <c r="A6" s="139" t="s">
        <v>1300</v>
      </c>
      <c r="B6" s="140">
        <f>SUM(C6:D6)</f>
        <v>507508</v>
      </c>
      <c r="C6" s="140">
        <f>C7+C19+C20+C21+C22</f>
        <v>446152</v>
      </c>
      <c r="D6" s="140">
        <f>D7+D19+D20+D21+D22</f>
        <v>61356</v>
      </c>
      <c r="E6" s="141"/>
      <c r="F6" s="141"/>
    </row>
    <row r="7" s="113" customFormat="1" ht="21" customHeight="1" spans="1:6">
      <c r="A7" s="130" t="s">
        <v>1301</v>
      </c>
      <c r="B7" s="132">
        <f>SUM(C7:D7)</f>
        <v>189965</v>
      </c>
      <c r="C7" s="132">
        <f>SUM(C8:C17)</f>
        <v>157327</v>
      </c>
      <c r="D7" s="132">
        <f>SUM(D8:D17)</f>
        <v>32638</v>
      </c>
      <c r="F7" s="142"/>
    </row>
    <row r="8" ht="21" customHeight="1" spans="1:6">
      <c r="A8" s="133" t="s">
        <v>1302</v>
      </c>
      <c r="B8" s="134">
        <f t="shared" ref="B8:B22" si="0">SUM(C8:D8)</f>
        <v>142446</v>
      </c>
      <c r="C8" s="135">
        <v>111976</v>
      </c>
      <c r="D8" s="135">
        <v>30470</v>
      </c>
      <c r="F8" s="143"/>
    </row>
    <row r="9" ht="21" customHeight="1" spans="1:6">
      <c r="A9" s="133" t="s">
        <v>1303</v>
      </c>
      <c r="B9" s="134">
        <f t="shared" si="0"/>
        <v>0</v>
      </c>
      <c r="C9" s="135"/>
      <c r="D9" s="135"/>
      <c r="F9" s="143"/>
    </row>
    <row r="10" ht="23.25" customHeight="1" spans="1:6">
      <c r="A10" s="133" t="s">
        <v>1304</v>
      </c>
      <c r="B10" s="134">
        <f t="shared" si="0"/>
        <v>0</v>
      </c>
      <c r="C10" s="135"/>
      <c r="D10" s="135"/>
      <c r="F10" s="143"/>
    </row>
    <row r="11" s="99" customFormat="1" ht="21" customHeight="1" spans="1:4">
      <c r="A11" s="133" t="s">
        <v>1305</v>
      </c>
      <c r="B11" s="134">
        <f t="shared" si="0"/>
        <v>0</v>
      </c>
      <c r="C11" s="135"/>
      <c r="D11" s="135"/>
    </row>
    <row r="12" ht="21" customHeight="1" spans="1:4">
      <c r="A12" s="133" t="s">
        <v>1306</v>
      </c>
      <c r="B12" s="134">
        <f t="shared" si="0"/>
        <v>0</v>
      </c>
      <c r="C12" s="135"/>
      <c r="D12" s="135"/>
    </row>
    <row r="13" ht="21" customHeight="1" spans="1:4">
      <c r="A13" s="133" t="s">
        <v>1307</v>
      </c>
      <c r="B13" s="134">
        <f t="shared" si="0"/>
        <v>0</v>
      </c>
      <c r="C13" s="135"/>
      <c r="D13" s="135"/>
    </row>
    <row r="14" ht="21" customHeight="1" spans="1:4">
      <c r="A14" s="133" t="s">
        <v>1308</v>
      </c>
      <c r="B14" s="134">
        <f t="shared" si="0"/>
        <v>1795</v>
      </c>
      <c r="C14" s="135">
        <v>1795</v>
      </c>
      <c r="D14" s="135"/>
    </row>
    <row r="15" ht="21" customHeight="1" spans="1:4">
      <c r="A15" s="133" t="s">
        <v>1309</v>
      </c>
      <c r="B15" s="134">
        <f t="shared" si="0"/>
        <v>1847</v>
      </c>
      <c r="C15" s="135">
        <v>783</v>
      </c>
      <c r="D15" s="135">
        <v>1064</v>
      </c>
    </row>
    <row r="16" ht="21" customHeight="1" spans="1:4">
      <c r="A16" s="133" t="s">
        <v>1310</v>
      </c>
      <c r="B16" s="134">
        <f t="shared" si="0"/>
        <v>43877</v>
      </c>
      <c r="C16" s="135">
        <v>42773</v>
      </c>
      <c r="D16" s="135">
        <v>1104</v>
      </c>
    </row>
    <row r="17" ht="21" customHeight="1" spans="1:4">
      <c r="A17" s="133" t="s">
        <v>1311</v>
      </c>
      <c r="B17" s="134">
        <f t="shared" si="0"/>
        <v>0</v>
      </c>
      <c r="C17" s="135" t="s">
        <v>1312</v>
      </c>
      <c r="D17" s="135"/>
    </row>
    <row r="18" s="62" customFormat="1" ht="21" customHeight="1" spans="1:4">
      <c r="A18" s="130" t="s">
        <v>1313</v>
      </c>
      <c r="B18" s="132">
        <f>SUM(B19:B23)</f>
        <v>317543</v>
      </c>
      <c r="C18" s="132">
        <f>SUM(C19:C23)</f>
        <v>288825</v>
      </c>
      <c r="D18" s="132">
        <f>SUM(D19:D23)</f>
        <v>28718</v>
      </c>
    </row>
    <row r="19" s="113" customFormat="1" ht="21" customHeight="1" spans="1:4">
      <c r="A19" s="133" t="s">
        <v>1314</v>
      </c>
      <c r="B19" s="134">
        <f>SUM(C19:D19)</f>
        <v>2444</v>
      </c>
      <c r="C19" s="134">
        <v>2380</v>
      </c>
      <c r="D19" s="134">
        <v>64</v>
      </c>
    </row>
    <row r="20" s="113" customFormat="1" spans="1:4">
      <c r="A20" s="133" t="s">
        <v>1315</v>
      </c>
      <c r="B20" s="134">
        <f>SUM(C20:D20)</f>
        <v>11599</v>
      </c>
      <c r="C20" s="134">
        <v>3845</v>
      </c>
      <c r="D20" s="134">
        <v>7754</v>
      </c>
    </row>
    <row r="21" s="113" customFormat="1" ht="21" customHeight="1" spans="1:4">
      <c r="A21" s="133" t="s">
        <v>1316</v>
      </c>
      <c r="B21" s="134">
        <f>SUM(C21:D21)</f>
        <v>303500</v>
      </c>
      <c r="C21" s="134">
        <v>282600</v>
      </c>
      <c r="D21" s="134">
        <v>20900</v>
      </c>
    </row>
    <row r="22" s="113" customFormat="1" ht="21" customHeight="1" spans="1:4">
      <c r="A22" s="133" t="s">
        <v>1317</v>
      </c>
      <c r="B22" s="134">
        <f>SUM(C22:D22)</f>
        <v>0</v>
      </c>
      <c r="C22" s="134"/>
      <c r="D22" s="134"/>
    </row>
    <row r="23" s="113" customFormat="1" ht="21" customHeight="1" spans="1:4">
      <c r="A23" s="133" t="s">
        <v>1318</v>
      </c>
      <c r="B23" s="134"/>
      <c r="C23" s="134"/>
      <c r="D23" s="134"/>
    </row>
    <row r="24" spans="2:4">
      <c r="B24" s="137"/>
      <c r="C24" s="137"/>
      <c r="D24" s="137"/>
    </row>
    <row r="25" spans="2:4">
      <c r="B25" s="137"/>
      <c r="C25" s="137"/>
      <c r="D25" s="137"/>
    </row>
    <row r="26" spans="3:4">
      <c r="C26" s="137"/>
      <c r="D26" s="137"/>
    </row>
    <row r="27" spans="3:4">
      <c r="C27" s="137"/>
      <c r="D27" s="137"/>
    </row>
    <row r="39" spans="1:1">
      <c r="A39" s="138"/>
    </row>
    <row r="40" s="99" customFormat="1"/>
    <row r="41" ht="18.75" customHeight="1"/>
    <row r="42" s="99" customFormat="1"/>
    <row r="65" spans="2:4">
      <c r="B65" s="111"/>
      <c r="C65" s="111"/>
      <c r="D65" s="111"/>
    </row>
  </sheetData>
  <sheetProtection selectLockedCells="1" selectUnlockedCells="1"/>
  <autoFilter ref="A5:T23">
    <extLst/>
  </autoFilter>
  <mergeCells count="9">
    <mergeCell ref="A2:D2"/>
    <mergeCell ref="G2:O2"/>
    <mergeCell ref="B4:D4"/>
    <mergeCell ref="H4:J4"/>
    <mergeCell ref="K4:M4"/>
    <mergeCell ref="N4:P4"/>
    <mergeCell ref="Q4:S4"/>
    <mergeCell ref="A4:A5"/>
    <mergeCell ref="T4:T5"/>
  </mergeCells>
  <printOptions horizontalCentered="1" verticalCentered="1"/>
  <pageMargins left="0.865972222222222" right="0.865972222222222" top="0.865972222222222" bottom="0.865972222222222" header="0.118055555555556" footer="0.590277777777778"/>
  <pageSetup paperSize="8" scale="85" firstPageNumber="31" orientation="landscape" useFirstPageNumber="1" horizontalDpi="600"/>
  <headerFooter alignWithMargins="0">
    <oddFooter>&amp;C-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6"/>
  <sheetViews>
    <sheetView showZeros="0" workbookViewId="0">
      <pane ySplit="5" topLeftCell="A16" activePane="bottomLeft" state="frozen"/>
      <selection/>
      <selection pane="bottomLeft" activeCell="B7" sqref="B7"/>
    </sheetView>
  </sheetViews>
  <sheetFormatPr defaultColWidth="9" defaultRowHeight="14.25"/>
  <cols>
    <col min="1" max="1" width="31" style="100" customWidth="1"/>
    <col min="2" max="4" width="14.375" style="100" customWidth="1"/>
    <col min="5" max="5" width="10.75" style="100" customWidth="1"/>
    <col min="6" max="10" width="9.125" style="100" customWidth="1"/>
    <col min="11" max="16" width="9.25" style="100" customWidth="1"/>
    <col min="17" max="19" width="8.375" style="100" customWidth="1"/>
    <col min="20" max="20" width="7.5" style="100" customWidth="1"/>
    <col min="21" max="16384" width="9" style="100"/>
  </cols>
  <sheetData>
    <row r="1" ht="20.25" spans="1:4">
      <c r="A1" s="101" t="s">
        <v>1319</v>
      </c>
      <c r="B1" s="101"/>
      <c r="C1" s="101"/>
      <c r="D1" s="101"/>
    </row>
    <row r="2" ht="29.25" customHeight="1" spans="1:4">
      <c r="A2" s="102" t="s">
        <v>1320</v>
      </c>
      <c r="B2" s="102"/>
      <c r="C2" s="102"/>
      <c r="D2" s="102"/>
    </row>
    <row r="3" ht="19.5" customHeight="1" spans="1:4">
      <c r="A3" s="126"/>
      <c r="B3" s="127"/>
      <c r="C3" s="127"/>
      <c r="D3" s="128" t="s">
        <v>26</v>
      </c>
    </row>
    <row r="4" s="113" customFormat="1" ht="23.25" customHeight="1" spans="1:5">
      <c r="A4" s="67" t="s">
        <v>1299</v>
      </c>
      <c r="B4" s="67" t="s">
        <v>28</v>
      </c>
      <c r="C4" s="67"/>
      <c r="D4" s="67"/>
      <c r="E4" s="129"/>
    </row>
    <row r="5" s="113" customFormat="1" ht="16.5" customHeight="1" spans="1:4">
      <c r="A5" s="67"/>
      <c r="B5" s="67" t="s">
        <v>29</v>
      </c>
      <c r="C5" s="67" t="s">
        <v>30</v>
      </c>
      <c r="D5" s="67" t="s">
        <v>31</v>
      </c>
    </row>
    <row r="6" s="113" customFormat="1" ht="17.25" customHeight="1" spans="1:4">
      <c r="A6" s="130" t="s">
        <v>1321</v>
      </c>
      <c r="B6" s="131">
        <v>507508</v>
      </c>
      <c r="C6" s="131">
        <v>446152</v>
      </c>
      <c r="D6" s="131">
        <v>61356</v>
      </c>
    </row>
    <row r="7" s="113" customFormat="1" ht="21" customHeight="1" spans="1:6">
      <c r="A7" s="130" t="s">
        <v>1322</v>
      </c>
      <c r="B7" s="132">
        <v>384762</v>
      </c>
      <c r="C7" s="132">
        <v>324133</v>
      </c>
      <c r="D7" s="132">
        <v>60629</v>
      </c>
      <c r="F7" s="116"/>
    </row>
    <row r="8" ht="15" customHeight="1" spans="1:6">
      <c r="A8" s="133" t="s">
        <v>1323</v>
      </c>
      <c r="B8" s="134">
        <v>64</v>
      </c>
      <c r="C8" s="135">
        <v>64</v>
      </c>
      <c r="D8" s="135"/>
      <c r="F8" s="116"/>
    </row>
    <row r="9" ht="16.5" customHeight="1" spans="1:4">
      <c r="A9" s="133" t="s">
        <v>1324</v>
      </c>
      <c r="B9" s="135">
        <v>0</v>
      </c>
      <c r="C9" s="135"/>
      <c r="D9" s="135"/>
    </row>
    <row r="10" spans="1:4">
      <c r="A10" s="133" t="s">
        <v>1325</v>
      </c>
      <c r="B10" s="135">
        <v>108789</v>
      </c>
      <c r="C10" s="135">
        <v>65843</v>
      </c>
      <c r="D10" s="135">
        <v>42946</v>
      </c>
    </row>
    <row r="11" s="99" customFormat="1" ht="16.5" customHeight="1" spans="1:4">
      <c r="A11" s="133" t="s">
        <v>1326</v>
      </c>
      <c r="B11" s="135">
        <v>100</v>
      </c>
      <c r="C11" s="135">
        <v>100</v>
      </c>
      <c r="D11" s="135"/>
    </row>
    <row r="12" ht="16.5" customHeight="1" spans="1:4">
      <c r="A12" s="133" t="s">
        <v>1327</v>
      </c>
      <c r="B12" s="135">
        <v>0</v>
      </c>
      <c r="C12" s="135"/>
      <c r="D12" s="135"/>
    </row>
    <row r="13" ht="16.5" customHeight="1" spans="1:4">
      <c r="A13" s="133" t="s">
        <v>1328</v>
      </c>
      <c r="B13" s="134">
        <v>0</v>
      </c>
      <c r="C13" s="135"/>
      <c r="D13" s="135"/>
    </row>
    <row r="14" ht="16.5" customHeight="1" spans="1:4">
      <c r="A14" s="133" t="s">
        <v>1329</v>
      </c>
      <c r="B14" s="134">
        <v>0</v>
      </c>
      <c r="C14" s="135"/>
      <c r="D14" s="135"/>
    </row>
    <row r="15" ht="16.5" customHeight="1" spans="1:4">
      <c r="A15" s="133" t="s">
        <v>1330</v>
      </c>
      <c r="B15" s="134">
        <v>237025</v>
      </c>
      <c r="C15" s="135">
        <v>220970</v>
      </c>
      <c r="D15" s="135">
        <v>16055</v>
      </c>
    </row>
    <row r="16" ht="16.5" customHeight="1" spans="1:4">
      <c r="A16" s="133" t="s">
        <v>1331</v>
      </c>
      <c r="B16" s="134">
        <v>38372</v>
      </c>
      <c r="C16" s="135">
        <v>36774</v>
      </c>
      <c r="D16" s="135">
        <v>1598</v>
      </c>
    </row>
    <row r="17" ht="16.5" customHeight="1" spans="1:4">
      <c r="A17" s="133" t="s">
        <v>1332</v>
      </c>
      <c r="B17" s="134">
        <v>412</v>
      </c>
      <c r="C17" s="134">
        <v>382</v>
      </c>
      <c r="D17" s="134">
        <v>30</v>
      </c>
    </row>
    <row r="18" s="113" customFormat="1" ht="16.5" customHeight="1" spans="1:4">
      <c r="A18" s="130" t="s">
        <v>1333</v>
      </c>
      <c r="B18" s="131">
        <v>122746</v>
      </c>
      <c r="C18" s="131">
        <v>122019</v>
      </c>
      <c r="D18" s="131">
        <v>727</v>
      </c>
    </row>
    <row r="19" ht="16.5" customHeight="1" spans="1:4">
      <c r="A19" s="133" t="s">
        <v>1334</v>
      </c>
      <c r="B19" s="134">
        <v>0</v>
      </c>
      <c r="C19" s="134"/>
      <c r="D19" s="134"/>
    </row>
    <row r="20" ht="18" customHeight="1" spans="1:4">
      <c r="A20" s="133" t="s">
        <v>1335</v>
      </c>
      <c r="B20" s="134">
        <v>9222</v>
      </c>
      <c r="C20" s="136">
        <v>9222</v>
      </c>
      <c r="D20" s="135"/>
    </row>
    <row r="21" ht="17.25" customHeight="1" spans="1:4">
      <c r="A21" s="133" t="s">
        <v>1336</v>
      </c>
      <c r="B21" s="134">
        <v>50348</v>
      </c>
      <c r="C21" s="134">
        <v>50348</v>
      </c>
      <c r="D21" s="135"/>
    </row>
    <row r="22" ht="17.25" customHeight="1" spans="1:4">
      <c r="A22" s="133" t="s">
        <v>1337</v>
      </c>
      <c r="B22" s="134">
        <v>41000</v>
      </c>
      <c r="C22" s="134">
        <v>41000</v>
      </c>
      <c r="D22" s="134"/>
    </row>
    <row r="23" s="113" customFormat="1" ht="18.75" customHeight="1" spans="1:4">
      <c r="A23" s="133" t="s">
        <v>1338</v>
      </c>
      <c r="B23" s="134">
        <v>22176</v>
      </c>
      <c r="C23" s="134">
        <v>21449</v>
      </c>
      <c r="D23" s="134">
        <v>727</v>
      </c>
    </row>
    <row r="24" s="99" customFormat="1" ht="18.75" customHeight="1" spans="1:4">
      <c r="A24" s="133" t="s">
        <v>1339</v>
      </c>
      <c r="B24" s="134">
        <v>22176</v>
      </c>
      <c r="C24" s="134">
        <v>21449</v>
      </c>
      <c r="D24" s="134">
        <v>727</v>
      </c>
    </row>
    <row r="25" spans="2:4">
      <c r="B25" s="137"/>
      <c r="C25" s="137"/>
      <c r="D25" s="137"/>
    </row>
    <row r="26" spans="2:4">
      <c r="B26" s="137"/>
      <c r="C26" s="137"/>
      <c r="D26" s="137"/>
    </row>
    <row r="27" spans="3:4">
      <c r="C27" s="137"/>
      <c r="D27" s="137"/>
    </row>
    <row r="28" spans="3:4">
      <c r="C28" s="137"/>
      <c r="D28" s="137"/>
    </row>
    <row r="40" spans="1:1">
      <c r="A40" s="138"/>
    </row>
    <row r="41" s="99" customFormat="1"/>
    <row r="42" ht="18.75" customHeight="1"/>
    <row r="43" s="99" customFormat="1"/>
    <row r="66" spans="2:4">
      <c r="B66" s="111"/>
      <c r="C66" s="111"/>
      <c r="D66" s="111"/>
    </row>
  </sheetData>
  <sheetProtection selectLockedCells="1" selectUnlockedCells="1"/>
  <autoFilter ref="A5:T24">
    <extLst/>
  </autoFilter>
  <mergeCells count="9">
    <mergeCell ref="A2:D2"/>
    <mergeCell ref="G2:O2"/>
    <mergeCell ref="B4:D4"/>
    <mergeCell ref="H4:J4"/>
    <mergeCell ref="K4:M4"/>
    <mergeCell ref="N4:P4"/>
    <mergeCell ref="Q4:S4"/>
    <mergeCell ref="A4:A5"/>
    <mergeCell ref="T4:T5"/>
  </mergeCells>
  <printOptions horizontalCentered="1" verticalCentered="1"/>
  <pageMargins left="0.865972222222222" right="0.865972222222222" top="0.865972222222222" bottom="0.865972222222222" header="0.118055555555556" footer="0.590277777777778"/>
  <pageSetup paperSize="8" scale="85" firstPageNumber="31" orientation="landscape" useFirstPageNumber="1" horizontalDpi="600"/>
  <headerFooter alignWithMargins="0">
    <oddFooter>&amp;C-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8"/>
  <sheetViews>
    <sheetView showZeros="0" workbookViewId="0">
      <pane ySplit="1" topLeftCell="A2" activePane="bottomLeft" state="frozen"/>
      <selection/>
      <selection pane="bottomLeft" activeCell="A2" sqref="A2:C2"/>
    </sheetView>
  </sheetViews>
  <sheetFormatPr defaultColWidth="9" defaultRowHeight="14.25" outlineLevelCol="4"/>
  <cols>
    <col min="1" max="1" width="12.75" style="100" customWidth="1"/>
    <col min="2" max="2" width="43.5" style="100" customWidth="1"/>
    <col min="3" max="3" width="18.25" style="100" customWidth="1"/>
    <col min="4" max="4" width="10.75" style="100" customWidth="1"/>
    <col min="5" max="9" width="9.125" style="100" customWidth="1"/>
    <col min="10" max="15" width="9.25" style="100" customWidth="1"/>
    <col min="16" max="18" width="8.375" style="100" customWidth="1"/>
    <col min="19" max="19" width="7.5" style="100" customWidth="1"/>
    <col min="20" max="16384" width="9" style="100"/>
  </cols>
  <sheetData>
    <row r="1" ht="20.25" spans="1:3">
      <c r="A1" s="101" t="s">
        <v>1340</v>
      </c>
      <c r="B1" s="101"/>
      <c r="C1" s="101"/>
    </row>
    <row r="2" s="113" customFormat="1" ht="48" customHeight="1" spans="1:5">
      <c r="A2" s="114" t="s">
        <v>1341</v>
      </c>
      <c r="B2" s="115"/>
      <c r="C2" s="115"/>
      <c r="E2" s="116"/>
    </row>
    <row r="3" ht="16.5" customHeight="1" spans="1:3">
      <c r="A3" s="117"/>
      <c r="B3" s="117"/>
      <c r="C3" s="118" t="s">
        <v>1123</v>
      </c>
    </row>
    <row r="4" spans="1:3">
      <c r="A4" s="119" t="s">
        <v>103</v>
      </c>
      <c r="B4" s="119" t="s">
        <v>104</v>
      </c>
      <c r="C4" s="119" t="s">
        <v>1289</v>
      </c>
    </row>
    <row r="5" s="99" customFormat="1" ht="16.5" customHeight="1" spans="1:3">
      <c r="A5" s="120"/>
      <c r="B5" s="119" t="s">
        <v>1342</v>
      </c>
      <c r="C5" s="121">
        <f>SUM(C6,C14,C30,C42,C53,C111,C135,C178,C183,C187,C214,C231,C248)</f>
        <v>384762</v>
      </c>
    </row>
    <row r="6" ht="16.5" customHeight="1" spans="1:3">
      <c r="A6" s="122">
        <v>206</v>
      </c>
      <c r="B6" s="123" t="s">
        <v>386</v>
      </c>
      <c r="C6" s="121">
        <f>C7</f>
        <v>0</v>
      </c>
    </row>
    <row r="7" ht="16.5" customHeight="1" spans="1:3">
      <c r="A7" s="122">
        <v>20610</v>
      </c>
      <c r="B7" s="123" t="s">
        <v>1343</v>
      </c>
      <c r="C7" s="121">
        <f>SUM(C8:C13)</f>
        <v>0</v>
      </c>
    </row>
    <row r="8" ht="16.5" customHeight="1" spans="1:3">
      <c r="A8" s="122">
        <v>2061001</v>
      </c>
      <c r="B8" s="124" t="s">
        <v>1344</v>
      </c>
      <c r="C8" s="125">
        <v>0</v>
      </c>
    </row>
    <row r="9" ht="16.5" customHeight="1" spans="1:3">
      <c r="A9" s="122">
        <v>2061002</v>
      </c>
      <c r="B9" s="124" t="s">
        <v>1345</v>
      </c>
      <c r="C9" s="125">
        <v>0</v>
      </c>
    </row>
    <row r="10" ht="16.5" customHeight="1" spans="1:3">
      <c r="A10" s="122">
        <v>2061003</v>
      </c>
      <c r="B10" s="124" t="s">
        <v>1346</v>
      </c>
      <c r="C10" s="125">
        <v>0</v>
      </c>
    </row>
    <row r="11" ht="16.5" customHeight="1" spans="1:3">
      <c r="A11" s="122">
        <v>2061004</v>
      </c>
      <c r="B11" s="124" t="s">
        <v>1347</v>
      </c>
      <c r="C11" s="125">
        <v>0</v>
      </c>
    </row>
    <row r="12" spans="1:3">
      <c r="A12" s="122">
        <v>2061005</v>
      </c>
      <c r="B12" s="124" t="s">
        <v>1348</v>
      </c>
      <c r="C12" s="125">
        <v>0</v>
      </c>
    </row>
    <row r="13" spans="1:3">
      <c r="A13" s="122">
        <v>2061099</v>
      </c>
      <c r="B13" s="124" t="s">
        <v>1349</v>
      </c>
      <c r="C13" s="125">
        <v>0</v>
      </c>
    </row>
    <row r="14" spans="1:3">
      <c r="A14" s="122">
        <v>207</v>
      </c>
      <c r="B14" s="123" t="s">
        <v>435</v>
      </c>
      <c r="C14" s="121">
        <f>SUM(C15,C21,C27)</f>
        <v>64</v>
      </c>
    </row>
    <row r="15" spans="1:3">
      <c r="A15" s="122">
        <v>20707</v>
      </c>
      <c r="B15" s="123" t="s">
        <v>1350</v>
      </c>
      <c r="C15" s="121">
        <f>SUM(C16:C20)</f>
        <v>64</v>
      </c>
    </row>
    <row r="16" spans="1:3">
      <c r="A16" s="122">
        <v>2070701</v>
      </c>
      <c r="B16" s="124" t="s">
        <v>1351</v>
      </c>
      <c r="C16" s="125">
        <v>0</v>
      </c>
    </row>
    <row r="17" spans="1:3">
      <c r="A17" s="122">
        <v>2070702</v>
      </c>
      <c r="B17" s="124" t="s">
        <v>1352</v>
      </c>
      <c r="C17" s="125">
        <v>62</v>
      </c>
    </row>
    <row r="18" spans="1:3">
      <c r="A18" s="122">
        <v>2070703</v>
      </c>
      <c r="B18" s="124" t="s">
        <v>1353</v>
      </c>
      <c r="C18" s="125">
        <v>0</v>
      </c>
    </row>
    <row r="19" spans="1:3">
      <c r="A19" s="122">
        <v>2070704</v>
      </c>
      <c r="B19" s="124" t="s">
        <v>1354</v>
      </c>
      <c r="C19" s="125">
        <v>0</v>
      </c>
    </row>
    <row r="20" spans="1:3">
      <c r="A20" s="122">
        <v>2070799</v>
      </c>
      <c r="B20" s="124" t="s">
        <v>1355</v>
      </c>
      <c r="C20" s="125">
        <v>2</v>
      </c>
    </row>
    <row r="21" spans="1:3">
      <c r="A21" s="122">
        <v>20709</v>
      </c>
      <c r="B21" s="123" t="s">
        <v>1356</v>
      </c>
      <c r="C21" s="121">
        <f>SUM(C22:C26)</f>
        <v>0</v>
      </c>
    </row>
    <row r="22" spans="1:3">
      <c r="A22" s="122">
        <v>2070901</v>
      </c>
      <c r="B22" s="124" t="s">
        <v>1357</v>
      </c>
      <c r="C22" s="125">
        <v>0</v>
      </c>
    </row>
    <row r="23" spans="1:3">
      <c r="A23" s="122">
        <v>2070902</v>
      </c>
      <c r="B23" s="124" t="s">
        <v>1358</v>
      </c>
      <c r="C23" s="125">
        <v>0</v>
      </c>
    </row>
    <row r="24" spans="1:3">
      <c r="A24" s="122">
        <v>2070903</v>
      </c>
      <c r="B24" s="124" t="s">
        <v>1359</v>
      </c>
      <c r="C24" s="125">
        <v>0</v>
      </c>
    </row>
    <row r="25" spans="1:3">
      <c r="A25" s="122">
        <v>2070904</v>
      </c>
      <c r="B25" s="124" t="s">
        <v>1360</v>
      </c>
      <c r="C25" s="125">
        <v>0</v>
      </c>
    </row>
    <row r="26" spans="1:3">
      <c r="A26" s="122">
        <v>2070999</v>
      </c>
      <c r="B26" s="124" t="s">
        <v>1361</v>
      </c>
      <c r="C26" s="125">
        <v>0</v>
      </c>
    </row>
    <row r="27" s="99" customFormat="1" spans="1:3">
      <c r="A27" s="122">
        <v>20710</v>
      </c>
      <c r="B27" s="123" t="s">
        <v>1362</v>
      </c>
      <c r="C27" s="121">
        <f>SUM(C28:C29)</f>
        <v>0</v>
      </c>
    </row>
    <row r="28" ht="18.75" customHeight="1" spans="1:3">
      <c r="A28" s="122">
        <v>2071001</v>
      </c>
      <c r="B28" s="124" t="s">
        <v>1363</v>
      </c>
      <c r="C28" s="125">
        <v>0</v>
      </c>
    </row>
    <row r="29" s="99" customFormat="1" spans="1:3">
      <c r="A29" s="122">
        <v>2071099</v>
      </c>
      <c r="B29" s="124" t="s">
        <v>1364</v>
      </c>
      <c r="C29" s="125">
        <v>0</v>
      </c>
    </row>
    <row r="30" spans="1:3">
      <c r="A30" s="122">
        <v>208</v>
      </c>
      <c r="B30" s="123" t="s">
        <v>477</v>
      </c>
      <c r="C30" s="121">
        <f>SUM(C31,C35,C39)</f>
        <v>0</v>
      </c>
    </row>
    <row r="31" spans="1:3">
      <c r="A31" s="122">
        <v>20822</v>
      </c>
      <c r="B31" s="123" t="s">
        <v>1365</v>
      </c>
      <c r="C31" s="121">
        <f>SUM(C32:C34)</f>
        <v>0</v>
      </c>
    </row>
    <row r="32" spans="1:3">
      <c r="A32" s="122">
        <v>2082201</v>
      </c>
      <c r="B32" s="124" t="s">
        <v>1366</v>
      </c>
      <c r="C32" s="125">
        <v>0</v>
      </c>
    </row>
    <row r="33" spans="1:3">
      <c r="A33" s="122">
        <v>2082202</v>
      </c>
      <c r="B33" s="124" t="s">
        <v>1367</v>
      </c>
      <c r="C33" s="125">
        <v>0</v>
      </c>
    </row>
    <row r="34" spans="1:3">
      <c r="A34" s="122">
        <v>2082299</v>
      </c>
      <c r="B34" s="124" t="s">
        <v>1368</v>
      </c>
      <c r="C34" s="125">
        <v>0</v>
      </c>
    </row>
    <row r="35" spans="1:3">
      <c r="A35" s="122">
        <v>20823</v>
      </c>
      <c r="B35" s="123" t="s">
        <v>1369</v>
      </c>
      <c r="C35" s="121">
        <f>SUM(C36:C38)</f>
        <v>0</v>
      </c>
    </row>
    <row r="36" spans="1:3">
      <c r="A36" s="122">
        <v>2082301</v>
      </c>
      <c r="B36" s="124" t="s">
        <v>1366</v>
      </c>
      <c r="C36" s="125">
        <v>0</v>
      </c>
    </row>
    <row r="37" spans="1:3">
      <c r="A37" s="122">
        <v>2082302</v>
      </c>
      <c r="B37" s="124" t="s">
        <v>1367</v>
      </c>
      <c r="C37" s="125">
        <v>0</v>
      </c>
    </row>
    <row r="38" spans="1:3">
      <c r="A38" s="122">
        <v>2082399</v>
      </c>
      <c r="B38" s="124" t="s">
        <v>1370</v>
      </c>
      <c r="C38" s="125">
        <v>0</v>
      </c>
    </row>
    <row r="39" spans="1:3">
      <c r="A39" s="122">
        <v>20829</v>
      </c>
      <c r="B39" s="123" t="s">
        <v>1371</v>
      </c>
      <c r="C39" s="121">
        <f>SUM(C40:C41)</f>
        <v>0</v>
      </c>
    </row>
    <row r="40" spans="1:3">
      <c r="A40" s="122">
        <v>2082901</v>
      </c>
      <c r="B40" s="124" t="s">
        <v>1367</v>
      </c>
      <c r="C40" s="125">
        <v>0</v>
      </c>
    </row>
    <row r="41" spans="1:3">
      <c r="A41" s="122">
        <v>2082999</v>
      </c>
      <c r="B41" s="124" t="s">
        <v>1372</v>
      </c>
      <c r="C41" s="125">
        <v>0</v>
      </c>
    </row>
    <row r="42" spans="1:3">
      <c r="A42" s="122">
        <v>211</v>
      </c>
      <c r="B42" s="123" t="s">
        <v>651</v>
      </c>
      <c r="C42" s="121">
        <f>SUM(C43,C48)</f>
        <v>0</v>
      </c>
    </row>
    <row r="43" spans="1:3">
      <c r="A43" s="122">
        <v>21160</v>
      </c>
      <c r="B43" s="123" t="s">
        <v>1373</v>
      </c>
      <c r="C43" s="121">
        <f>SUM(C44:C47)</f>
        <v>0</v>
      </c>
    </row>
    <row r="44" spans="1:3">
      <c r="A44" s="122">
        <v>2116001</v>
      </c>
      <c r="B44" s="124" t="s">
        <v>1374</v>
      </c>
      <c r="C44" s="125">
        <v>0</v>
      </c>
    </row>
    <row r="45" spans="1:3">
      <c r="A45" s="122">
        <v>2116002</v>
      </c>
      <c r="B45" s="124" t="s">
        <v>1375</v>
      </c>
      <c r="C45" s="125">
        <v>0</v>
      </c>
    </row>
    <row r="46" spans="1:3">
      <c r="A46" s="122">
        <v>2116003</v>
      </c>
      <c r="B46" s="124" t="s">
        <v>1376</v>
      </c>
      <c r="C46" s="125">
        <v>0</v>
      </c>
    </row>
    <row r="47" spans="1:3">
      <c r="A47" s="122">
        <v>2116099</v>
      </c>
      <c r="B47" s="124" t="s">
        <v>1377</v>
      </c>
      <c r="C47" s="125">
        <v>0</v>
      </c>
    </row>
    <row r="48" spans="1:3">
      <c r="A48" s="122">
        <v>21161</v>
      </c>
      <c r="B48" s="123" t="s">
        <v>1378</v>
      </c>
      <c r="C48" s="121">
        <f>SUM(C49:C52)</f>
        <v>0</v>
      </c>
    </row>
    <row r="49" spans="1:3">
      <c r="A49" s="122">
        <v>2116101</v>
      </c>
      <c r="B49" s="124" t="s">
        <v>1379</v>
      </c>
      <c r="C49" s="125">
        <v>0</v>
      </c>
    </row>
    <row r="50" spans="1:3">
      <c r="A50" s="122">
        <v>2116102</v>
      </c>
      <c r="B50" s="124" t="s">
        <v>1380</v>
      </c>
      <c r="C50" s="125">
        <v>0</v>
      </c>
    </row>
    <row r="51" spans="1:3">
      <c r="A51" s="122">
        <v>2116103</v>
      </c>
      <c r="B51" s="124" t="s">
        <v>1381</v>
      </c>
      <c r="C51" s="125">
        <v>0</v>
      </c>
    </row>
    <row r="52" spans="1:3">
      <c r="A52" s="122">
        <v>2116104</v>
      </c>
      <c r="B52" s="124" t="s">
        <v>1382</v>
      </c>
      <c r="C52" s="125">
        <v>0</v>
      </c>
    </row>
    <row r="53" spans="1:3">
      <c r="A53" s="122">
        <v>212</v>
      </c>
      <c r="B53" s="123" t="s">
        <v>720</v>
      </c>
      <c r="C53" s="121">
        <f>SUM(C54,C70,C74:C75,C81,C85,C89,C93,C99,C102)</f>
        <v>108789</v>
      </c>
    </row>
    <row r="54" spans="1:3">
      <c r="A54" s="122">
        <v>21208</v>
      </c>
      <c r="B54" s="123" t="s">
        <v>1383</v>
      </c>
      <c r="C54" s="121">
        <f>SUM(C55:C69)</f>
        <v>96094</v>
      </c>
    </row>
    <row r="55" spans="1:3">
      <c r="A55" s="122">
        <v>2120801</v>
      </c>
      <c r="B55" s="124" t="s">
        <v>1384</v>
      </c>
      <c r="C55" s="125">
        <v>70469</v>
      </c>
    </row>
    <row r="56" spans="1:3">
      <c r="A56" s="122">
        <v>2120802</v>
      </c>
      <c r="B56" s="124" t="s">
        <v>1385</v>
      </c>
      <c r="C56" s="125">
        <v>16952</v>
      </c>
    </row>
    <row r="57" spans="1:3">
      <c r="A57" s="122">
        <v>2120803</v>
      </c>
      <c r="B57" s="124" t="s">
        <v>1386</v>
      </c>
      <c r="C57" s="125">
        <v>5438</v>
      </c>
    </row>
    <row r="58" spans="1:3">
      <c r="A58" s="122">
        <v>2120804</v>
      </c>
      <c r="B58" s="124" t="s">
        <v>1387</v>
      </c>
      <c r="C58" s="125">
        <v>0</v>
      </c>
    </row>
    <row r="59" spans="1:3">
      <c r="A59" s="122">
        <v>2120805</v>
      </c>
      <c r="B59" s="124" t="s">
        <v>1388</v>
      </c>
      <c r="C59" s="125">
        <v>879</v>
      </c>
    </row>
    <row r="60" spans="1:3">
      <c r="A60" s="122">
        <v>2120806</v>
      </c>
      <c r="B60" s="124" t="s">
        <v>1389</v>
      </c>
      <c r="C60" s="125">
        <v>0</v>
      </c>
    </row>
    <row r="61" spans="1:3">
      <c r="A61" s="122">
        <v>2120807</v>
      </c>
      <c r="B61" s="124" t="s">
        <v>1390</v>
      </c>
      <c r="C61" s="125">
        <v>0</v>
      </c>
    </row>
    <row r="62" spans="1:3">
      <c r="A62" s="122">
        <v>2120809</v>
      </c>
      <c r="B62" s="124" t="s">
        <v>1391</v>
      </c>
      <c r="C62" s="125">
        <v>0</v>
      </c>
    </row>
    <row r="63" spans="1:3">
      <c r="A63" s="122">
        <v>2120810</v>
      </c>
      <c r="B63" s="124" t="s">
        <v>1392</v>
      </c>
      <c r="C63" s="125">
        <v>318</v>
      </c>
    </row>
    <row r="64" spans="1:3">
      <c r="A64" s="122">
        <v>2120811</v>
      </c>
      <c r="B64" s="124" t="s">
        <v>1393</v>
      </c>
      <c r="C64" s="125">
        <v>0</v>
      </c>
    </row>
    <row r="65" spans="1:3">
      <c r="A65" s="122">
        <v>2120813</v>
      </c>
      <c r="B65" s="124" t="s">
        <v>1015</v>
      </c>
      <c r="C65" s="125">
        <v>0</v>
      </c>
    </row>
    <row r="66" spans="1:3">
      <c r="A66" s="122">
        <v>2120814</v>
      </c>
      <c r="B66" s="124" t="s">
        <v>1394</v>
      </c>
      <c r="C66" s="125">
        <v>0</v>
      </c>
    </row>
    <row r="67" spans="1:3">
      <c r="A67" s="122">
        <v>2120815</v>
      </c>
      <c r="B67" s="124" t="s">
        <v>1395</v>
      </c>
      <c r="C67" s="125">
        <v>464</v>
      </c>
    </row>
    <row r="68" spans="1:3">
      <c r="A68" s="122">
        <v>2120816</v>
      </c>
      <c r="B68" s="124" t="s">
        <v>1396</v>
      </c>
      <c r="C68" s="125">
        <v>0</v>
      </c>
    </row>
    <row r="69" spans="1:3">
      <c r="A69" s="122">
        <v>2120899</v>
      </c>
      <c r="B69" s="124" t="s">
        <v>1397</v>
      </c>
      <c r="C69" s="125">
        <v>1574</v>
      </c>
    </row>
    <row r="70" spans="1:3">
      <c r="A70" s="122">
        <v>21210</v>
      </c>
      <c r="B70" s="123" t="s">
        <v>1398</v>
      </c>
      <c r="C70" s="121">
        <f>SUM(C71:C73)</f>
        <v>0</v>
      </c>
    </row>
    <row r="71" spans="1:3">
      <c r="A71" s="122">
        <v>2121001</v>
      </c>
      <c r="B71" s="124" t="s">
        <v>1384</v>
      </c>
      <c r="C71" s="125">
        <v>0</v>
      </c>
    </row>
    <row r="72" spans="1:3">
      <c r="A72" s="122">
        <v>2121002</v>
      </c>
      <c r="B72" s="124" t="s">
        <v>1385</v>
      </c>
      <c r="C72" s="125">
        <v>0</v>
      </c>
    </row>
    <row r="73" spans="1:3">
      <c r="A73" s="122">
        <v>2121099</v>
      </c>
      <c r="B73" s="124" t="s">
        <v>1399</v>
      </c>
      <c r="C73" s="125">
        <v>0</v>
      </c>
    </row>
    <row r="74" spans="1:3">
      <c r="A74" s="122">
        <v>21211</v>
      </c>
      <c r="B74" s="123" t="s">
        <v>1400</v>
      </c>
      <c r="C74" s="125">
        <v>0</v>
      </c>
    </row>
    <row r="75" spans="1:3">
      <c r="A75" s="122">
        <v>21213</v>
      </c>
      <c r="B75" s="123" t="s">
        <v>1401</v>
      </c>
      <c r="C75" s="121">
        <f>SUM(C76:C80)</f>
        <v>1037</v>
      </c>
    </row>
    <row r="76" spans="1:3">
      <c r="A76" s="122">
        <v>2121301</v>
      </c>
      <c r="B76" s="124" t="s">
        <v>1402</v>
      </c>
      <c r="C76" s="125">
        <v>968</v>
      </c>
    </row>
    <row r="77" spans="1:3">
      <c r="A77" s="122">
        <v>2121302</v>
      </c>
      <c r="B77" s="124" t="s">
        <v>1403</v>
      </c>
      <c r="C77" s="125">
        <v>69</v>
      </c>
    </row>
    <row r="78" spans="1:3">
      <c r="A78" s="122">
        <v>2121303</v>
      </c>
      <c r="B78" s="124" t="s">
        <v>1404</v>
      </c>
      <c r="C78" s="125">
        <v>0</v>
      </c>
    </row>
    <row r="79" spans="1:3">
      <c r="A79" s="122">
        <v>2121304</v>
      </c>
      <c r="B79" s="124" t="s">
        <v>1405</v>
      </c>
      <c r="C79" s="125">
        <v>0</v>
      </c>
    </row>
    <row r="80" spans="1:3">
      <c r="A80" s="122">
        <v>2121399</v>
      </c>
      <c r="B80" s="124" t="s">
        <v>1406</v>
      </c>
      <c r="C80" s="125">
        <v>0</v>
      </c>
    </row>
    <row r="81" spans="1:3">
      <c r="A81" s="122">
        <v>21214</v>
      </c>
      <c r="B81" s="123" t="s">
        <v>1407</v>
      </c>
      <c r="C81" s="121">
        <f>SUM(C82:C84)</f>
        <v>1758</v>
      </c>
    </row>
    <row r="82" spans="1:3">
      <c r="A82" s="122">
        <v>2121401</v>
      </c>
      <c r="B82" s="124" t="s">
        <v>1408</v>
      </c>
      <c r="C82" s="125">
        <v>0</v>
      </c>
    </row>
    <row r="83" spans="1:3">
      <c r="A83" s="122">
        <v>2121402</v>
      </c>
      <c r="B83" s="124" t="s">
        <v>1409</v>
      </c>
      <c r="C83" s="125">
        <v>0</v>
      </c>
    </row>
    <row r="84" spans="1:3">
      <c r="A84" s="122">
        <v>2121499</v>
      </c>
      <c r="B84" s="124" t="s">
        <v>1410</v>
      </c>
      <c r="C84" s="125">
        <v>1758</v>
      </c>
    </row>
    <row r="85" spans="1:3">
      <c r="A85" s="122">
        <v>21215</v>
      </c>
      <c r="B85" s="123" t="s">
        <v>1411</v>
      </c>
      <c r="C85" s="121">
        <f>SUM(C86:C88)</f>
        <v>0</v>
      </c>
    </row>
    <row r="86" spans="1:3">
      <c r="A86" s="122">
        <v>2121501</v>
      </c>
      <c r="B86" s="124" t="s">
        <v>1412</v>
      </c>
      <c r="C86" s="125">
        <v>0</v>
      </c>
    </row>
    <row r="87" spans="1:3">
      <c r="A87" s="122">
        <v>2121502</v>
      </c>
      <c r="B87" s="124" t="s">
        <v>1413</v>
      </c>
      <c r="C87" s="125">
        <v>0</v>
      </c>
    </row>
    <row r="88" spans="1:3">
      <c r="A88" s="122">
        <v>2121599</v>
      </c>
      <c r="B88" s="124" t="s">
        <v>1414</v>
      </c>
      <c r="C88" s="125">
        <v>0</v>
      </c>
    </row>
    <row r="89" spans="1:3">
      <c r="A89" s="122">
        <v>21216</v>
      </c>
      <c r="B89" s="123" t="s">
        <v>1415</v>
      </c>
      <c r="C89" s="121">
        <f>SUM(C90:C92)</f>
        <v>9900</v>
      </c>
    </row>
    <row r="90" spans="1:3">
      <c r="A90" s="122">
        <v>2121601</v>
      </c>
      <c r="B90" s="124" t="s">
        <v>1412</v>
      </c>
      <c r="C90" s="125">
        <v>0</v>
      </c>
    </row>
    <row r="91" spans="1:3">
      <c r="A91" s="122">
        <v>2121602</v>
      </c>
      <c r="B91" s="124" t="s">
        <v>1413</v>
      </c>
      <c r="C91" s="125">
        <v>4900</v>
      </c>
    </row>
    <row r="92" spans="1:3">
      <c r="A92" s="122">
        <v>2121699</v>
      </c>
      <c r="B92" s="124" t="s">
        <v>1416</v>
      </c>
      <c r="C92" s="125">
        <v>5000</v>
      </c>
    </row>
    <row r="93" spans="1:3">
      <c r="A93" s="122">
        <v>21217</v>
      </c>
      <c r="B93" s="123" t="s">
        <v>1417</v>
      </c>
      <c r="C93" s="121">
        <f>SUM(C94:C98)</f>
        <v>0</v>
      </c>
    </row>
    <row r="94" spans="1:3">
      <c r="A94" s="122">
        <v>2121701</v>
      </c>
      <c r="B94" s="124" t="s">
        <v>1418</v>
      </c>
      <c r="C94" s="125">
        <v>0</v>
      </c>
    </row>
    <row r="95" spans="1:3">
      <c r="A95" s="122">
        <v>2121702</v>
      </c>
      <c r="B95" s="124" t="s">
        <v>1419</v>
      </c>
      <c r="C95" s="125">
        <v>0</v>
      </c>
    </row>
    <row r="96" spans="1:3">
      <c r="A96" s="122">
        <v>2121703</v>
      </c>
      <c r="B96" s="124" t="s">
        <v>1420</v>
      </c>
      <c r="C96" s="125">
        <v>0</v>
      </c>
    </row>
    <row r="97" spans="1:3">
      <c r="A97" s="122">
        <v>2121704</v>
      </c>
      <c r="B97" s="124" t="s">
        <v>1421</v>
      </c>
      <c r="C97" s="125">
        <v>0</v>
      </c>
    </row>
    <row r="98" spans="1:3">
      <c r="A98" s="122">
        <v>2121799</v>
      </c>
      <c r="B98" s="124" t="s">
        <v>1422</v>
      </c>
      <c r="C98" s="125">
        <v>0</v>
      </c>
    </row>
    <row r="99" spans="1:3">
      <c r="A99" s="122">
        <v>21218</v>
      </c>
      <c r="B99" s="123" t="s">
        <v>1423</v>
      </c>
      <c r="C99" s="121">
        <f>SUM(C100:C101)</f>
        <v>0</v>
      </c>
    </row>
    <row r="100" spans="1:3">
      <c r="A100" s="122">
        <v>2121801</v>
      </c>
      <c r="B100" s="124" t="s">
        <v>1424</v>
      </c>
      <c r="C100" s="125">
        <v>0</v>
      </c>
    </row>
    <row r="101" spans="1:3">
      <c r="A101" s="122">
        <v>2121899</v>
      </c>
      <c r="B101" s="124" t="s">
        <v>1425</v>
      </c>
      <c r="C101" s="125">
        <v>0</v>
      </c>
    </row>
    <row r="102" spans="1:3">
      <c r="A102" s="122">
        <v>21219</v>
      </c>
      <c r="B102" s="123" t="s">
        <v>1426</v>
      </c>
      <c r="C102" s="121">
        <f>SUM(C103:C110)</f>
        <v>0</v>
      </c>
    </row>
    <row r="103" spans="1:3">
      <c r="A103" s="122">
        <v>2121901</v>
      </c>
      <c r="B103" s="124" t="s">
        <v>1412</v>
      </c>
      <c r="C103" s="125">
        <v>0</v>
      </c>
    </row>
    <row r="104" spans="1:3">
      <c r="A104" s="122">
        <v>2121902</v>
      </c>
      <c r="B104" s="124" t="s">
        <v>1413</v>
      </c>
      <c r="C104" s="125">
        <v>0</v>
      </c>
    </row>
    <row r="105" spans="1:3">
      <c r="A105" s="122">
        <v>2121903</v>
      </c>
      <c r="B105" s="124" t="s">
        <v>1427</v>
      </c>
      <c r="C105" s="125">
        <v>0</v>
      </c>
    </row>
    <row r="106" spans="1:3">
      <c r="A106" s="122">
        <v>2121904</v>
      </c>
      <c r="B106" s="124" t="s">
        <v>1428</v>
      </c>
      <c r="C106" s="125">
        <v>0</v>
      </c>
    </row>
    <row r="107" spans="1:3">
      <c r="A107" s="122">
        <v>2121905</v>
      </c>
      <c r="B107" s="124" t="s">
        <v>1429</v>
      </c>
      <c r="C107" s="125">
        <v>0</v>
      </c>
    </row>
    <row r="108" spans="1:3">
      <c r="A108" s="122">
        <v>2121906</v>
      </c>
      <c r="B108" s="124" t="s">
        <v>1430</v>
      </c>
      <c r="C108" s="125">
        <v>0</v>
      </c>
    </row>
    <row r="109" spans="1:3">
      <c r="A109" s="122">
        <v>2121907</v>
      </c>
      <c r="B109" s="124" t="s">
        <v>1431</v>
      </c>
      <c r="C109" s="125">
        <v>0</v>
      </c>
    </row>
    <row r="110" spans="1:3">
      <c r="A110" s="122">
        <v>2121999</v>
      </c>
      <c r="B110" s="124" t="s">
        <v>1432</v>
      </c>
      <c r="C110" s="125">
        <v>0</v>
      </c>
    </row>
    <row r="111" spans="1:3">
      <c r="A111" s="122">
        <v>213</v>
      </c>
      <c r="B111" s="123" t="s">
        <v>740</v>
      </c>
      <c r="C111" s="121">
        <f>SUM(C112,C117,C122,C127,C130)</f>
        <v>100</v>
      </c>
    </row>
    <row r="112" spans="1:3">
      <c r="A112" s="122">
        <v>21366</v>
      </c>
      <c r="B112" s="123" t="s">
        <v>1433</v>
      </c>
      <c r="C112" s="121">
        <f>SUM(C113:C116)</f>
        <v>0</v>
      </c>
    </row>
    <row r="113" spans="1:3">
      <c r="A113" s="122">
        <v>2136601</v>
      </c>
      <c r="B113" s="124" t="s">
        <v>1367</v>
      </c>
      <c r="C113" s="125">
        <v>0</v>
      </c>
    </row>
    <row r="114" spans="1:3">
      <c r="A114" s="122">
        <v>2136602</v>
      </c>
      <c r="B114" s="124" t="s">
        <v>1434</v>
      </c>
      <c r="C114" s="125">
        <v>0</v>
      </c>
    </row>
    <row r="115" spans="1:3">
      <c r="A115" s="122">
        <v>2136603</v>
      </c>
      <c r="B115" s="124" t="s">
        <v>1435</v>
      </c>
      <c r="C115" s="125">
        <v>0</v>
      </c>
    </row>
    <row r="116" spans="1:3">
      <c r="A116" s="122">
        <v>2136699</v>
      </c>
      <c r="B116" s="124" t="s">
        <v>1436</v>
      </c>
      <c r="C116" s="125">
        <v>0</v>
      </c>
    </row>
    <row r="117" spans="1:3">
      <c r="A117" s="122">
        <v>21367</v>
      </c>
      <c r="B117" s="123" t="s">
        <v>1437</v>
      </c>
      <c r="C117" s="121">
        <f>SUM(C118:C121)</f>
        <v>0</v>
      </c>
    </row>
    <row r="118" spans="1:3">
      <c r="A118" s="122">
        <v>2136701</v>
      </c>
      <c r="B118" s="124" t="s">
        <v>1367</v>
      </c>
      <c r="C118" s="125">
        <v>0</v>
      </c>
    </row>
    <row r="119" spans="1:3">
      <c r="A119" s="122">
        <v>2136702</v>
      </c>
      <c r="B119" s="124" t="s">
        <v>1434</v>
      </c>
      <c r="C119" s="125">
        <v>0</v>
      </c>
    </row>
    <row r="120" spans="1:3">
      <c r="A120" s="122">
        <v>2136703</v>
      </c>
      <c r="B120" s="124" t="s">
        <v>1438</v>
      </c>
      <c r="C120" s="125">
        <v>0</v>
      </c>
    </row>
    <row r="121" spans="1:3">
      <c r="A121" s="122">
        <v>2136799</v>
      </c>
      <c r="B121" s="124" t="s">
        <v>1439</v>
      </c>
      <c r="C121" s="125">
        <v>0</v>
      </c>
    </row>
    <row r="122" spans="1:3">
      <c r="A122" s="122">
        <v>21369</v>
      </c>
      <c r="B122" s="123" t="s">
        <v>1440</v>
      </c>
      <c r="C122" s="121">
        <f>SUM(C123:C126)</f>
        <v>100</v>
      </c>
    </row>
    <row r="123" spans="1:3">
      <c r="A123" s="122">
        <v>2136901</v>
      </c>
      <c r="B123" s="124" t="s">
        <v>802</v>
      </c>
      <c r="C123" s="125">
        <v>0</v>
      </c>
    </row>
    <row r="124" spans="1:3">
      <c r="A124" s="122">
        <v>2136902</v>
      </c>
      <c r="B124" s="124" t="s">
        <v>1441</v>
      </c>
      <c r="C124" s="125">
        <v>0</v>
      </c>
    </row>
    <row r="125" spans="1:3">
      <c r="A125" s="122">
        <v>2136903</v>
      </c>
      <c r="B125" s="124" t="s">
        <v>1442</v>
      </c>
      <c r="C125" s="125">
        <v>100</v>
      </c>
    </row>
    <row r="126" spans="1:3">
      <c r="A126" s="122">
        <v>2136999</v>
      </c>
      <c r="B126" s="124" t="s">
        <v>1443</v>
      </c>
      <c r="C126" s="125">
        <v>0</v>
      </c>
    </row>
    <row r="127" spans="1:3">
      <c r="A127" s="122">
        <v>21370</v>
      </c>
      <c r="B127" s="123" t="s">
        <v>1444</v>
      </c>
      <c r="C127" s="121">
        <f>SUM(C128:C129)</f>
        <v>0</v>
      </c>
    </row>
    <row r="128" spans="1:3">
      <c r="A128" s="122">
        <v>2137001</v>
      </c>
      <c r="B128" s="124" t="s">
        <v>1445</v>
      </c>
      <c r="C128" s="125">
        <v>0</v>
      </c>
    </row>
    <row r="129" spans="1:3">
      <c r="A129" s="122">
        <v>2137099</v>
      </c>
      <c r="B129" s="124" t="s">
        <v>1446</v>
      </c>
      <c r="C129" s="125">
        <v>0</v>
      </c>
    </row>
    <row r="130" spans="1:3">
      <c r="A130" s="122">
        <v>21371</v>
      </c>
      <c r="B130" s="123" t="s">
        <v>1447</v>
      </c>
      <c r="C130" s="121">
        <f>SUM(C131:C134)</f>
        <v>0</v>
      </c>
    </row>
    <row r="131" spans="1:3">
      <c r="A131" s="122">
        <v>2137101</v>
      </c>
      <c r="B131" s="124" t="s">
        <v>1448</v>
      </c>
      <c r="C131" s="125">
        <v>0</v>
      </c>
    </row>
    <row r="132" spans="1:3">
      <c r="A132" s="122">
        <v>2137102</v>
      </c>
      <c r="B132" s="124" t="s">
        <v>1449</v>
      </c>
      <c r="C132" s="125">
        <v>0</v>
      </c>
    </row>
    <row r="133" spans="1:3">
      <c r="A133" s="122">
        <v>2137103</v>
      </c>
      <c r="B133" s="124" t="s">
        <v>1450</v>
      </c>
      <c r="C133" s="125">
        <v>0</v>
      </c>
    </row>
    <row r="134" spans="1:3">
      <c r="A134" s="122">
        <v>2137199</v>
      </c>
      <c r="B134" s="124" t="s">
        <v>1451</v>
      </c>
      <c r="C134" s="125">
        <v>0</v>
      </c>
    </row>
    <row r="135" spans="1:3">
      <c r="A135" s="122">
        <v>214</v>
      </c>
      <c r="B135" s="123" t="s">
        <v>831</v>
      </c>
      <c r="C135" s="121">
        <f>SUM(C136,C141,C146,C155,C162,C171,C174,C177)</f>
        <v>0</v>
      </c>
    </row>
    <row r="136" spans="1:3">
      <c r="A136" s="122">
        <v>21460</v>
      </c>
      <c r="B136" s="123" t="s">
        <v>1452</v>
      </c>
      <c r="C136" s="121">
        <f>SUM(C137:C140)</f>
        <v>0</v>
      </c>
    </row>
    <row r="137" spans="1:3">
      <c r="A137" s="122">
        <v>2146001</v>
      </c>
      <c r="B137" s="124" t="s">
        <v>833</v>
      </c>
      <c r="C137" s="125">
        <v>0</v>
      </c>
    </row>
    <row r="138" spans="1:3">
      <c r="A138" s="122">
        <v>2146002</v>
      </c>
      <c r="B138" s="124" t="s">
        <v>834</v>
      </c>
      <c r="C138" s="125">
        <v>0</v>
      </c>
    </row>
    <row r="139" spans="1:3">
      <c r="A139" s="122">
        <v>2146003</v>
      </c>
      <c r="B139" s="124" t="s">
        <v>1453</v>
      </c>
      <c r="C139" s="125">
        <v>0</v>
      </c>
    </row>
    <row r="140" spans="1:3">
      <c r="A140" s="122">
        <v>2146099</v>
      </c>
      <c r="B140" s="124" t="s">
        <v>1454</v>
      </c>
      <c r="C140" s="125">
        <v>0</v>
      </c>
    </row>
    <row r="141" spans="1:3">
      <c r="A141" s="122">
        <v>21462</v>
      </c>
      <c r="B141" s="123" t="s">
        <v>1455</v>
      </c>
      <c r="C141" s="121">
        <f>SUM(C142:C145)</f>
        <v>0</v>
      </c>
    </row>
    <row r="142" spans="1:3">
      <c r="A142" s="122">
        <v>2146201</v>
      </c>
      <c r="B142" s="124" t="s">
        <v>1453</v>
      </c>
      <c r="C142" s="125">
        <v>0</v>
      </c>
    </row>
    <row r="143" spans="1:3">
      <c r="A143" s="122">
        <v>2146202</v>
      </c>
      <c r="B143" s="124" t="s">
        <v>1456</v>
      </c>
      <c r="C143" s="125">
        <v>0</v>
      </c>
    </row>
    <row r="144" spans="1:3">
      <c r="A144" s="122">
        <v>2146203</v>
      </c>
      <c r="B144" s="124" t="s">
        <v>1457</v>
      </c>
      <c r="C144" s="125">
        <v>0</v>
      </c>
    </row>
    <row r="145" spans="1:3">
      <c r="A145" s="122">
        <v>2146299</v>
      </c>
      <c r="B145" s="124" t="s">
        <v>1458</v>
      </c>
      <c r="C145" s="125">
        <v>0</v>
      </c>
    </row>
    <row r="146" spans="1:3">
      <c r="A146" s="122">
        <v>21464</v>
      </c>
      <c r="B146" s="123" t="s">
        <v>1459</v>
      </c>
      <c r="C146" s="121">
        <f>SUM(C147:C154)</f>
        <v>0</v>
      </c>
    </row>
    <row r="147" spans="1:3">
      <c r="A147" s="122">
        <v>2146401</v>
      </c>
      <c r="B147" s="124" t="s">
        <v>1460</v>
      </c>
      <c r="C147" s="125">
        <v>0</v>
      </c>
    </row>
    <row r="148" spans="1:3">
      <c r="A148" s="122">
        <v>2146402</v>
      </c>
      <c r="B148" s="124" t="s">
        <v>1461</v>
      </c>
      <c r="C148" s="125">
        <v>0</v>
      </c>
    </row>
    <row r="149" spans="1:3">
      <c r="A149" s="122">
        <v>2146403</v>
      </c>
      <c r="B149" s="124" t="s">
        <v>1462</v>
      </c>
      <c r="C149" s="125">
        <v>0</v>
      </c>
    </row>
    <row r="150" spans="1:3">
      <c r="A150" s="122">
        <v>2146404</v>
      </c>
      <c r="B150" s="124" t="s">
        <v>1463</v>
      </c>
      <c r="C150" s="125">
        <v>0</v>
      </c>
    </row>
    <row r="151" spans="1:3">
      <c r="A151" s="122">
        <v>2146405</v>
      </c>
      <c r="B151" s="124" t="s">
        <v>1464</v>
      </c>
      <c r="C151" s="125">
        <v>0</v>
      </c>
    </row>
    <row r="152" spans="1:3">
      <c r="A152" s="122">
        <v>2146406</v>
      </c>
      <c r="B152" s="124" t="s">
        <v>1465</v>
      </c>
      <c r="C152" s="125">
        <v>0</v>
      </c>
    </row>
    <row r="153" spans="1:3">
      <c r="A153" s="122">
        <v>2146407</v>
      </c>
      <c r="B153" s="124" t="s">
        <v>1466</v>
      </c>
      <c r="C153" s="125">
        <v>0</v>
      </c>
    </row>
    <row r="154" spans="1:3">
      <c r="A154" s="122">
        <v>2146499</v>
      </c>
      <c r="B154" s="124" t="s">
        <v>1467</v>
      </c>
      <c r="C154" s="125">
        <v>0</v>
      </c>
    </row>
    <row r="155" spans="1:3">
      <c r="A155" s="122">
        <v>21468</v>
      </c>
      <c r="B155" s="123" t="s">
        <v>1468</v>
      </c>
      <c r="C155" s="121">
        <f>SUM(C156:C161)</f>
        <v>0</v>
      </c>
    </row>
    <row r="156" spans="1:3">
      <c r="A156" s="122">
        <v>2146801</v>
      </c>
      <c r="B156" s="124" t="s">
        <v>1469</v>
      </c>
      <c r="C156" s="125">
        <v>0</v>
      </c>
    </row>
    <row r="157" spans="1:3">
      <c r="A157" s="122">
        <v>2146802</v>
      </c>
      <c r="B157" s="124" t="s">
        <v>1470</v>
      </c>
      <c r="C157" s="125">
        <v>0</v>
      </c>
    </row>
    <row r="158" spans="1:3">
      <c r="A158" s="122">
        <v>2146803</v>
      </c>
      <c r="B158" s="124" t="s">
        <v>1471</v>
      </c>
      <c r="C158" s="125">
        <v>0</v>
      </c>
    </row>
    <row r="159" spans="1:3">
      <c r="A159" s="122">
        <v>2146804</v>
      </c>
      <c r="B159" s="124" t="s">
        <v>1472</v>
      </c>
      <c r="C159" s="125">
        <v>0</v>
      </c>
    </row>
    <row r="160" spans="1:3">
      <c r="A160" s="122">
        <v>2146805</v>
      </c>
      <c r="B160" s="124" t="s">
        <v>1473</v>
      </c>
      <c r="C160" s="125">
        <v>0</v>
      </c>
    </row>
    <row r="161" spans="1:3">
      <c r="A161" s="122">
        <v>2146899</v>
      </c>
      <c r="B161" s="124" t="s">
        <v>1474</v>
      </c>
      <c r="C161" s="125">
        <v>0</v>
      </c>
    </row>
    <row r="162" spans="1:3">
      <c r="A162" s="122">
        <v>21469</v>
      </c>
      <c r="B162" s="123" t="s">
        <v>1475</v>
      </c>
      <c r="C162" s="121">
        <f>SUM(C163:C170)</f>
        <v>0</v>
      </c>
    </row>
    <row r="163" spans="1:3">
      <c r="A163" s="122">
        <v>2146901</v>
      </c>
      <c r="B163" s="124" t="s">
        <v>1476</v>
      </c>
      <c r="C163" s="125">
        <v>0</v>
      </c>
    </row>
    <row r="164" spans="1:3">
      <c r="A164" s="122">
        <v>2146902</v>
      </c>
      <c r="B164" s="124" t="s">
        <v>860</v>
      </c>
      <c r="C164" s="125">
        <v>0</v>
      </c>
    </row>
    <row r="165" spans="1:3">
      <c r="A165" s="122">
        <v>2146903</v>
      </c>
      <c r="B165" s="124" t="s">
        <v>1477</v>
      </c>
      <c r="C165" s="125">
        <v>0</v>
      </c>
    </row>
    <row r="166" spans="1:3">
      <c r="A166" s="122">
        <v>2146904</v>
      </c>
      <c r="B166" s="124" t="s">
        <v>1478</v>
      </c>
      <c r="C166" s="125">
        <v>0</v>
      </c>
    </row>
    <row r="167" spans="1:3">
      <c r="A167" s="122">
        <v>2146906</v>
      </c>
      <c r="B167" s="124" t="s">
        <v>1479</v>
      </c>
      <c r="C167" s="125">
        <v>0</v>
      </c>
    </row>
    <row r="168" spans="1:3">
      <c r="A168" s="122">
        <v>2146907</v>
      </c>
      <c r="B168" s="124" t="s">
        <v>1480</v>
      </c>
      <c r="C168" s="125">
        <v>0</v>
      </c>
    </row>
    <row r="169" spans="1:3">
      <c r="A169" s="122">
        <v>2146908</v>
      </c>
      <c r="B169" s="124" t="s">
        <v>1481</v>
      </c>
      <c r="C169" s="125">
        <v>0</v>
      </c>
    </row>
    <row r="170" spans="1:3">
      <c r="A170" s="122">
        <v>2146999</v>
      </c>
      <c r="B170" s="124" t="s">
        <v>1482</v>
      </c>
      <c r="C170" s="125">
        <v>0</v>
      </c>
    </row>
    <row r="171" spans="1:3">
      <c r="A171" s="122">
        <v>21470</v>
      </c>
      <c r="B171" s="123" t="s">
        <v>1483</v>
      </c>
      <c r="C171" s="121">
        <f>SUM(C172:C173)</f>
        <v>0</v>
      </c>
    </row>
    <row r="172" spans="1:3">
      <c r="A172" s="122">
        <v>2147001</v>
      </c>
      <c r="B172" s="124" t="s">
        <v>1484</v>
      </c>
      <c r="C172" s="125">
        <v>0</v>
      </c>
    </row>
    <row r="173" spans="1:3">
      <c r="A173" s="122">
        <v>2147099</v>
      </c>
      <c r="B173" s="124" t="s">
        <v>1485</v>
      </c>
      <c r="C173" s="125">
        <v>0</v>
      </c>
    </row>
    <row r="174" spans="1:3">
      <c r="A174" s="122">
        <v>21471</v>
      </c>
      <c r="B174" s="123" t="s">
        <v>1486</v>
      </c>
      <c r="C174" s="121">
        <f>SUM(C175:C176)</f>
        <v>0</v>
      </c>
    </row>
    <row r="175" spans="1:3">
      <c r="A175" s="122">
        <v>2147101</v>
      </c>
      <c r="B175" s="124" t="s">
        <v>1484</v>
      </c>
      <c r="C175" s="125">
        <v>0</v>
      </c>
    </row>
    <row r="176" spans="1:3">
      <c r="A176" s="122">
        <v>2147199</v>
      </c>
      <c r="B176" s="124" t="s">
        <v>1487</v>
      </c>
      <c r="C176" s="125">
        <v>0</v>
      </c>
    </row>
    <row r="177" spans="1:3">
      <c r="A177" s="122">
        <v>21472</v>
      </c>
      <c r="B177" s="123" t="s">
        <v>1488</v>
      </c>
      <c r="C177" s="125">
        <v>0</v>
      </c>
    </row>
    <row r="178" spans="1:3">
      <c r="A178" s="122">
        <v>215</v>
      </c>
      <c r="B178" s="123" t="s">
        <v>876</v>
      </c>
      <c r="C178" s="121">
        <f>C179</f>
        <v>0</v>
      </c>
    </row>
    <row r="179" spans="1:3">
      <c r="A179" s="122">
        <v>21562</v>
      </c>
      <c r="B179" s="123" t="s">
        <v>1489</v>
      </c>
      <c r="C179" s="121">
        <f>SUM(C180:C182)</f>
        <v>0</v>
      </c>
    </row>
    <row r="180" spans="1:3">
      <c r="A180" s="122">
        <v>2156201</v>
      </c>
      <c r="B180" s="124" t="s">
        <v>1490</v>
      </c>
      <c r="C180" s="125">
        <v>0</v>
      </c>
    </row>
    <row r="181" spans="1:3">
      <c r="A181" s="122">
        <v>2156202</v>
      </c>
      <c r="B181" s="124" t="s">
        <v>1491</v>
      </c>
      <c r="C181" s="125">
        <v>0</v>
      </c>
    </row>
    <row r="182" spans="1:3">
      <c r="A182" s="122">
        <v>2156299</v>
      </c>
      <c r="B182" s="124" t="s">
        <v>1492</v>
      </c>
      <c r="C182" s="125">
        <v>0</v>
      </c>
    </row>
    <row r="183" spans="1:3">
      <c r="A183" s="122">
        <v>217</v>
      </c>
      <c r="B183" s="123" t="s">
        <v>934</v>
      </c>
      <c r="C183" s="121">
        <f>C184</f>
        <v>0</v>
      </c>
    </row>
    <row r="184" spans="1:3">
      <c r="A184" s="122">
        <v>21704</v>
      </c>
      <c r="B184" s="123" t="s">
        <v>954</v>
      </c>
      <c r="C184" s="121">
        <f>SUM(C185:C186)</f>
        <v>0</v>
      </c>
    </row>
    <row r="185" spans="1:3">
      <c r="A185" s="122">
        <v>2170402</v>
      </c>
      <c r="B185" s="124" t="s">
        <v>1493</v>
      </c>
      <c r="C185" s="125">
        <v>0</v>
      </c>
    </row>
    <row r="186" spans="1:3">
      <c r="A186" s="122">
        <v>2170403</v>
      </c>
      <c r="B186" s="124" t="s">
        <v>1494</v>
      </c>
      <c r="C186" s="125">
        <v>0</v>
      </c>
    </row>
    <row r="187" spans="1:3">
      <c r="A187" s="122">
        <v>229</v>
      </c>
      <c r="B187" s="123" t="s">
        <v>1182</v>
      </c>
      <c r="C187" s="121">
        <f>SUM(C188,C192,C201:C202)</f>
        <v>237025</v>
      </c>
    </row>
    <row r="188" spans="1:3">
      <c r="A188" s="122">
        <v>22904</v>
      </c>
      <c r="B188" s="123" t="s">
        <v>1495</v>
      </c>
      <c r="C188" s="121">
        <f>SUM(C189:C191)</f>
        <v>235288</v>
      </c>
    </row>
    <row r="189" spans="1:3">
      <c r="A189" s="122">
        <v>2290401</v>
      </c>
      <c r="B189" s="124" t="s">
        <v>1496</v>
      </c>
      <c r="C189" s="125">
        <v>-40</v>
      </c>
    </row>
    <row r="190" spans="1:3">
      <c r="A190" s="122">
        <v>2290402</v>
      </c>
      <c r="B190" s="124" t="s">
        <v>1497</v>
      </c>
      <c r="C190" s="125">
        <v>235328</v>
      </c>
    </row>
    <row r="191" spans="1:3">
      <c r="A191" s="122">
        <v>2290403</v>
      </c>
      <c r="B191" s="124" t="s">
        <v>1498</v>
      </c>
      <c r="C191" s="125">
        <v>0</v>
      </c>
    </row>
    <row r="192" spans="1:3">
      <c r="A192" s="122">
        <v>22908</v>
      </c>
      <c r="B192" s="123" t="s">
        <v>1499</v>
      </c>
      <c r="C192" s="121">
        <f>SUM(C193:C200)</f>
        <v>272</v>
      </c>
    </row>
    <row r="193" spans="1:3">
      <c r="A193" s="122">
        <v>2290802</v>
      </c>
      <c r="B193" s="124" t="s">
        <v>1500</v>
      </c>
      <c r="C193" s="125">
        <v>0</v>
      </c>
    </row>
    <row r="194" spans="1:3">
      <c r="A194" s="122">
        <v>2290803</v>
      </c>
      <c r="B194" s="124" t="s">
        <v>1501</v>
      </c>
      <c r="C194" s="125">
        <v>0</v>
      </c>
    </row>
    <row r="195" spans="1:3">
      <c r="A195" s="122">
        <v>2290804</v>
      </c>
      <c r="B195" s="124" t="s">
        <v>1502</v>
      </c>
      <c r="C195" s="125">
        <v>272</v>
      </c>
    </row>
    <row r="196" spans="1:3">
      <c r="A196" s="122">
        <v>2290805</v>
      </c>
      <c r="B196" s="124" t="s">
        <v>1503</v>
      </c>
      <c r="C196" s="125">
        <v>0</v>
      </c>
    </row>
    <row r="197" spans="1:3">
      <c r="A197" s="122">
        <v>2290806</v>
      </c>
      <c r="B197" s="124" t="s">
        <v>1504</v>
      </c>
      <c r="C197" s="125">
        <v>0</v>
      </c>
    </row>
    <row r="198" spans="1:3">
      <c r="A198" s="122">
        <v>2290807</v>
      </c>
      <c r="B198" s="124" t="s">
        <v>1505</v>
      </c>
      <c r="C198" s="125">
        <v>0</v>
      </c>
    </row>
    <row r="199" spans="1:3">
      <c r="A199" s="122">
        <v>2290808</v>
      </c>
      <c r="B199" s="124" t="s">
        <v>1506</v>
      </c>
      <c r="C199" s="125">
        <v>0</v>
      </c>
    </row>
    <row r="200" spans="1:3">
      <c r="A200" s="122">
        <v>2290899</v>
      </c>
      <c r="B200" s="124" t="s">
        <v>1507</v>
      </c>
      <c r="C200" s="125">
        <v>0</v>
      </c>
    </row>
    <row r="201" spans="1:3">
      <c r="A201" s="122">
        <v>22909</v>
      </c>
      <c r="B201" s="123" t="s">
        <v>1508</v>
      </c>
      <c r="C201" s="125">
        <v>0</v>
      </c>
    </row>
    <row r="202" spans="1:3">
      <c r="A202" s="122">
        <v>22960</v>
      </c>
      <c r="B202" s="123" t="s">
        <v>1509</v>
      </c>
      <c r="C202" s="121">
        <f>SUM(C203:C213)</f>
        <v>1465</v>
      </c>
    </row>
    <row r="203" spans="1:3">
      <c r="A203" s="122">
        <v>2296001</v>
      </c>
      <c r="B203" s="124" t="s">
        <v>1510</v>
      </c>
      <c r="C203" s="125">
        <v>0</v>
      </c>
    </row>
    <row r="204" spans="1:3">
      <c r="A204" s="122">
        <v>2296002</v>
      </c>
      <c r="B204" s="124" t="s">
        <v>1511</v>
      </c>
      <c r="C204" s="125">
        <v>400</v>
      </c>
    </row>
    <row r="205" spans="1:3">
      <c r="A205" s="122">
        <v>2296003</v>
      </c>
      <c r="B205" s="124" t="s">
        <v>1512</v>
      </c>
      <c r="C205" s="125">
        <v>217</v>
      </c>
    </row>
    <row r="206" spans="1:3">
      <c r="A206" s="122">
        <v>2296004</v>
      </c>
      <c r="B206" s="124" t="s">
        <v>1513</v>
      </c>
      <c r="C206" s="125">
        <v>800</v>
      </c>
    </row>
    <row r="207" spans="1:3">
      <c r="A207" s="122">
        <v>2296005</v>
      </c>
      <c r="B207" s="124" t="s">
        <v>1514</v>
      </c>
      <c r="C207" s="125">
        <v>0</v>
      </c>
    </row>
    <row r="208" spans="1:3">
      <c r="A208" s="122">
        <v>2296006</v>
      </c>
      <c r="B208" s="124" t="s">
        <v>1515</v>
      </c>
      <c r="C208" s="125">
        <v>34</v>
      </c>
    </row>
    <row r="209" spans="1:3">
      <c r="A209" s="122">
        <v>2296010</v>
      </c>
      <c r="B209" s="124" t="s">
        <v>1516</v>
      </c>
      <c r="C209" s="125">
        <v>0</v>
      </c>
    </row>
    <row r="210" spans="1:3">
      <c r="A210" s="122">
        <v>2296011</v>
      </c>
      <c r="B210" s="124" t="s">
        <v>1517</v>
      </c>
      <c r="C210" s="125">
        <v>0</v>
      </c>
    </row>
    <row r="211" spans="1:3">
      <c r="A211" s="122">
        <v>2296012</v>
      </c>
      <c r="B211" s="124" t="s">
        <v>1518</v>
      </c>
      <c r="C211" s="125">
        <v>0</v>
      </c>
    </row>
    <row r="212" spans="1:3">
      <c r="A212" s="122">
        <v>2296013</v>
      </c>
      <c r="B212" s="124" t="s">
        <v>1519</v>
      </c>
      <c r="C212" s="125">
        <v>14</v>
      </c>
    </row>
    <row r="213" spans="1:3">
      <c r="A213" s="122">
        <v>2296099</v>
      </c>
      <c r="B213" s="124" t="s">
        <v>1520</v>
      </c>
      <c r="C213" s="125">
        <v>0</v>
      </c>
    </row>
    <row r="214" spans="1:3">
      <c r="A214" s="122">
        <v>232</v>
      </c>
      <c r="B214" s="123" t="s">
        <v>1105</v>
      </c>
      <c r="C214" s="121">
        <f>C215</f>
        <v>38372</v>
      </c>
    </row>
    <row r="215" spans="1:3">
      <c r="A215" s="122">
        <v>23204</v>
      </c>
      <c r="B215" s="123" t="s">
        <v>1521</v>
      </c>
      <c r="C215" s="121">
        <f>SUM(C216:C230)</f>
        <v>38372</v>
      </c>
    </row>
    <row r="216" spans="1:3">
      <c r="A216" s="122">
        <v>2320401</v>
      </c>
      <c r="B216" s="124" t="s">
        <v>1522</v>
      </c>
      <c r="C216" s="125">
        <v>0</v>
      </c>
    </row>
    <row r="217" spans="1:3">
      <c r="A217" s="122">
        <v>2320405</v>
      </c>
      <c r="B217" s="124" t="s">
        <v>1523</v>
      </c>
      <c r="C217" s="125">
        <v>0</v>
      </c>
    </row>
    <row r="218" spans="1:3">
      <c r="A218" s="122">
        <v>2320411</v>
      </c>
      <c r="B218" s="124" t="s">
        <v>1524</v>
      </c>
      <c r="C218" s="125">
        <v>5932</v>
      </c>
    </row>
    <row r="219" spans="1:3">
      <c r="A219" s="122">
        <v>2320413</v>
      </c>
      <c r="B219" s="124" t="s">
        <v>1525</v>
      </c>
      <c r="C219" s="125">
        <v>0</v>
      </c>
    </row>
    <row r="220" spans="1:3">
      <c r="A220" s="122">
        <v>2320414</v>
      </c>
      <c r="B220" s="124" t="s">
        <v>1526</v>
      </c>
      <c r="C220" s="125">
        <v>0</v>
      </c>
    </row>
    <row r="221" spans="1:3">
      <c r="A221" s="122">
        <v>2320416</v>
      </c>
      <c r="B221" s="124" t="s">
        <v>1527</v>
      </c>
      <c r="C221" s="125">
        <v>0</v>
      </c>
    </row>
    <row r="222" spans="1:3">
      <c r="A222" s="122">
        <v>2320417</v>
      </c>
      <c r="B222" s="124" t="s">
        <v>1528</v>
      </c>
      <c r="C222" s="125">
        <v>0</v>
      </c>
    </row>
    <row r="223" spans="1:3">
      <c r="A223" s="122">
        <v>2320418</v>
      </c>
      <c r="B223" s="124" t="s">
        <v>1529</v>
      </c>
      <c r="C223" s="125">
        <v>0</v>
      </c>
    </row>
    <row r="224" spans="1:3">
      <c r="A224" s="122">
        <v>2320419</v>
      </c>
      <c r="B224" s="124" t="s">
        <v>1530</v>
      </c>
      <c r="C224" s="125">
        <v>0</v>
      </c>
    </row>
    <row r="225" spans="1:3">
      <c r="A225" s="122">
        <v>2320420</v>
      </c>
      <c r="B225" s="124" t="s">
        <v>1531</v>
      </c>
      <c r="C225" s="125">
        <v>0</v>
      </c>
    </row>
    <row r="226" spans="1:3">
      <c r="A226" s="122">
        <v>2320431</v>
      </c>
      <c r="B226" s="124" t="s">
        <v>1532</v>
      </c>
      <c r="C226" s="125">
        <v>3460</v>
      </c>
    </row>
    <row r="227" spans="1:3">
      <c r="A227" s="122">
        <v>2320432</v>
      </c>
      <c r="B227" s="124" t="s">
        <v>1533</v>
      </c>
      <c r="C227" s="125">
        <v>0</v>
      </c>
    </row>
    <row r="228" spans="1:3">
      <c r="A228" s="122">
        <v>2320433</v>
      </c>
      <c r="B228" s="124" t="s">
        <v>1534</v>
      </c>
      <c r="C228" s="125">
        <v>2789</v>
      </c>
    </row>
    <row r="229" spans="1:3">
      <c r="A229" s="122">
        <v>2320498</v>
      </c>
      <c r="B229" s="124" t="s">
        <v>1535</v>
      </c>
      <c r="C229" s="125">
        <v>26191</v>
      </c>
    </row>
    <row r="230" spans="1:3">
      <c r="A230" s="122">
        <v>2320499</v>
      </c>
      <c r="B230" s="124" t="s">
        <v>1536</v>
      </c>
      <c r="C230" s="125">
        <v>0</v>
      </c>
    </row>
    <row r="231" spans="1:3">
      <c r="A231" s="122">
        <v>233</v>
      </c>
      <c r="B231" s="123" t="s">
        <v>1117</v>
      </c>
      <c r="C231" s="121">
        <f>C232</f>
        <v>412</v>
      </c>
    </row>
    <row r="232" spans="1:3">
      <c r="A232" s="122">
        <v>23304</v>
      </c>
      <c r="B232" s="123" t="s">
        <v>1537</v>
      </c>
      <c r="C232" s="121">
        <f>SUM(C233:C247)</f>
        <v>412</v>
      </c>
    </row>
    <row r="233" spans="1:3">
      <c r="A233" s="122">
        <v>2330401</v>
      </c>
      <c r="B233" s="124" t="s">
        <v>1538</v>
      </c>
      <c r="C233" s="125">
        <v>0</v>
      </c>
    </row>
    <row r="234" spans="1:3">
      <c r="A234" s="122">
        <v>2330405</v>
      </c>
      <c r="B234" s="124" t="s">
        <v>1539</v>
      </c>
      <c r="C234" s="125">
        <v>0</v>
      </c>
    </row>
    <row r="235" spans="1:3">
      <c r="A235" s="122">
        <v>2330411</v>
      </c>
      <c r="B235" s="124" t="s">
        <v>1540</v>
      </c>
      <c r="C235" s="125">
        <v>36</v>
      </c>
    </row>
    <row r="236" spans="1:3">
      <c r="A236" s="122">
        <v>2330413</v>
      </c>
      <c r="B236" s="124" t="s">
        <v>1541</v>
      </c>
      <c r="C236" s="125">
        <v>0</v>
      </c>
    </row>
    <row r="237" spans="1:3">
      <c r="A237" s="122">
        <v>2330414</v>
      </c>
      <c r="B237" s="124" t="s">
        <v>1542</v>
      </c>
      <c r="C237" s="125">
        <v>0</v>
      </c>
    </row>
    <row r="238" spans="1:3">
      <c r="A238" s="122">
        <v>2330416</v>
      </c>
      <c r="B238" s="124" t="s">
        <v>1543</v>
      </c>
      <c r="C238" s="125">
        <v>0</v>
      </c>
    </row>
    <row r="239" spans="1:3">
      <c r="A239" s="122">
        <v>2330417</v>
      </c>
      <c r="B239" s="124" t="s">
        <v>1544</v>
      </c>
      <c r="C239" s="125">
        <v>0</v>
      </c>
    </row>
    <row r="240" spans="1:3">
      <c r="A240" s="122">
        <v>2330418</v>
      </c>
      <c r="B240" s="124" t="s">
        <v>1545</v>
      </c>
      <c r="C240" s="125">
        <v>0</v>
      </c>
    </row>
    <row r="241" spans="1:3">
      <c r="A241" s="122">
        <v>2330419</v>
      </c>
      <c r="B241" s="124" t="s">
        <v>1546</v>
      </c>
      <c r="C241" s="125">
        <v>0</v>
      </c>
    </row>
    <row r="242" spans="1:3">
      <c r="A242" s="122">
        <v>2330420</v>
      </c>
      <c r="B242" s="124" t="s">
        <v>1547</v>
      </c>
      <c r="C242" s="125">
        <v>0</v>
      </c>
    </row>
    <row r="243" spans="1:3">
      <c r="A243" s="122">
        <v>2330431</v>
      </c>
      <c r="B243" s="124" t="s">
        <v>1548</v>
      </c>
      <c r="C243" s="125">
        <v>1</v>
      </c>
    </row>
    <row r="244" spans="1:3">
      <c r="A244" s="122">
        <v>2330432</v>
      </c>
      <c r="B244" s="124" t="s">
        <v>1549</v>
      </c>
      <c r="C244" s="125">
        <v>0</v>
      </c>
    </row>
    <row r="245" spans="1:3">
      <c r="A245" s="122">
        <v>2330433</v>
      </c>
      <c r="B245" s="124" t="s">
        <v>1550</v>
      </c>
      <c r="C245" s="125">
        <v>14</v>
      </c>
    </row>
    <row r="246" spans="1:3">
      <c r="A246" s="122">
        <v>2330498</v>
      </c>
      <c r="B246" s="124" t="s">
        <v>1551</v>
      </c>
      <c r="C246" s="125">
        <v>361</v>
      </c>
    </row>
    <row r="247" spans="1:3">
      <c r="A247" s="122">
        <v>2330499</v>
      </c>
      <c r="B247" s="124" t="s">
        <v>1552</v>
      </c>
      <c r="C247" s="125">
        <v>0</v>
      </c>
    </row>
    <row r="248" spans="1:3">
      <c r="A248" s="122">
        <v>234</v>
      </c>
      <c r="B248" s="120" t="s">
        <v>1553</v>
      </c>
      <c r="C248" s="121">
        <f>SUM(C249,C262)</f>
        <v>0</v>
      </c>
    </row>
    <row r="249" spans="1:3">
      <c r="A249" s="122">
        <v>23401</v>
      </c>
      <c r="B249" s="120" t="s">
        <v>1145</v>
      </c>
      <c r="C249" s="121">
        <f>SUM(C250:C261)</f>
        <v>0</v>
      </c>
    </row>
    <row r="250" spans="1:3">
      <c r="A250" s="122">
        <v>2340101</v>
      </c>
      <c r="B250" s="122" t="s">
        <v>1554</v>
      </c>
      <c r="C250" s="125">
        <v>0</v>
      </c>
    </row>
    <row r="251" spans="1:3">
      <c r="A251" s="122">
        <v>2340102</v>
      </c>
      <c r="B251" s="122" t="s">
        <v>1555</v>
      </c>
      <c r="C251" s="125">
        <v>0</v>
      </c>
    </row>
    <row r="252" spans="1:3">
      <c r="A252" s="122">
        <v>2340103</v>
      </c>
      <c r="B252" s="122" t="s">
        <v>1556</v>
      </c>
      <c r="C252" s="125">
        <v>0</v>
      </c>
    </row>
    <row r="253" spans="1:3">
      <c r="A253" s="122">
        <v>2340104</v>
      </c>
      <c r="B253" s="122" t="s">
        <v>1557</v>
      </c>
      <c r="C253" s="125">
        <v>0</v>
      </c>
    </row>
    <row r="254" spans="1:3">
      <c r="A254" s="122">
        <v>2340105</v>
      </c>
      <c r="B254" s="122" t="s">
        <v>1558</v>
      </c>
      <c r="C254" s="125">
        <v>0</v>
      </c>
    </row>
    <row r="255" spans="1:3">
      <c r="A255" s="122">
        <v>2340106</v>
      </c>
      <c r="B255" s="122" t="s">
        <v>1559</v>
      </c>
      <c r="C255" s="125">
        <v>0</v>
      </c>
    </row>
    <row r="256" spans="1:3">
      <c r="A256" s="122">
        <v>2340107</v>
      </c>
      <c r="B256" s="122" t="s">
        <v>1560</v>
      </c>
      <c r="C256" s="125">
        <v>0</v>
      </c>
    </row>
    <row r="257" spans="1:3">
      <c r="A257" s="122">
        <v>2340108</v>
      </c>
      <c r="B257" s="122" t="s">
        <v>1561</v>
      </c>
      <c r="C257" s="125">
        <v>0</v>
      </c>
    </row>
    <row r="258" spans="1:3">
      <c r="A258" s="122">
        <v>2340109</v>
      </c>
      <c r="B258" s="122" t="s">
        <v>1562</v>
      </c>
      <c r="C258" s="125">
        <v>0</v>
      </c>
    </row>
    <row r="259" spans="1:3">
      <c r="A259" s="122">
        <v>2340110</v>
      </c>
      <c r="B259" s="122" t="s">
        <v>1563</v>
      </c>
      <c r="C259" s="125">
        <v>0</v>
      </c>
    </row>
    <row r="260" spans="1:3">
      <c r="A260" s="122">
        <v>2340111</v>
      </c>
      <c r="B260" s="122" t="s">
        <v>1564</v>
      </c>
      <c r="C260" s="125">
        <v>0</v>
      </c>
    </row>
    <row r="261" spans="1:3">
      <c r="A261" s="122">
        <v>2340199</v>
      </c>
      <c r="B261" s="122" t="s">
        <v>1565</v>
      </c>
      <c r="C261" s="125">
        <v>0</v>
      </c>
    </row>
    <row r="262" spans="1:3">
      <c r="A262" s="122">
        <v>23402</v>
      </c>
      <c r="B262" s="120" t="s">
        <v>1566</v>
      </c>
      <c r="C262" s="121">
        <f>SUM(C263:C268)</f>
        <v>0</v>
      </c>
    </row>
    <row r="263" spans="1:3">
      <c r="A263" s="122">
        <v>2340201</v>
      </c>
      <c r="B263" s="122" t="s">
        <v>913</v>
      </c>
      <c r="C263" s="125">
        <v>0</v>
      </c>
    </row>
    <row r="264" spans="1:3">
      <c r="A264" s="122">
        <v>2340202</v>
      </c>
      <c r="B264" s="122" t="s">
        <v>958</v>
      </c>
      <c r="C264" s="125">
        <v>0</v>
      </c>
    </row>
    <row r="265" spans="1:3">
      <c r="A265" s="122">
        <v>2340203</v>
      </c>
      <c r="B265" s="122" t="s">
        <v>1567</v>
      </c>
      <c r="C265" s="125">
        <v>0</v>
      </c>
    </row>
    <row r="266" spans="1:3">
      <c r="A266" s="122">
        <v>2340204</v>
      </c>
      <c r="B266" s="122" t="s">
        <v>1568</v>
      </c>
      <c r="C266" s="125">
        <v>0</v>
      </c>
    </row>
    <row r="267" spans="1:3">
      <c r="A267" s="122">
        <v>2340205</v>
      </c>
      <c r="B267" s="122" t="s">
        <v>1569</v>
      </c>
      <c r="C267" s="125">
        <v>0</v>
      </c>
    </row>
    <row r="268" spans="1:3">
      <c r="A268" s="122">
        <v>2340299</v>
      </c>
      <c r="B268" s="122" t="s">
        <v>1570</v>
      </c>
      <c r="C268" s="125">
        <v>0</v>
      </c>
    </row>
  </sheetData>
  <sheetProtection selectLockedCells="1" selectUnlockedCells="1"/>
  <mergeCells count="1">
    <mergeCell ref="A2:C2"/>
  </mergeCells>
  <printOptions horizontalCentered="1" verticalCentered="1"/>
  <pageMargins left="0.865972222222222" right="0.865972222222222" top="0.865972222222222" bottom="0.865972222222222" header="0.118055555555556" footer="0.590277777777778"/>
  <pageSetup paperSize="8" scale="85" firstPageNumber="31" orientation="landscape" useFirstPageNumber="1" horizontalDpi="600"/>
  <headerFooter alignWithMargins="0">
    <oddFooter>&amp;C-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showZeros="0" workbookViewId="0">
      <pane ySplit="2" topLeftCell="A3" activePane="bottomLeft" state="frozen"/>
      <selection/>
      <selection pane="bottomLeft" activeCell="G10" sqref="G10"/>
    </sheetView>
  </sheetViews>
  <sheetFormatPr defaultColWidth="9" defaultRowHeight="14.25"/>
  <cols>
    <col min="1" max="1" width="31" style="100" customWidth="1"/>
    <col min="2" max="10" width="8.875" style="100" customWidth="1"/>
    <col min="11" max="16" width="9.25" style="100" customWidth="1"/>
    <col min="17" max="19" width="8.375" style="100" customWidth="1"/>
    <col min="20" max="20" width="7.5" style="100" customWidth="1"/>
    <col min="21" max="16384" width="9" style="100"/>
  </cols>
  <sheetData>
    <row r="1" ht="20.25" spans="1:4">
      <c r="A1" s="101" t="s">
        <v>1571</v>
      </c>
      <c r="B1" s="101"/>
      <c r="C1" s="101"/>
      <c r="D1" s="101"/>
    </row>
    <row r="2" ht="29.25" customHeight="1" spans="1:10">
      <c r="A2" s="102" t="s">
        <v>1572</v>
      </c>
      <c r="B2" s="102"/>
      <c r="C2" s="102"/>
      <c r="D2" s="102"/>
      <c r="E2" s="102"/>
      <c r="F2" s="102"/>
      <c r="G2" s="102"/>
      <c r="H2" s="102"/>
      <c r="I2" s="102"/>
      <c r="J2" s="102"/>
    </row>
    <row r="3" s="97" customFormat="1" ht="19" customHeight="1" spans="1:10">
      <c r="A3" s="103"/>
      <c r="B3" s="103"/>
      <c r="C3" s="104"/>
      <c r="D3" s="104"/>
      <c r="E3" s="104"/>
      <c r="F3" s="104"/>
      <c r="G3" s="104"/>
      <c r="H3" s="104"/>
      <c r="I3" s="104"/>
      <c r="J3" s="112" t="s">
        <v>26</v>
      </c>
    </row>
    <row r="4" s="97" customFormat="1" ht="13.5" customHeight="1" spans="1:10">
      <c r="A4" s="105" t="s">
        <v>27</v>
      </c>
      <c r="B4" s="56" t="s">
        <v>29</v>
      </c>
      <c r="C4" s="57" t="s">
        <v>1573</v>
      </c>
      <c r="D4" s="57" t="s">
        <v>1254</v>
      </c>
      <c r="E4" s="57" t="s">
        <v>1255</v>
      </c>
      <c r="F4" s="57" t="s">
        <v>1256</v>
      </c>
      <c r="G4" s="57" t="s">
        <v>1257</v>
      </c>
      <c r="H4" s="57" t="s">
        <v>1258</v>
      </c>
      <c r="I4" s="57" t="s">
        <v>1259</v>
      </c>
      <c r="J4" s="57" t="s">
        <v>1260</v>
      </c>
    </row>
    <row r="5" s="98" customFormat="1" ht="13.5" spans="1:10">
      <c r="A5" s="106" t="s">
        <v>1574</v>
      </c>
      <c r="B5" s="107">
        <f>SUM(B7:B16)</f>
        <v>9222</v>
      </c>
      <c r="C5" s="107">
        <v>9186</v>
      </c>
      <c r="D5" s="107">
        <v>0</v>
      </c>
      <c r="E5" s="107">
        <v>0</v>
      </c>
      <c r="F5" s="107">
        <v>5</v>
      </c>
      <c r="G5" s="107">
        <v>8</v>
      </c>
      <c r="H5" s="107">
        <v>8</v>
      </c>
      <c r="I5" s="107">
        <v>7</v>
      </c>
      <c r="J5" s="107">
        <v>7</v>
      </c>
    </row>
    <row r="6" s="97" customFormat="1" ht="13.5" spans="1:10">
      <c r="A6" s="108" t="s">
        <v>1575</v>
      </c>
      <c r="B6" s="109">
        <f t="shared" ref="B6:B16" si="0">SUM(C6:J6)</f>
        <v>0</v>
      </c>
      <c r="C6" s="109">
        <v>0</v>
      </c>
      <c r="D6" s="109">
        <v>0</v>
      </c>
      <c r="E6" s="109">
        <v>0</v>
      </c>
      <c r="F6" s="109">
        <v>0</v>
      </c>
      <c r="G6" s="109">
        <v>0</v>
      </c>
      <c r="H6" s="109">
        <v>0</v>
      </c>
      <c r="I6" s="109">
        <v>0</v>
      </c>
      <c r="J6" s="109">
        <v>0</v>
      </c>
    </row>
    <row r="7" s="97" customFormat="1" ht="13.5" spans="1:10">
      <c r="A7" s="108" t="s">
        <v>1576</v>
      </c>
      <c r="B7" s="109">
        <f t="shared" si="0"/>
        <v>0</v>
      </c>
      <c r="C7" s="109">
        <v>0</v>
      </c>
      <c r="D7" s="109">
        <v>0</v>
      </c>
      <c r="E7" s="109">
        <v>0</v>
      </c>
      <c r="F7" s="109">
        <v>0</v>
      </c>
      <c r="G7" s="109">
        <v>0</v>
      </c>
      <c r="H7" s="109">
        <v>0</v>
      </c>
      <c r="I7" s="109">
        <v>0</v>
      </c>
      <c r="J7" s="109">
        <v>0</v>
      </c>
    </row>
    <row r="8" s="97" customFormat="1" ht="13.5" spans="1:10">
      <c r="A8" s="108" t="s">
        <v>1577</v>
      </c>
      <c r="B8" s="109">
        <f t="shared" si="0"/>
        <v>0</v>
      </c>
      <c r="C8" s="109">
        <v>0</v>
      </c>
      <c r="D8" s="109">
        <v>0</v>
      </c>
      <c r="E8" s="109">
        <v>0</v>
      </c>
      <c r="F8" s="109">
        <v>0</v>
      </c>
      <c r="G8" s="109">
        <v>0</v>
      </c>
      <c r="H8" s="109">
        <v>0</v>
      </c>
      <c r="I8" s="109">
        <v>0</v>
      </c>
      <c r="J8" s="109">
        <v>0</v>
      </c>
    </row>
    <row r="9" s="97" customFormat="1" ht="13.5" spans="1:10">
      <c r="A9" s="108" t="s">
        <v>1578</v>
      </c>
      <c r="B9" s="109">
        <f t="shared" si="0"/>
        <v>0</v>
      </c>
      <c r="C9" s="109">
        <v>0</v>
      </c>
      <c r="D9" s="109">
        <v>0</v>
      </c>
      <c r="E9" s="109">
        <v>0</v>
      </c>
      <c r="F9" s="109">
        <v>0</v>
      </c>
      <c r="G9" s="109">
        <v>0</v>
      </c>
      <c r="H9" s="109">
        <v>0</v>
      </c>
      <c r="I9" s="109">
        <v>0</v>
      </c>
      <c r="J9" s="109">
        <v>0</v>
      </c>
    </row>
    <row r="10" s="97" customFormat="1" ht="13.5" spans="1:10">
      <c r="A10" s="108" t="s">
        <v>1579</v>
      </c>
      <c r="B10" s="109">
        <f t="shared" si="0"/>
        <v>9286</v>
      </c>
      <c r="C10" s="109">
        <v>9286</v>
      </c>
      <c r="D10" s="109">
        <v>0</v>
      </c>
      <c r="E10" s="109">
        <v>0</v>
      </c>
      <c r="F10" s="109">
        <v>0</v>
      </c>
      <c r="G10" s="109">
        <v>0</v>
      </c>
      <c r="H10" s="109">
        <v>0</v>
      </c>
      <c r="I10" s="109">
        <v>0</v>
      </c>
      <c r="J10" s="109">
        <v>0</v>
      </c>
    </row>
    <row r="11" s="97" customFormat="1" ht="13.5" spans="1:10">
      <c r="A11" s="108" t="s">
        <v>1580</v>
      </c>
      <c r="B11" s="109">
        <f t="shared" si="0"/>
        <v>-100</v>
      </c>
      <c r="C11" s="109">
        <v>-100</v>
      </c>
      <c r="D11" s="109">
        <v>0</v>
      </c>
      <c r="E11" s="109">
        <v>0</v>
      </c>
      <c r="F11" s="109">
        <v>0</v>
      </c>
      <c r="G11" s="109">
        <v>0</v>
      </c>
      <c r="H11" s="109">
        <v>0</v>
      </c>
      <c r="I11" s="109">
        <v>0</v>
      </c>
      <c r="J11" s="109">
        <v>0</v>
      </c>
    </row>
    <row r="12" s="97" customFormat="1" ht="13.5" spans="1:10">
      <c r="A12" s="108" t="s">
        <v>1581</v>
      </c>
      <c r="B12" s="109">
        <f t="shared" si="0"/>
        <v>0</v>
      </c>
      <c r="C12" s="109">
        <v>0</v>
      </c>
      <c r="D12" s="109">
        <v>0</v>
      </c>
      <c r="E12" s="109">
        <v>0</v>
      </c>
      <c r="F12" s="109">
        <v>0</v>
      </c>
      <c r="G12" s="109">
        <v>0</v>
      </c>
      <c r="H12" s="109">
        <v>0</v>
      </c>
      <c r="I12" s="109">
        <v>0</v>
      </c>
      <c r="J12" s="109">
        <v>0</v>
      </c>
    </row>
    <row r="13" s="97" customFormat="1" ht="13.5" spans="1:10">
      <c r="A13" s="108" t="s">
        <v>1582</v>
      </c>
      <c r="B13" s="109">
        <f t="shared" si="0"/>
        <v>0</v>
      </c>
      <c r="C13" s="109">
        <v>0</v>
      </c>
      <c r="D13" s="109">
        <v>0</v>
      </c>
      <c r="E13" s="109">
        <v>0</v>
      </c>
      <c r="F13" s="109">
        <v>0</v>
      </c>
      <c r="G13" s="109">
        <v>0</v>
      </c>
      <c r="H13" s="109">
        <v>0</v>
      </c>
      <c r="I13" s="109">
        <v>0</v>
      </c>
      <c r="J13" s="109">
        <v>0</v>
      </c>
    </row>
    <row r="14" s="97" customFormat="1" ht="13.5" spans="1:10">
      <c r="A14" s="108" t="s">
        <v>1583</v>
      </c>
      <c r="B14" s="109">
        <f t="shared" si="0"/>
        <v>0</v>
      </c>
      <c r="C14" s="109">
        <v>0</v>
      </c>
      <c r="D14" s="109">
        <v>0</v>
      </c>
      <c r="E14" s="109">
        <v>0</v>
      </c>
      <c r="F14" s="109">
        <v>0</v>
      </c>
      <c r="G14" s="109">
        <v>0</v>
      </c>
      <c r="H14" s="109">
        <v>0</v>
      </c>
      <c r="I14" s="109">
        <v>0</v>
      </c>
      <c r="J14" s="109">
        <v>0</v>
      </c>
    </row>
    <row r="15" s="97" customFormat="1" ht="13.5" spans="1:10">
      <c r="A15" s="110" t="s">
        <v>1584</v>
      </c>
      <c r="B15" s="109">
        <f t="shared" si="0"/>
        <v>36</v>
      </c>
      <c r="C15" s="109">
        <v>0</v>
      </c>
      <c r="D15" s="109">
        <v>0</v>
      </c>
      <c r="E15" s="109">
        <v>0</v>
      </c>
      <c r="F15" s="109">
        <v>6</v>
      </c>
      <c r="G15" s="109">
        <v>8</v>
      </c>
      <c r="H15" s="109">
        <v>8</v>
      </c>
      <c r="I15" s="109">
        <v>7</v>
      </c>
      <c r="J15" s="109">
        <v>7</v>
      </c>
    </row>
    <row r="16" s="97" customFormat="1" ht="13.5" spans="1:10">
      <c r="A16" s="110" t="s">
        <v>1585</v>
      </c>
      <c r="B16" s="109">
        <f t="shared" si="0"/>
        <v>0</v>
      </c>
      <c r="C16" s="109">
        <v>0</v>
      </c>
      <c r="D16" s="109">
        <v>0</v>
      </c>
      <c r="E16" s="109">
        <v>0</v>
      </c>
      <c r="F16" s="109">
        <v>0</v>
      </c>
      <c r="G16" s="109">
        <v>0</v>
      </c>
      <c r="H16" s="109">
        <v>0</v>
      </c>
      <c r="I16" s="109">
        <v>0</v>
      </c>
      <c r="J16" s="109">
        <v>0</v>
      </c>
    </row>
    <row r="17" ht="18.75" customHeight="1"/>
    <row r="18" s="99" customFormat="1"/>
    <row r="41" spans="2:4">
      <c r="B41" s="111"/>
      <c r="C41" s="111"/>
      <c r="D41" s="111"/>
    </row>
  </sheetData>
  <sheetProtection selectLockedCells="1" selectUnlockedCells="1"/>
  <mergeCells count="1">
    <mergeCell ref="A2:J2"/>
  </mergeCells>
  <printOptions horizontalCentered="1" verticalCentered="1"/>
  <pageMargins left="0.865972222222222" right="0.865972222222222" top="0.865972222222222" bottom="0.865972222222222" header="0.118055555555556" footer="0.590277777777778"/>
  <pageSetup paperSize="8" scale="85" firstPageNumber="31" orientation="landscape" useFirstPageNumber="1" horizontalDpi="600"/>
  <headerFooter alignWithMargins="0">
    <oddFooter>&amp;C-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showZeros="0" view="pageBreakPreview" zoomScaleNormal="100" workbookViewId="0">
      <selection activeCell="A2" sqref="A2:G2"/>
    </sheetView>
  </sheetViews>
  <sheetFormatPr defaultColWidth="9" defaultRowHeight="14.25" outlineLevelCol="7"/>
  <cols>
    <col min="1" max="1" width="43.625" style="1" customWidth="1"/>
    <col min="2" max="2" width="14.625" style="1" customWidth="1"/>
    <col min="3" max="3" width="13.5" style="1" customWidth="1"/>
    <col min="4" max="4" width="13" style="1" customWidth="1"/>
    <col min="5" max="5" width="14.625" style="1" customWidth="1"/>
    <col min="6" max="6" width="13.125" style="1" customWidth="1"/>
    <col min="7" max="7" width="12.125" style="1" customWidth="1"/>
    <col min="8" max="8" width="10.5" style="1"/>
    <col min="9" max="16384" width="9" style="1"/>
  </cols>
  <sheetData>
    <row r="1" s="1" customFormat="1" ht="23.25" customHeight="1" spans="1:1">
      <c r="A1" s="82" t="s">
        <v>1586</v>
      </c>
    </row>
    <row r="2" ht="29.25" spans="1:7">
      <c r="A2" s="83" t="s">
        <v>1587</v>
      </c>
      <c r="B2" s="83"/>
      <c r="C2" s="83"/>
      <c r="D2" s="83"/>
      <c r="E2" s="83"/>
      <c r="F2" s="83"/>
      <c r="G2" s="83"/>
    </row>
    <row r="3" ht="27.75" customHeight="1" spans="1:7">
      <c r="A3" s="84"/>
      <c r="B3" s="84"/>
      <c r="C3" s="85"/>
      <c r="D3" s="85"/>
      <c r="E3" s="85"/>
      <c r="F3" s="85"/>
      <c r="G3" s="86" t="s">
        <v>1286</v>
      </c>
    </row>
    <row r="4" ht="24.75" customHeight="1" spans="1:7">
      <c r="A4" s="87" t="s">
        <v>1588</v>
      </c>
      <c r="B4" s="88" t="s">
        <v>1288</v>
      </c>
      <c r="C4" s="89"/>
      <c r="D4" s="90"/>
      <c r="E4" s="88" t="s">
        <v>1289</v>
      </c>
      <c r="F4" s="89"/>
      <c r="G4" s="90"/>
    </row>
    <row r="5" ht="24.75" customHeight="1" spans="1:7">
      <c r="A5" s="91"/>
      <c r="B5" s="92" t="s">
        <v>29</v>
      </c>
      <c r="C5" s="92" t="s">
        <v>105</v>
      </c>
      <c r="D5" s="92" t="s">
        <v>31</v>
      </c>
      <c r="E5" s="92" t="s">
        <v>29</v>
      </c>
      <c r="F5" s="92" t="s">
        <v>105</v>
      </c>
      <c r="G5" s="92" t="s">
        <v>31</v>
      </c>
    </row>
    <row r="6" ht="24.75" customHeight="1" spans="1:7">
      <c r="A6" s="93" t="s">
        <v>1589</v>
      </c>
      <c r="B6" s="94">
        <v>0</v>
      </c>
      <c r="C6" s="94"/>
      <c r="D6" s="94"/>
      <c r="E6" s="94">
        <v>93.7389</v>
      </c>
      <c r="F6" s="94">
        <v>82.059</v>
      </c>
      <c r="G6" s="95">
        <v>11.6799</v>
      </c>
    </row>
    <row r="7" ht="24.75" customHeight="1" spans="1:8">
      <c r="A7" s="93" t="s">
        <v>1590</v>
      </c>
      <c r="B7" s="94">
        <v>0</v>
      </c>
      <c r="C7" s="94"/>
      <c r="D7" s="94"/>
      <c r="E7" s="94">
        <v>119.99</v>
      </c>
      <c r="F7" s="94">
        <v>106.22</v>
      </c>
      <c r="G7" s="95">
        <v>13.77</v>
      </c>
      <c r="H7" s="96"/>
    </row>
    <row r="8" ht="24.75" customHeight="1" spans="1:8">
      <c r="A8" s="93" t="s">
        <v>1591</v>
      </c>
      <c r="B8" s="94">
        <v>26.25</v>
      </c>
      <c r="C8" s="94">
        <v>24.16</v>
      </c>
      <c r="D8" s="94">
        <v>2.09</v>
      </c>
      <c r="E8" s="94">
        <v>26.25</v>
      </c>
      <c r="F8" s="94">
        <v>24.16</v>
      </c>
      <c r="G8" s="95">
        <v>2.09</v>
      </c>
      <c r="H8" s="96"/>
    </row>
    <row r="9" ht="24.75" customHeight="1" spans="1:8">
      <c r="A9" s="93" t="s">
        <v>1592</v>
      </c>
      <c r="B9" s="94">
        <v>4.1</v>
      </c>
      <c r="C9" s="94">
        <v>4.1</v>
      </c>
      <c r="D9" s="94"/>
      <c r="E9" s="94">
        <v>4.1</v>
      </c>
      <c r="F9" s="94">
        <v>4.1</v>
      </c>
      <c r="G9" s="95"/>
      <c r="H9" s="96"/>
    </row>
    <row r="10" ht="24.75" customHeight="1" spans="1:8">
      <c r="A10" s="93" t="s">
        <v>1593</v>
      </c>
      <c r="B10" s="94">
        <v>0</v>
      </c>
      <c r="C10" s="94"/>
      <c r="D10" s="94"/>
      <c r="E10" s="94">
        <v>119.9889</v>
      </c>
      <c r="F10" s="94">
        <v>106.219</v>
      </c>
      <c r="G10" s="95">
        <v>13.7699</v>
      </c>
      <c r="H10" s="96"/>
    </row>
  </sheetData>
  <mergeCells count="4">
    <mergeCell ref="A2:G2"/>
    <mergeCell ref="B4:D4"/>
    <mergeCell ref="E4:G4"/>
    <mergeCell ref="A4:A5"/>
  </mergeCells>
  <printOptions horizontalCentered="1"/>
  <pageMargins left="0.865972222222222" right="0.865972222222222" top="0.865972222222222" bottom="0.865972222222222" header="0.507638888888889" footer="0.590277777777778"/>
  <pageSetup paperSize="8" scale="110" firstPageNumber="87" orientation="landscape" useFirstPageNumber="1" horizontalDpi="600" verticalDpi="600"/>
  <headerFooter alignWithMargins="0" scaleWithDoc="0">
    <oddFooter>&amp;C-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showZeros="0" view="pageBreakPreview" zoomScaleNormal="100" workbookViewId="0">
      <pane ySplit="5" topLeftCell="A6" activePane="bottomLeft" state="frozen"/>
      <selection/>
      <selection pane="bottomLeft" activeCell="A2" sqref="A2:D2"/>
    </sheetView>
  </sheetViews>
  <sheetFormatPr defaultColWidth="9" defaultRowHeight="14.25"/>
  <cols>
    <col min="1" max="1" width="38.125" style="48" customWidth="1"/>
    <col min="2" max="4" width="17" customWidth="1"/>
    <col min="5" max="10" width="9.125" customWidth="1"/>
    <col min="11" max="16" width="9.25" customWidth="1"/>
    <col min="17" max="19" width="8.375" customWidth="1"/>
    <col min="20" max="20" width="7.5" customWidth="1"/>
  </cols>
  <sheetData>
    <row r="1" ht="20.25" spans="1:4">
      <c r="A1" s="49" t="s">
        <v>1594</v>
      </c>
      <c r="B1" s="50"/>
      <c r="C1" s="50"/>
      <c r="D1" s="50"/>
    </row>
    <row r="2" ht="30" customHeight="1" spans="1:4">
      <c r="A2" s="78" t="s">
        <v>1595</v>
      </c>
      <c r="B2" s="79"/>
      <c r="C2" s="79"/>
      <c r="D2" s="79"/>
    </row>
    <row r="3" ht="22.5" customHeight="1" spans="1:4">
      <c r="A3" s="52"/>
      <c r="B3" s="53"/>
      <c r="C3" s="53"/>
      <c r="D3" s="54" t="s">
        <v>26</v>
      </c>
    </row>
    <row r="4" s="62" customFormat="1" ht="24" customHeight="1" spans="1:20">
      <c r="A4" s="66" t="s">
        <v>1299</v>
      </c>
      <c r="B4" s="67" t="s">
        <v>28</v>
      </c>
      <c r="C4" s="67"/>
      <c r="D4" s="67"/>
      <c r="E4" s="68"/>
      <c r="F4" s="69"/>
      <c r="G4" s="69"/>
      <c r="H4" s="69"/>
      <c r="I4" s="69"/>
      <c r="J4" s="69"/>
      <c r="K4" s="69"/>
      <c r="L4" s="69"/>
      <c r="M4" s="69"/>
      <c r="N4" s="69"/>
      <c r="O4" s="69"/>
      <c r="P4" s="69"/>
      <c r="Q4" s="69"/>
      <c r="R4" s="69"/>
      <c r="S4" s="69"/>
      <c r="T4" s="69"/>
    </row>
    <row r="5" s="62" customFormat="1" ht="24.75" customHeight="1" spans="1:20">
      <c r="A5" s="66"/>
      <c r="B5" s="70" t="s">
        <v>29</v>
      </c>
      <c r="C5" s="70" t="s">
        <v>30</v>
      </c>
      <c r="D5" s="70" t="s">
        <v>31</v>
      </c>
      <c r="E5" s="68"/>
      <c r="F5" s="69"/>
      <c r="G5" s="69"/>
      <c r="H5" s="69"/>
      <c r="I5" s="69"/>
      <c r="J5" s="69"/>
      <c r="K5" s="69"/>
      <c r="L5" s="69"/>
      <c r="M5" s="69"/>
      <c r="N5" s="69"/>
      <c r="O5" s="69"/>
      <c r="P5" s="69"/>
      <c r="Q5" s="69"/>
      <c r="R5" s="69"/>
      <c r="S5" s="69"/>
      <c r="T5" s="69"/>
    </row>
    <row r="6" s="62" customFormat="1" ht="16.5" customHeight="1" spans="1:4">
      <c r="A6" s="74" t="s">
        <v>1596</v>
      </c>
      <c r="B6" s="75">
        <f>SUM(C6:D6)</f>
        <v>1376</v>
      </c>
      <c r="C6" s="80">
        <f>C7+C17+C18</f>
        <v>1363</v>
      </c>
      <c r="D6" s="80">
        <f>D7+D17+D18</f>
        <v>13</v>
      </c>
    </row>
    <row r="7" s="63" customFormat="1" ht="16.5" customHeight="1" spans="1:4">
      <c r="A7" s="77" t="s">
        <v>1597</v>
      </c>
      <c r="B7" s="72">
        <f>SUM(C7:D7)</f>
        <v>1219</v>
      </c>
      <c r="C7" s="81">
        <f>C8+C12+C13+C15</f>
        <v>1219</v>
      </c>
      <c r="D7" s="81">
        <f>D8+D12+D13+D15</f>
        <v>0</v>
      </c>
    </row>
    <row r="8" ht="16.5" customHeight="1" spans="1:4">
      <c r="A8" s="71" t="s">
        <v>1598</v>
      </c>
      <c r="B8" s="72">
        <f>SUM(C8:D8)</f>
        <v>74</v>
      </c>
      <c r="C8" s="72">
        <f>SUM(C9:C11)</f>
        <v>74</v>
      </c>
      <c r="D8" s="72">
        <f>SUM(D9:D11)</f>
        <v>0</v>
      </c>
    </row>
    <row r="9" ht="16.5" customHeight="1" spans="1:4">
      <c r="A9" s="71" t="s">
        <v>1599</v>
      </c>
      <c r="B9" s="72">
        <f t="shared" ref="B9:B18" si="0">SUM(C9:D9)</f>
        <v>74</v>
      </c>
      <c r="C9" s="72">
        <v>74</v>
      </c>
      <c r="D9" s="72"/>
    </row>
    <row r="10" spans="1:4">
      <c r="A10" s="71" t="s">
        <v>1600</v>
      </c>
      <c r="B10" s="72">
        <f t="shared" si="0"/>
        <v>0</v>
      </c>
      <c r="C10" s="72"/>
      <c r="D10" s="72"/>
    </row>
    <row r="11" s="63" customFormat="1" spans="1:4">
      <c r="A11" s="71" t="s">
        <v>1601</v>
      </c>
      <c r="B11" s="72">
        <f t="shared" si="0"/>
        <v>0</v>
      </c>
      <c r="C11" s="72"/>
      <c r="D11" s="72"/>
    </row>
    <row r="12" s="63" customFormat="1" ht="16.5" customHeight="1" spans="1:4">
      <c r="A12" s="71" t="s">
        <v>1602</v>
      </c>
      <c r="B12" s="72">
        <f t="shared" si="0"/>
        <v>0</v>
      </c>
      <c r="C12" s="72"/>
      <c r="D12" s="72"/>
    </row>
    <row r="13" ht="16.5" customHeight="1" spans="1:4">
      <c r="A13" s="71" t="s">
        <v>1603</v>
      </c>
      <c r="B13" s="72">
        <f t="shared" si="0"/>
        <v>1145</v>
      </c>
      <c r="C13" s="72">
        <f>SUM(C14)</f>
        <v>1145</v>
      </c>
      <c r="D13" s="72"/>
    </row>
    <row r="14" spans="1:4">
      <c r="A14" s="71" t="s">
        <v>1604</v>
      </c>
      <c r="B14" s="72">
        <f t="shared" si="0"/>
        <v>1145</v>
      </c>
      <c r="C14" s="72">
        <v>1145</v>
      </c>
      <c r="D14" s="72"/>
    </row>
    <row r="15" ht="16.5" customHeight="1" spans="1:4">
      <c r="A15" s="71" t="s">
        <v>1605</v>
      </c>
      <c r="B15" s="72">
        <f t="shared" si="0"/>
        <v>0</v>
      </c>
      <c r="C15" s="72"/>
      <c r="D15" s="72"/>
    </row>
    <row r="16" customFormat="1" ht="16.5" customHeight="1" spans="1:4">
      <c r="A16" s="71" t="s">
        <v>57</v>
      </c>
      <c r="B16" s="72">
        <f>SUM(B17:B18)</f>
        <v>157</v>
      </c>
      <c r="C16" s="72">
        <f>SUM(C17:C18)</f>
        <v>144</v>
      </c>
      <c r="D16" s="72">
        <f>SUM(D17:D18)</f>
        <v>13</v>
      </c>
    </row>
    <row r="17" customFormat="1" ht="16.5" customHeight="1" spans="1:4">
      <c r="A17" s="71" t="s">
        <v>58</v>
      </c>
      <c r="B17" s="72">
        <f>SUM(C17:D17)</f>
        <v>148</v>
      </c>
      <c r="C17" s="72">
        <v>144</v>
      </c>
      <c r="D17" s="72">
        <v>4</v>
      </c>
    </row>
    <row r="18" s="63" customFormat="1" ht="16.5" customHeight="1" spans="1:4">
      <c r="A18" s="71" t="s">
        <v>60</v>
      </c>
      <c r="B18" s="72">
        <f>SUM(C18:D18)</f>
        <v>9</v>
      </c>
      <c r="C18" s="72"/>
      <c r="D18" s="72">
        <v>9</v>
      </c>
    </row>
    <row r="19" spans="3:4">
      <c r="C19" s="61"/>
      <c r="D19" s="61"/>
    </row>
    <row r="20" spans="3:4">
      <c r="C20" s="61"/>
      <c r="D20" s="61"/>
    </row>
    <row r="21" spans="3:4">
      <c r="C21" s="61"/>
      <c r="D21" s="61"/>
    </row>
    <row r="22" spans="3:4">
      <c r="C22" s="61"/>
      <c r="D22" s="61"/>
    </row>
  </sheetData>
  <autoFilter ref="A5:T18">
    <extLst/>
  </autoFilter>
  <mergeCells count="4">
    <mergeCell ref="A2:D2"/>
    <mergeCell ref="G2:O2"/>
    <mergeCell ref="B4:D4"/>
    <mergeCell ref="A4:A5"/>
  </mergeCells>
  <printOptions horizontalCentered="1"/>
  <pageMargins left="0.865972222222222" right="0.865972222222222" top="0.865972222222222" bottom="0.865972222222222" header="0.314583333333333" footer="0.590277777777778"/>
  <pageSetup paperSize="8" scale="93" firstPageNumber="32" orientation="landscape" useFirstPageNumber="1" horizontalDpi="600"/>
  <headerFooter>
    <oddFooter>&amp;C-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showZeros="0" view="pageBreakPreview" zoomScaleNormal="100" workbookViewId="0">
      <pane ySplit="5" topLeftCell="A7" activePane="bottomLeft" state="frozen"/>
      <selection/>
      <selection pane="bottomLeft" activeCell="A2" sqref="A2:D2"/>
    </sheetView>
  </sheetViews>
  <sheetFormatPr defaultColWidth="9" defaultRowHeight="14.25"/>
  <cols>
    <col min="1" max="1" width="38.125" style="48" customWidth="1"/>
    <col min="2" max="4" width="14.125" customWidth="1"/>
    <col min="5" max="10" width="9.125" customWidth="1"/>
    <col min="11" max="16" width="9.25" customWidth="1"/>
    <col min="17" max="19" width="8.375" customWidth="1"/>
    <col min="20" max="20" width="7.5" customWidth="1"/>
  </cols>
  <sheetData>
    <row r="1" ht="20.25" spans="1:4">
      <c r="A1" s="49" t="s">
        <v>1606</v>
      </c>
      <c r="B1" s="50"/>
      <c r="C1" s="50"/>
      <c r="D1" s="50"/>
    </row>
    <row r="2" ht="24" spans="1:4">
      <c r="A2" s="51" t="s">
        <v>1607</v>
      </c>
      <c r="B2" s="73"/>
      <c r="C2" s="73"/>
      <c r="D2" s="73"/>
    </row>
    <row r="3" ht="22.5" customHeight="1" spans="1:4">
      <c r="A3" s="52"/>
      <c r="B3" s="53"/>
      <c r="C3" s="53"/>
      <c r="D3" s="54" t="s">
        <v>26</v>
      </c>
    </row>
    <row r="4" s="62" customFormat="1" spans="1:20">
      <c r="A4" s="66" t="s">
        <v>1299</v>
      </c>
      <c r="B4" s="67" t="s">
        <v>28</v>
      </c>
      <c r="C4" s="67"/>
      <c r="D4" s="67"/>
      <c r="E4" s="68"/>
      <c r="F4" s="69"/>
      <c r="G4" s="69"/>
      <c r="H4" s="69"/>
      <c r="I4" s="69"/>
      <c r="J4" s="69"/>
      <c r="K4" s="69"/>
      <c r="L4" s="69"/>
      <c r="M4" s="69"/>
      <c r="N4" s="69"/>
      <c r="O4" s="69"/>
      <c r="P4" s="69"/>
      <c r="Q4" s="69"/>
      <c r="R4" s="69"/>
      <c r="S4" s="69"/>
      <c r="T4" s="69"/>
    </row>
    <row r="5" s="62" customFormat="1" spans="1:20">
      <c r="A5" s="66"/>
      <c r="B5" s="70" t="s">
        <v>29</v>
      </c>
      <c r="C5" s="70" t="s">
        <v>30</v>
      </c>
      <c r="D5" s="70" t="s">
        <v>31</v>
      </c>
      <c r="E5" s="68"/>
      <c r="F5" s="69"/>
      <c r="G5" s="69"/>
      <c r="H5" s="69"/>
      <c r="I5" s="69"/>
      <c r="J5" s="69"/>
      <c r="K5" s="69"/>
      <c r="L5" s="69"/>
      <c r="M5" s="69"/>
      <c r="N5" s="69"/>
      <c r="O5" s="69"/>
      <c r="P5" s="69"/>
      <c r="Q5" s="69"/>
      <c r="R5" s="69"/>
      <c r="S5" s="69"/>
      <c r="T5" s="69"/>
    </row>
    <row r="6" s="62" customFormat="1" ht="16.5" customHeight="1" spans="1:4">
      <c r="A6" s="74" t="s">
        <v>1608</v>
      </c>
      <c r="B6" s="75">
        <v>1376</v>
      </c>
      <c r="C6" s="75">
        <v>1363</v>
      </c>
      <c r="D6" s="75">
        <v>13</v>
      </c>
    </row>
    <row r="7" s="63" customFormat="1" ht="16.5" customHeight="1" spans="1:4">
      <c r="A7" s="71" t="s">
        <v>1609</v>
      </c>
      <c r="B7" s="72">
        <v>12</v>
      </c>
      <c r="C7" s="72">
        <v>7</v>
      </c>
      <c r="D7" s="72">
        <v>5</v>
      </c>
    </row>
    <row r="8" ht="16.5" customHeight="1" spans="1:4">
      <c r="A8" s="71" t="s">
        <v>1610</v>
      </c>
      <c r="B8" s="72">
        <v>12</v>
      </c>
      <c r="C8" s="72">
        <v>7</v>
      </c>
      <c r="D8" s="72">
        <v>5</v>
      </c>
    </row>
    <row r="9" spans="1:4">
      <c r="A9" s="71" t="s">
        <v>1611</v>
      </c>
      <c r="B9" s="72">
        <v>0</v>
      </c>
      <c r="C9" s="72"/>
      <c r="D9" s="72"/>
    </row>
    <row r="10" spans="1:4">
      <c r="A10" s="71" t="s">
        <v>1612</v>
      </c>
      <c r="B10" s="72">
        <v>5</v>
      </c>
      <c r="C10" s="72"/>
      <c r="D10" s="72">
        <v>5</v>
      </c>
    </row>
    <row r="11" ht="16.5" customHeight="1" spans="1:4">
      <c r="A11" s="71" t="s">
        <v>1613</v>
      </c>
      <c r="B11" s="72">
        <v>7</v>
      </c>
      <c r="C11" s="72">
        <v>7</v>
      </c>
      <c r="D11" s="72"/>
    </row>
    <row r="12" spans="1:4">
      <c r="A12" s="71" t="s">
        <v>1614</v>
      </c>
      <c r="B12" s="72">
        <v>0</v>
      </c>
      <c r="C12" s="72"/>
      <c r="D12" s="72"/>
    </row>
    <row r="13" s="63" customFormat="1" spans="1:4">
      <c r="A13" s="71" t="s">
        <v>1615</v>
      </c>
      <c r="B13" s="72">
        <v>0</v>
      </c>
      <c r="C13" s="72"/>
      <c r="D13" s="72"/>
    </row>
    <row r="14" ht="16.5" customHeight="1" spans="1:4">
      <c r="A14" s="71" t="s">
        <v>1616</v>
      </c>
      <c r="B14" s="72">
        <v>0</v>
      </c>
      <c r="C14" s="72"/>
      <c r="D14" s="72"/>
    </row>
    <row r="15" customFormat="1" ht="16.5" customHeight="1" spans="1:4">
      <c r="A15" s="71" t="s">
        <v>93</v>
      </c>
      <c r="B15" s="72">
        <v>1364</v>
      </c>
      <c r="C15" s="72">
        <v>1356</v>
      </c>
      <c r="D15" s="72">
        <v>8</v>
      </c>
    </row>
    <row r="16" customFormat="1" ht="16.5" customHeight="1" spans="1:4">
      <c r="A16" s="71" t="s">
        <v>94</v>
      </c>
      <c r="B16" s="72">
        <v>144</v>
      </c>
      <c r="C16" s="72">
        <v>144</v>
      </c>
      <c r="D16" s="72"/>
    </row>
    <row r="17" s="63" customFormat="1" ht="13" customHeight="1" spans="1:4">
      <c r="A17" s="76" t="s">
        <v>1617</v>
      </c>
      <c r="B17" s="72">
        <v>1212</v>
      </c>
      <c r="C17" s="72">
        <v>1212</v>
      </c>
      <c r="D17" s="72"/>
    </row>
    <row r="18" s="63" customFormat="1" ht="17.25" customHeight="1" spans="1:4">
      <c r="A18" s="77" t="s">
        <v>1618</v>
      </c>
      <c r="B18" s="72">
        <v>8</v>
      </c>
      <c r="C18" s="72">
        <v>0</v>
      </c>
      <c r="D18" s="72">
        <v>8</v>
      </c>
    </row>
    <row r="19" spans="3:4">
      <c r="C19" s="61"/>
      <c r="D19" s="61"/>
    </row>
    <row r="20" spans="3:4">
      <c r="C20" s="61"/>
      <c r="D20" s="61"/>
    </row>
    <row r="21" spans="3:4">
      <c r="C21" s="61"/>
      <c r="D21" s="61"/>
    </row>
    <row r="22" spans="3:4">
      <c r="C22" s="61"/>
      <c r="D22" s="61"/>
    </row>
  </sheetData>
  <autoFilter ref="A5:T18">
    <extLst/>
  </autoFilter>
  <mergeCells count="4">
    <mergeCell ref="A2:D2"/>
    <mergeCell ref="G2:O2"/>
    <mergeCell ref="B4:D4"/>
    <mergeCell ref="A4:A5"/>
  </mergeCells>
  <printOptions horizontalCentered="1"/>
  <pageMargins left="0.865972222222222" right="0.865972222222222" top="0.865972222222222" bottom="0.865972222222222" header="0.314583333333333" footer="0.590277777777778"/>
  <pageSetup paperSize="8" scale="93" firstPageNumber="32" orientation="landscape" useFirstPageNumber="1" horizontalDpi="600"/>
  <headerFooter>
    <oddFooter>&amp;C-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showZeros="0" view="pageBreakPreview" zoomScaleNormal="100" workbookViewId="0">
      <pane ySplit="5" topLeftCell="A6" activePane="bottomLeft" state="frozen"/>
      <selection/>
      <selection pane="bottomLeft" activeCell="A2" sqref="A2:D2"/>
    </sheetView>
  </sheetViews>
  <sheetFormatPr defaultColWidth="9" defaultRowHeight="14.25"/>
  <cols>
    <col min="1" max="1" width="38.125" style="48" customWidth="1"/>
    <col min="2" max="4" width="14.125" customWidth="1"/>
    <col min="5" max="10" width="9.125" customWidth="1"/>
    <col min="11" max="16" width="9.25" customWidth="1"/>
    <col min="17" max="19" width="8.375" customWidth="1"/>
    <col min="20" max="20" width="7.5" customWidth="1"/>
  </cols>
  <sheetData>
    <row r="1" ht="20.25" spans="1:4">
      <c r="A1" s="49" t="s">
        <v>1619</v>
      </c>
      <c r="B1" s="50"/>
      <c r="C1" s="50"/>
      <c r="D1" s="50"/>
    </row>
    <row r="2" ht="19.5" spans="1:4">
      <c r="A2" s="64" t="s">
        <v>1620</v>
      </c>
      <c r="B2" s="65"/>
      <c r="C2" s="65"/>
      <c r="D2" s="65"/>
    </row>
    <row r="3" ht="22.5" customHeight="1" spans="1:4">
      <c r="A3" s="52"/>
      <c r="B3" s="53"/>
      <c r="C3" s="53"/>
      <c r="D3" s="54" t="s">
        <v>26</v>
      </c>
    </row>
    <row r="4" s="62" customFormat="1" spans="1:20">
      <c r="A4" s="66" t="s">
        <v>1299</v>
      </c>
      <c r="B4" s="67" t="s">
        <v>28</v>
      </c>
      <c r="C4" s="67"/>
      <c r="D4" s="67"/>
      <c r="E4" s="68"/>
      <c r="F4" s="69"/>
      <c r="G4" s="69"/>
      <c r="H4" s="69"/>
      <c r="I4" s="69"/>
      <c r="J4" s="69"/>
      <c r="K4" s="69"/>
      <c r="L4" s="69"/>
      <c r="M4" s="69"/>
      <c r="N4" s="69"/>
      <c r="O4" s="69"/>
      <c r="P4" s="69"/>
      <c r="Q4" s="69"/>
      <c r="R4" s="69"/>
      <c r="S4" s="69"/>
      <c r="T4" s="69"/>
    </row>
    <row r="5" s="62" customFormat="1" spans="1:20">
      <c r="A5" s="66"/>
      <c r="B5" s="70" t="s">
        <v>29</v>
      </c>
      <c r="C5" s="70" t="s">
        <v>30</v>
      </c>
      <c r="D5" s="70" t="s">
        <v>31</v>
      </c>
      <c r="E5" s="68"/>
      <c r="F5" s="69"/>
      <c r="G5" s="69"/>
      <c r="H5" s="69"/>
      <c r="I5" s="69"/>
      <c r="J5" s="69"/>
      <c r="K5" s="69"/>
      <c r="L5" s="69"/>
      <c r="M5" s="69"/>
      <c r="N5" s="69"/>
      <c r="O5" s="69"/>
      <c r="P5" s="69"/>
      <c r="Q5" s="69"/>
      <c r="R5" s="69"/>
      <c r="S5" s="69"/>
      <c r="T5" s="69"/>
    </row>
    <row r="6" s="63" customFormat="1" ht="16.5" customHeight="1" spans="1:4">
      <c r="A6" s="71" t="s">
        <v>1621</v>
      </c>
      <c r="B6" s="72">
        <v>12</v>
      </c>
      <c r="C6" s="72">
        <v>7</v>
      </c>
      <c r="D6" s="72">
        <v>5</v>
      </c>
    </row>
    <row r="7" ht="16.5" customHeight="1" spans="1:4">
      <c r="A7" s="71" t="s">
        <v>1610</v>
      </c>
      <c r="B7" s="72">
        <v>12</v>
      </c>
      <c r="C7" s="72">
        <v>7</v>
      </c>
      <c r="D7" s="72">
        <v>5</v>
      </c>
    </row>
    <row r="8" spans="1:4">
      <c r="A8" s="71" t="s">
        <v>1611</v>
      </c>
      <c r="B8" s="72">
        <v>0</v>
      </c>
      <c r="C8" s="72"/>
      <c r="D8" s="72"/>
    </row>
    <row r="9" spans="1:4">
      <c r="A9" s="71" t="s">
        <v>1612</v>
      </c>
      <c r="B9" s="72">
        <v>5</v>
      </c>
      <c r="C9" s="72"/>
      <c r="D9" s="72">
        <v>5</v>
      </c>
    </row>
    <row r="10" ht="16.5" customHeight="1" spans="1:4">
      <c r="A10" s="71" t="s">
        <v>1613</v>
      </c>
      <c r="B10" s="72">
        <v>7</v>
      </c>
      <c r="C10" s="72">
        <v>7</v>
      </c>
      <c r="D10" s="72"/>
    </row>
    <row r="11" spans="1:4">
      <c r="A11" s="71" t="s">
        <v>1614</v>
      </c>
      <c r="B11" s="72">
        <v>0</v>
      </c>
      <c r="C11" s="72"/>
      <c r="D11" s="72"/>
    </row>
    <row r="12" s="63" customFormat="1" spans="1:4">
      <c r="A12" s="71" t="s">
        <v>1615</v>
      </c>
      <c r="B12" s="72">
        <v>0</v>
      </c>
      <c r="C12" s="72"/>
      <c r="D12" s="72"/>
    </row>
    <row r="13" ht="16.5" customHeight="1" spans="1:4">
      <c r="A13" s="71" t="s">
        <v>1616</v>
      </c>
      <c r="B13" s="72">
        <v>0</v>
      </c>
      <c r="C13" s="72"/>
      <c r="D13" s="72"/>
    </row>
    <row r="14" spans="3:4">
      <c r="C14" s="61"/>
      <c r="D14" s="61"/>
    </row>
    <row r="15" spans="3:4">
      <c r="C15" s="61"/>
      <c r="D15" s="61"/>
    </row>
    <row r="16" spans="3:4">
      <c r="C16" s="61"/>
      <c r="D16" s="61"/>
    </row>
    <row r="17" spans="3:4">
      <c r="C17" s="61"/>
      <c r="D17" s="61"/>
    </row>
  </sheetData>
  <autoFilter ref="A5:T13">
    <extLst/>
  </autoFilter>
  <mergeCells count="4">
    <mergeCell ref="A2:D2"/>
    <mergeCell ref="G2:O2"/>
    <mergeCell ref="B4:D4"/>
    <mergeCell ref="A4:A5"/>
  </mergeCells>
  <printOptions horizontalCentered="1"/>
  <pageMargins left="0.865972222222222" right="0.865972222222222" top="0.865972222222222" bottom="0.865972222222222" header="0.314583333333333" footer="0.590277777777778"/>
  <pageSetup paperSize="8" scale="93" firstPageNumber="32" orientation="landscape" useFirstPageNumber="1" horizontalDpi="600"/>
  <headerFooter>
    <oddFooter>&amp;C-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showZeros="0" view="pageBreakPreview" zoomScaleNormal="100" workbookViewId="0">
      <pane ySplit="3" topLeftCell="A4" activePane="bottomLeft" state="frozen"/>
      <selection/>
      <selection pane="bottomLeft" activeCell="A2" sqref="A2:J2"/>
    </sheetView>
  </sheetViews>
  <sheetFormatPr defaultColWidth="9" defaultRowHeight="14.25" outlineLevelRow="6"/>
  <cols>
    <col min="1" max="1" width="38.125" style="48" customWidth="1"/>
    <col min="2" max="10" width="9" customWidth="1"/>
    <col min="11" max="16" width="9.25" customWidth="1"/>
    <col min="17" max="19" width="8.375" customWidth="1"/>
    <col min="20" max="20" width="7.5" customWidth="1"/>
  </cols>
  <sheetData>
    <row r="1" ht="20.25" spans="1:4">
      <c r="A1" s="49" t="s">
        <v>1622</v>
      </c>
      <c r="B1" s="50"/>
      <c r="C1" s="50"/>
      <c r="D1" s="50"/>
    </row>
    <row r="2" ht="24" spans="1:10">
      <c r="A2" s="51" t="s">
        <v>1623</v>
      </c>
      <c r="B2" s="51"/>
      <c r="C2" s="51"/>
      <c r="D2" s="51"/>
      <c r="E2" s="51"/>
      <c r="F2" s="51"/>
      <c r="G2" s="51"/>
      <c r="H2" s="51"/>
      <c r="I2" s="51"/>
      <c r="J2" s="51"/>
    </row>
    <row r="3" ht="22.5" customHeight="1" spans="1:4">
      <c r="A3" s="52"/>
      <c r="B3" s="53"/>
      <c r="C3" s="53"/>
      <c r="D3" s="54" t="s">
        <v>26</v>
      </c>
    </row>
    <row r="4" spans="1:10">
      <c r="A4" s="55"/>
      <c r="B4" s="55"/>
      <c r="C4" s="55"/>
      <c r="D4" s="55"/>
      <c r="E4" s="55"/>
      <c r="F4" s="55"/>
      <c r="G4" s="55"/>
      <c r="H4" s="55"/>
      <c r="I4" s="55" t="s">
        <v>26</v>
      </c>
      <c r="J4" s="55"/>
    </row>
    <row r="5" ht="32" customHeight="1" spans="1:10">
      <c r="A5" s="56" t="s">
        <v>1299</v>
      </c>
      <c r="B5" s="56" t="s">
        <v>29</v>
      </c>
      <c r="C5" s="57" t="s">
        <v>1573</v>
      </c>
      <c r="D5" s="57" t="s">
        <v>1254</v>
      </c>
      <c r="E5" s="57" t="s">
        <v>1255</v>
      </c>
      <c r="F5" s="57" t="s">
        <v>1256</v>
      </c>
      <c r="G5" s="57" t="s">
        <v>1257</v>
      </c>
      <c r="H5" s="57" t="s">
        <v>1258</v>
      </c>
      <c r="I5" s="57" t="s">
        <v>1259</v>
      </c>
      <c r="J5" s="57" t="s">
        <v>1260</v>
      </c>
    </row>
    <row r="6" ht="38" customHeight="1" spans="1:10">
      <c r="A6" s="58" t="s">
        <v>1624</v>
      </c>
      <c r="B6" s="59">
        <f>SUM(C6:J6)</f>
        <v>144</v>
      </c>
      <c r="C6" s="60">
        <v>77</v>
      </c>
      <c r="D6" s="60">
        <v>1</v>
      </c>
      <c r="E6" s="60">
        <v>4</v>
      </c>
      <c r="F6" s="60">
        <v>9</v>
      </c>
      <c r="G6" s="60">
        <v>7</v>
      </c>
      <c r="H6" s="60">
        <v>24</v>
      </c>
      <c r="I6" s="60">
        <v>20</v>
      </c>
      <c r="J6" s="60">
        <v>2</v>
      </c>
    </row>
    <row r="7" spans="3:4">
      <c r="C7" s="61"/>
      <c r="D7" s="61"/>
    </row>
  </sheetData>
  <mergeCells count="2">
    <mergeCell ref="A2:J2"/>
    <mergeCell ref="I4:J4"/>
  </mergeCells>
  <printOptions horizontalCentered="1"/>
  <pageMargins left="0.865972222222222" right="0.865972222222222" top="0.865972222222222" bottom="0.865972222222222" header="0.314583333333333" footer="0.590277777777778"/>
  <pageSetup paperSize="8" scale="93" firstPageNumber="32" orientation="landscape" useFirstPageNumber="1" horizontalDpi="600"/>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49"/>
  <sheetViews>
    <sheetView workbookViewId="0">
      <selection activeCell="D14" sqref="D14"/>
    </sheetView>
  </sheetViews>
  <sheetFormatPr defaultColWidth="9" defaultRowHeight="15.75"/>
  <cols>
    <col min="1" max="6" width="11.875" style="240" customWidth="1"/>
    <col min="7" max="7" width="14.375" style="240" customWidth="1"/>
    <col min="8" max="8" width="11.875" style="240" customWidth="1"/>
    <col min="9" max="16384" width="9" style="240"/>
  </cols>
  <sheetData>
    <row r="2" ht="21" spans="1:10">
      <c r="A2" s="241" t="s">
        <v>3</v>
      </c>
      <c r="B2" s="242"/>
      <c r="C2" s="242"/>
      <c r="D2" s="242"/>
      <c r="E2" s="242"/>
      <c r="F2" s="242"/>
      <c r="G2" s="242"/>
      <c r="H2" s="242"/>
      <c r="I2" s="242"/>
      <c r="J2" s="242"/>
    </row>
    <row r="3" ht="20.25" customHeight="1" spans="1:10">
      <c r="A3" s="243"/>
      <c r="B3" s="243"/>
      <c r="C3" s="243"/>
      <c r="D3" s="243"/>
      <c r="E3" s="243"/>
      <c r="F3" s="243"/>
      <c r="G3" s="243"/>
      <c r="H3" s="243"/>
      <c r="I3" s="243"/>
      <c r="J3" s="243"/>
    </row>
    <row r="4" spans="1:10">
      <c r="A4" s="243"/>
      <c r="B4" s="244" t="s">
        <v>4</v>
      </c>
      <c r="C4" s="243"/>
      <c r="D4" s="243"/>
      <c r="E4" s="243"/>
      <c r="F4" s="243"/>
      <c r="G4" s="243"/>
      <c r="H4" s="243"/>
      <c r="I4" s="243"/>
      <c r="J4" s="243"/>
    </row>
    <row r="5" spans="1:10">
      <c r="A5" s="243"/>
      <c r="B5" s="244" t="s">
        <v>5</v>
      </c>
      <c r="C5" s="243"/>
      <c r="D5" s="243"/>
      <c r="E5" s="243"/>
      <c r="F5" s="243"/>
      <c r="G5" s="243"/>
      <c r="H5" s="243"/>
      <c r="I5" s="243"/>
      <c r="J5" s="243"/>
    </row>
    <row r="6" spans="1:10">
      <c r="A6" s="243"/>
      <c r="B6" s="244" t="s">
        <v>6</v>
      </c>
      <c r="C6" s="243"/>
      <c r="D6" s="243"/>
      <c r="E6" s="243"/>
      <c r="F6" s="243"/>
      <c r="G6" s="243"/>
      <c r="H6" s="243"/>
      <c r="I6" s="243"/>
      <c r="J6" s="243"/>
    </row>
    <row r="7" spans="1:10">
      <c r="A7" s="243"/>
      <c r="B7" s="244" t="s">
        <v>7</v>
      </c>
      <c r="C7" s="243"/>
      <c r="D7" s="243"/>
      <c r="E7" s="243"/>
      <c r="F7" s="243"/>
      <c r="G7" s="243"/>
      <c r="H7" s="243"/>
      <c r="I7" s="243"/>
      <c r="J7" s="243"/>
    </row>
    <row r="8" spans="1:10">
      <c r="A8" s="243"/>
      <c r="B8" s="244" t="s">
        <v>8</v>
      </c>
      <c r="C8" s="243"/>
      <c r="D8" s="243"/>
      <c r="E8" s="243"/>
      <c r="F8" s="243"/>
      <c r="G8" s="243"/>
      <c r="H8" s="243"/>
      <c r="I8" s="243"/>
      <c r="J8" s="243"/>
    </row>
    <row r="9" spans="1:10">
      <c r="A9" s="243"/>
      <c r="B9" s="128" t="s">
        <v>9</v>
      </c>
      <c r="C9" s="245"/>
      <c r="D9" s="243"/>
      <c r="E9" s="243"/>
      <c r="F9" s="243"/>
      <c r="G9" s="243"/>
      <c r="H9" s="243"/>
      <c r="I9" s="243"/>
      <c r="J9" s="243"/>
    </row>
    <row r="10" spans="1:10">
      <c r="A10" s="243"/>
      <c r="B10" s="128" t="s">
        <v>10</v>
      </c>
      <c r="C10" s="245"/>
      <c r="D10" s="243"/>
      <c r="E10" s="243"/>
      <c r="F10" s="243"/>
      <c r="G10" s="243"/>
      <c r="H10" s="243"/>
      <c r="I10" s="243"/>
      <c r="J10" s="243"/>
    </row>
    <row r="11" spans="1:10">
      <c r="A11" s="243"/>
      <c r="B11" s="244" t="s">
        <v>11</v>
      </c>
      <c r="C11" s="243"/>
      <c r="D11" s="243"/>
      <c r="E11" s="243"/>
      <c r="F11" s="243"/>
      <c r="G11" s="243"/>
      <c r="H11" s="243"/>
      <c r="I11" s="243"/>
      <c r="J11" s="243"/>
    </row>
    <row r="12" spans="1:10">
      <c r="A12" s="243"/>
      <c r="B12" s="244" t="s">
        <v>12</v>
      </c>
      <c r="C12" s="243"/>
      <c r="D12" s="243"/>
      <c r="E12" s="243"/>
      <c r="F12" s="243"/>
      <c r="G12" s="243"/>
      <c r="H12" s="243"/>
      <c r="I12" s="243"/>
      <c r="J12" s="243"/>
    </row>
    <row r="13" spans="1:10">
      <c r="A13" s="243"/>
      <c r="B13" s="244" t="s">
        <v>13</v>
      </c>
      <c r="C13" s="243"/>
      <c r="D13" s="243"/>
      <c r="E13" s="243"/>
      <c r="F13" s="243"/>
      <c r="G13" s="243"/>
      <c r="H13" s="243"/>
      <c r="I13" s="243"/>
      <c r="J13" s="243"/>
    </row>
    <row r="14" spans="1:10">
      <c r="A14" s="243"/>
      <c r="B14" s="244" t="s">
        <v>14</v>
      </c>
      <c r="C14" s="243"/>
      <c r="D14" s="244"/>
      <c r="E14" s="243"/>
      <c r="F14" s="243"/>
      <c r="G14" s="243"/>
      <c r="H14" s="243"/>
      <c r="I14" s="243"/>
      <c r="J14" s="243"/>
    </row>
    <row r="15" spans="1:10">
      <c r="A15" s="243"/>
      <c r="B15" s="128" t="s">
        <v>15</v>
      </c>
      <c r="C15" s="243"/>
      <c r="D15" s="243"/>
      <c r="E15" s="243"/>
      <c r="F15" s="243"/>
      <c r="G15" s="243"/>
      <c r="H15" s="243"/>
      <c r="I15" s="243"/>
      <c r="J15" s="243"/>
    </row>
    <row r="16" spans="1:10">
      <c r="A16" s="243"/>
      <c r="B16" s="244" t="s">
        <v>16</v>
      </c>
      <c r="C16" s="243"/>
      <c r="D16" s="243"/>
      <c r="E16" s="243"/>
      <c r="F16" s="243"/>
      <c r="G16" s="243"/>
      <c r="H16" s="243"/>
      <c r="I16" s="243"/>
      <c r="J16" s="243"/>
    </row>
    <row r="17" spans="1:10">
      <c r="A17" s="243"/>
      <c r="B17" s="244" t="s">
        <v>17</v>
      </c>
      <c r="C17" s="243"/>
      <c r="D17" s="243"/>
      <c r="E17" s="243"/>
      <c r="F17" s="243"/>
      <c r="G17" s="243"/>
      <c r="H17" s="243"/>
      <c r="I17" s="243"/>
      <c r="J17" s="243"/>
    </row>
    <row r="18" spans="1:10">
      <c r="A18" s="243"/>
      <c r="B18" s="244" t="s">
        <v>18</v>
      </c>
      <c r="C18" s="243"/>
      <c r="D18" s="243"/>
      <c r="E18" s="243"/>
      <c r="F18" s="243"/>
      <c r="G18" s="243"/>
      <c r="H18" s="243"/>
      <c r="I18" s="243"/>
      <c r="J18" s="243"/>
    </row>
    <row r="19" spans="2:2">
      <c r="B19" s="63" t="s">
        <v>19</v>
      </c>
    </row>
    <row r="20" spans="2:2">
      <c r="B20" s="246" t="s">
        <v>20</v>
      </c>
    </row>
    <row r="21" spans="2:2">
      <c r="B21" s="63" t="s">
        <v>21</v>
      </c>
    </row>
    <row r="22" spans="2:2">
      <c r="B22" s="63" t="s">
        <v>22</v>
      </c>
    </row>
    <row r="23" spans="2:2">
      <c r="B23" s="63" t="s">
        <v>23</v>
      </c>
    </row>
    <row r="24" ht="14.25" customHeight="1"/>
    <row r="25" ht="14.25" customHeight="1"/>
    <row r="26" ht="14.25" customHeight="1"/>
    <row r="27" ht="14.25" customHeight="1"/>
    <row r="28" ht="14.25" customHeight="1"/>
    <row r="29" ht="14.25" customHeight="1"/>
    <row r="30" ht="14.25" customHeight="1"/>
    <row r="31" ht="14.25" customHeight="1"/>
    <row r="32" ht="14.25" customHeight="1"/>
    <row r="33" ht="43.5" customHeight="1"/>
    <row r="34" ht="63" customHeight="1"/>
    <row r="49" ht="12" customHeight="1"/>
  </sheetData>
  <mergeCells count="1">
    <mergeCell ref="A2:J2"/>
  </mergeCells>
  <printOptions horizontalCentered="1" verticalCentered="1"/>
  <pageMargins left="0.786805555555556" right="0" top="0.590277777777778" bottom="0.668055555555556" header="0.118055555555556" footer="0.393055555555556"/>
  <pageSetup paperSize="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1"/>
  <sheetViews>
    <sheetView showZeros="0" view="pageBreakPreview" zoomScaleNormal="106" workbookViewId="0">
      <pane ySplit="5" topLeftCell="A6" activePane="bottomLeft" state="frozen"/>
      <selection/>
      <selection pane="bottomLeft" activeCell="A2" sqref="A2:D2"/>
    </sheetView>
  </sheetViews>
  <sheetFormatPr defaultColWidth="9" defaultRowHeight="14.25"/>
  <cols>
    <col min="1" max="1" width="45.575" style="22" customWidth="1"/>
    <col min="2" max="2" width="13.25" style="23" customWidth="1"/>
    <col min="3" max="3" width="13.25" style="24" customWidth="1"/>
    <col min="4" max="4" width="13.25" style="23" customWidth="1"/>
    <col min="5" max="8" width="9.125" style="20" customWidth="1"/>
    <col min="9" max="14" width="9.25" style="20" customWidth="1"/>
    <col min="15" max="17" width="8.375" style="20" customWidth="1"/>
    <col min="18" max="18" width="7.5" style="20" customWidth="1"/>
    <col min="19" max="16384" width="9" style="20"/>
  </cols>
  <sheetData>
    <row r="1" ht="20.25" spans="1:4">
      <c r="A1" s="25" t="s">
        <v>1625</v>
      </c>
      <c r="B1" s="25"/>
      <c r="C1" s="25"/>
      <c r="D1" s="25"/>
    </row>
    <row r="2" ht="29.25" spans="1:4">
      <c r="A2" s="26" t="s">
        <v>1626</v>
      </c>
      <c r="B2" s="26"/>
      <c r="C2" s="26"/>
      <c r="D2" s="26"/>
    </row>
    <row r="3" ht="21" customHeight="1" spans="1:4">
      <c r="A3" s="27"/>
      <c r="B3" s="28"/>
      <c r="C3" s="29" t="s">
        <v>26</v>
      </c>
      <c r="D3" s="29"/>
    </row>
    <row r="4" s="18" customFormat="1" spans="1:4">
      <c r="A4" s="30" t="s">
        <v>1627</v>
      </c>
      <c r="B4" s="31" t="s">
        <v>28</v>
      </c>
      <c r="C4" s="32"/>
      <c r="D4" s="33"/>
    </row>
    <row r="5" s="18" customFormat="1" spans="1:4">
      <c r="A5" s="34"/>
      <c r="B5" s="35" t="s">
        <v>29</v>
      </c>
      <c r="C5" s="36" t="s">
        <v>30</v>
      </c>
      <c r="D5" s="35" t="s">
        <v>31</v>
      </c>
    </row>
    <row r="6" s="19" customFormat="1" ht="13.5" spans="1:4">
      <c r="A6" s="37" t="s">
        <v>1628</v>
      </c>
      <c r="B6" s="38">
        <f>B7+B13+B18+B24+B28+B33</f>
        <v>844720.51</v>
      </c>
      <c r="C6" s="38">
        <f>C7+C13+C18+C24+C28+C33</f>
        <v>838935</v>
      </c>
      <c r="D6" s="38">
        <f>D7+D13+D18+D24+D28+D33</f>
        <v>5785.51</v>
      </c>
    </row>
    <row r="7" s="18" customFormat="1" spans="1:4">
      <c r="A7" s="37" t="s">
        <v>1629</v>
      </c>
      <c r="B7" s="38">
        <f t="shared" ref="B7:B12" si="0">C7+D7</f>
        <v>57162.81</v>
      </c>
      <c r="C7" s="38">
        <f>SUM(C8:C12)</f>
        <v>53560</v>
      </c>
      <c r="D7" s="38">
        <f>SUM(D8:D12)</f>
        <v>3602.81</v>
      </c>
    </row>
    <row r="8" spans="1:4">
      <c r="A8" s="40" t="s">
        <v>1630</v>
      </c>
      <c r="B8" s="42">
        <f t="shared" si="0"/>
        <v>41650.88</v>
      </c>
      <c r="C8" s="42">
        <v>38444</v>
      </c>
      <c r="D8" s="42">
        <v>3206.88</v>
      </c>
    </row>
    <row r="9" spans="1:4">
      <c r="A9" s="40" t="s">
        <v>1631</v>
      </c>
      <c r="B9" s="42">
        <f t="shared" si="0"/>
        <v>14695.13</v>
      </c>
      <c r="C9" s="42">
        <v>14524</v>
      </c>
      <c r="D9" s="42">
        <v>171.13</v>
      </c>
    </row>
    <row r="10" spans="1:4">
      <c r="A10" s="40" t="s">
        <v>1632</v>
      </c>
      <c r="B10" s="42">
        <f t="shared" si="0"/>
        <v>97.81</v>
      </c>
      <c r="C10" s="42">
        <v>56</v>
      </c>
      <c r="D10" s="42">
        <v>41.81</v>
      </c>
    </row>
    <row r="11" spans="1:4">
      <c r="A11" s="40" t="s">
        <v>1633</v>
      </c>
      <c r="B11" s="42">
        <f t="shared" si="0"/>
        <v>715.99</v>
      </c>
      <c r="C11" s="42">
        <v>533</v>
      </c>
      <c r="D11" s="42">
        <v>182.99</v>
      </c>
    </row>
    <row r="12" customFormat="1" spans="1:4">
      <c r="A12" s="40" t="s">
        <v>1634</v>
      </c>
      <c r="B12" s="42">
        <f t="shared" si="0"/>
        <v>3</v>
      </c>
      <c r="C12" s="42">
        <v>3</v>
      </c>
      <c r="D12" s="42"/>
    </row>
    <row r="13" s="18" customFormat="1" spans="1:4">
      <c r="A13" s="37" t="s">
        <v>1635</v>
      </c>
      <c r="B13" s="38">
        <f t="shared" ref="B13:B19" si="1">C13+D13</f>
        <v>21303</v>
      </c>
      <c r="C13" s="38">
        <f>SUM(C14:C17)</f>
        <v>21303</v>
      </c>
      <c r="D13" s="38"/>
    </row>
    <row r="14" spans="1:4">
      <c r="A14" s="40" t="s">
        <v>1630</v>
      </c>
      <c r="B14" s="42">
        <f t="shared" si="1"/>
        <v>19756</v>
      </c>
      <c r="C14" s="42">
        <v>19756</v>
      </c>
      <c r="D14" s="42"/>
    </row>
    <row r="15" spans="1:4">
      <c r="A15" s="40" t="s">
        <v>1632</v>
      </c>
      <c r="B15" s="42">
        <f t="shared" si="1"/>
        <v>721</v>
      </c>
      <c r="C15" s="46">
        <v>721</v>
      </c>
      <c r="D15" s="42"/>
    </row>
    <row r="16" spans="1:4">
      <c r="A16" s="40" t="s">
        <v>1634</v>
      </c>
      <c r="B16" s="42">
        <f t="shared" si="1"/>
        <v>130</v>
      </c>
      <c r="C16" s="42">
        <v>130</v>
      </c>
      <c r="D16" s="42"/>
    </row>
    <row r="17" spans="1:4">
      <c r="A17" s="40" t="s">
        <v>1633</v>
      </c>
      <c r="B17" s="42">
        <f t="shared" si="1"/>
        <v>696</v>
      </c>
      <c r="C17" s="42">
        <v>696</v>
      </c>
      <c r="D17" s="42"/>
    </row>
    <row r="18" s="18" customFormat="1" ht="20" customHeight="1" spans="1:4">
      <c r="A18" s="37" t="s">
        <v>1636</v>
      </c>
      <c r="B18" s="38">
        <f t="shared" si="1"/>
        <v>235259</v>
      </c>
      <c r="C18" s="38">
        <f>SUM(C19:C23)</f>
        <v>235259</v>
      </c>
      <c r="D18" s="38"/>
    </row>
    <row r="19" spans="1:4">
      <c r="A19" s="40" t="s">
        <v>1630</v>
      </c>
      <c r="B19" s="42">
        <f t="shared" si="1"/>
        <v>223567</v>
      </c>
      <c r="C19" s="42">
        <v>223567</v>
      </c>
      <c r="D19" s="42"/>
    </row>
    <row r="20" spans="1:4">
      <c r="A20" s="40" t="s">
        <v>1631</v>
      </c>
      <c r="B20" s="42"/>
      <c r="C20" s="42">
        <v>0</v>
      </c>
      <c r="D20" s="42"/>
    </row>
    <row r="21" spans="1:4">
      <c r="A21" s="40" t="s">
        <v>1632</v>
      </c>
      <c r="B21" s="42">
        <f t="shared" ref="B21:B36" si="2">C21+D21</f>
        <v>4174</v>
      </c>
      <c r="C21" s="42">
        <v>4174</v>
      </c>
      <c r="D21" s="42"/>
    </row>
    <row r="22" spans="1:4">
      <c r="A22" s="40" t="s">
        <v>1633</v>
      </c>
      <c r="B22" s="42">
        <f t="shared" si="2"/>
        <v>514</v>
      </c>
      <c r="C22" s="47">
        <v>514</v>
      </c>
      <c r="D22" s="42"/>
    </row>
    <row r="23" spans="1:4">
      <c r="A23" s="40" t="s">
        <v>1634</v>
      </c>
      <c r="B23" s="42">
        <f t="shared" si="2"/>
        <v>7004</v>
      </c>
      <c r="C23" s="42">
        <v>7004</v>
      </c>
      <c r="D23" s="42"/>
    </row>
    <row r="24" s="18" customFormat="1" spans="1:4">
      <c r="A24" s="37" t="s">
        <v>1637</v>
      </c>
      <c r="B24" s="38">
        <f t="shared" si="2"/>
        <v>7289</v>
      </c>
      <c r="C24" s="38">
        <f>SUM(C25:C27)</f>
        <v>7289</v>
      </c>
      <c r="D24" s="38"/>
    </row>
    <row r="25" spans="1:4">
      <c r="A25" s="40" t="s">
        <v>1630</v>
      </c>
      <c r="B25" s="42">
        <f t="shared" si="2"/>
        <v>6704</v>
      </c>
      <c r="C25" s="42">
        <v>6704</v>
      </c>
      <c r="D25" s="42"/>
    </row>
    <row r="26" spans="1:4">
      <c r="A26" s="40" t="s">
        <v>1632</v>
      </c>
      <c r="B26" s="42">
        <f t="shared" si="2"/>
        <v>537</v>
      </c>
      <c r="C26" s="42">
        <v>537</v>
      </c>
      <c r="D26" s="42"/>
    </row>
    <row r="27" ht="13.5" customHeight="1" spans="1:4">
      <c r="A27" s="40" t="s">
        <v>1634</v>
      </c>
      <c r="B27" s="42">
        <f t="shared" si="2"/>
        <v>48</v>
      </c>
      <c r="C27" s="42">
        <v>48</v>
      </c>
      <c r="D27" s="42"/>
    </row>
    <row r="28" s="18" customFormat="1" spans="1:4">
      <c r="A28" s="37" t="s">
        <v>1638</v>
      </c>
      <c r="B28" s="38">
        <f t="shared" si="2"/>
        <v>521524</v>
      </c>
      <c r="C28" s="38">
        <f>SUM(C29:C32)</f>
        <v>521524</v>
      </c>
      <c r="D28" s="38"/>
    </row>
    <row r="29" spans="1:4">
      <c r="A29" s="40" t="s">
        <v>1630</v>
      </c>
      <c r="B29" s="42">
        <f t="shared" si="2"/>
        <v>188936</v>
      </c>
      <c r="C29" s="42">
        <v>188936</v>
      </c>
      <c r="D29" s="42"/>
    </row>
    <row r="30" s="20" customFormat="1" spans="1:4">
      <c r="A30" s="40" t="s">
        <v>1631</v>
      </c>
      <c r="B30" s="42">
        <f t="shared" si="2"/>
        <v>321484</v>
      </c>
      <c r="C30" s="42">
        <v>321484</v>
      </c>
      <c r="D30" s="42"/>
    </row>
    <row r="31" spans="1:4">
      <c r="A31" s="40" t="s">
        <v>1632</v>
      </c>
      <c r="B31" s="42">
        <f t="shared" si="2"/>
        <v>4834</v>
      </c>
      <c r="C31" s="42">
        <v>4834</v>
      </c>
      <c r="D31" s="42"/>
    </row>
    <row r="32" spans="1:4">
      <c r="A32" s="40" t="s">
        <v>1634</v>
      </c>
      <c r="B32" s="42">
        <f t="shared" si="2"/>
        <v>6270</v>
      </c>
      <c r="C32" s="42">
        <v>6270</v>
      </c>
      <c r="D32" s="42"/>
    </row>
    <row r="33" s="18" customFormat="1" spans="1:4">
      <c r="A33" s="37" t="s">
        <v>1639</v>
      </c>
      <c r="B33" s="38">
        <f t="shared" si="2"/>
        <v>2182.7</v>
      </c>
      <c r="C33" s="38"/>
      <c r="D33" s="38">
        <f>SUM(D34:D37)</f>
        <v>2182.7</v>
      </c>
    </row>
    <row r="34" spans="1:4">
      <c r="A34" s="40" t="s">
        <v>1640</v>
      </c>
      <c r="B34" s="42">
        <f t="shared" si="2"/>
        <v>875.19</v>
      </c>
      <c r="C34" s="42"/>
      <c r="D34" s="42">
        <v>875.19</v>
      </c>
    </row>
    <row r="35" spans="1:4">
      <c r="A35" s="40" t="s">
        <v>1632</v>
      </c>
      <c r="B35" s="42"/>
      <c r="C35" s="42"/>
      <c r="D35" s="42">
        <v>25.96</v>
      </c>
    </row>
    <row r="36" spans="1:4">
      <c r="A36" s="40" t="s">
        <v>1631</v>
      </c>
      <c r="B36" s="42">
        <f>C36+D36</f>
        <v>1247.55</v>
      </c>
      <c r="C36" s="42"/>
      <c r="D36" s="42">
        <v>1247.55</v>
      </c>
    </row>
    <row r="37" spans="1:4">
      <c r="A37" s="40" t="s">
        <v>1634</v>
      </c>
      <c r="B37" s="42">
        <f>C37+D37</f>
        <v>34</v>
      </c>
      <c r="C37" s="42"/>
      <c r="D37" s="42">
        <v>34</v>
      </c>
    </row>
    <row r="40" spans="2:4">
      <c r="B40" s="45"/>
      <c r="D40" s="45"/>
    </row>
    <row r="41" spans="2:4">
      <c r="B41" s="45"/>
      <c r="D41" s="45"/>
    </row>
  </sheetData>
  <autoFilter ref="A5:R37">
    <extLst/>
  </autoFilter>
  <mergeCells count="10">
    <mergeCell ref="A2:D2"/>
    <mergeCell ref="E2:M2"/>
    <mergeCell ref="C3:D3"/>
    <mergeCell ref="B4:D4"/>
    <mergeCell ref="F4:H4"/>
    <mergeCell ref="I4:K4"/>
    <mergeCell ref="L4:N4"/>
    <mergeCell ref="O4:Q4"/>
    <mergeCell ref="A4:A5"/>
    <mergeCell ref="R4:R5"/>
  </mergeCells>
  <printOptions horizontalCentered="1"/>
  <pageMargins left="0.865972222222222" right="0.865972222222222" top="0.865972222222222" bottom="0.865972222222222" header="0.314583333333333" footer="0.590277777777778"/>
  <pageSetup paperSize="8" scale="85" firstPageNumber="33" orientation="landscape" useFirstPageNumber="1" horizontalDpi="600"/>
  <headerFooter>
    <oddFooter>&amp;C-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7"/>
  <sheetViews>
    <sheetView showZeros="0" view="pageBreakPreview" zoomScaleNormal="106" workbookViewId="0">
      <pane ySplit="5" topLeftCell="A33" activePane="bottomLeft" state="frozen"/>
      <selection/>
      <selection pane="bottomLeft" activeCell="A2" sqref="A2:D2"/>
    </sheetView>
  </sheetViews>
  <sheetFormatPr defaultColWidth="9" defaultRowHeight="14.25"/>
  <cols>
    <col min="1" max="1" width="45.575" style="22" customWidth="1"/>
    <col min="2" max="2" width="13.25" style="23" customWidth="1"/>
    <col min="3" max="3" width="13.25" style="24" customWidth="1"/>
    <col min="4" max="4" width="13.25" style="23" customWidth="1"/>
    <col min="5" max="8" width="9.125" style="20" customWidth="1"/>
    <col min="9" max="14" width="9.25" style="20" customWidth="1"/>
    <col min="15" max="17" width="8.375" style="20" customWidth="1"/>
    <col min="18" max="18" width="7.5" style="20" customWidth="1"/>
    <col min="19" max="16384" width="9" style="20"/>
  </cols>
  <sheetData>
    <row r="1" ht="20.25" spans="1:4">
      <c r="A1" s="25" t="s">
        <v>1641</v>
      </c>
      <c r="B1" s="25"/>
      <c r="C1" s="25"/>
      <c r="D1" s="25"/>
    </row>
    <row r="2" ht="29.25" spans="1:4">
      <c r="A2" s="26" t="s">
        <v>1642</v>
      </c>
      <c r="B2" s="26"/>
      <c r="C2" s="26"/>
      <c r="D2" s="26"/>
    </row>
    <row r="3" ht="21" customHeight="1" spans="1:4">
      <c r="A3" s="27"/>
      <c r="B3" s="28"/>
      <c r="C3" s="29" t="s">
        <v>26</v>
      </c>
      <c r="D3" s="29"/>
    </row>
    <row r="4" s="18" customFormat="1" spans="1:4">
      <c r="A4" s="30" t="s">
        <v>1627</v>
      </c>
      <c r="B4" s="31" t="s">
        <v>28</v>
      </c>
      <c r="C4" s="32"/>
      <c r="D4" s="33"/>
    </row>
    <row r="5" s="18" customFormat="1" spans="1:4">
      <c r="A5" s="34"/>
      <c r="B5" s="35" t="s">
        <v>29</v>
      </c>
      <c r="C5" s="36" t="s">
        <v>30</v>
      </c>
      <c r="D5" s="35" t="s">
        <v>31</v>
      </c>
    </row>
    <row r="6" s="19" customFormat="1" ht="13.5" spans="1:4">
      <c r="A6" s="37" t="s">
        <v>1643</v>
      </c>
      <c r="B6" s="38">
        <f>SUM(C6:D6)</f>
        <v>779658.07</v>
      </c>
      <c r="C6" s="38">
        <f>C7+C11+C21+C25+C31+C35</f>
        <v>775918</v>
      </c>
      <c r="D6" s="38">
        <f>D7+D11+D21+D25+D31+D35</f>
        <v>3740.07</v>
      </c>
    </row>
    <row r="7" s="18" customFormat="1" spans="1:4">
      <c r="A7" s="37" t="s">
        <v>1644</v>
      </c>
      <c r="B7" s="39">
        <f t="shared" ref="B6:B39" si="0">C7+D7</f>
        <v>54857.91</v>
      </c>
      <c r="C7" s="38">
        <f>SUM(C8:C10)</f>
        <v>52846</v>
      </c>
      <c r="D7" s="38">
        <f>SUM(D8:D10)</f>
        <v>2011.91</v>
      </c>
    </row>
    <row r="8" spans="1:4">
      <c r="A8" s="40" t="s">
        <v>1645</v>
      </c>
      <c r="B8" s="41">
        <f t="shared" si="0"/>
        <v>54693.72</v>
      </c>
      <c r="C8" s="42">
        <v>52697</v>
      </c>
      <c r="D8" s="42">
        <v>1996.72</v>
      </c>
    </row>
    <row r="9" customFormat="1" spans="1:4">
      <c r="A9" s="40" t="s">
        <v>1646</v>
      </c>
      <c r="B9" s="41">
        <f t="shared" si="0"/>
        <v>101.19</v>
      </c>
      <c r="C9" s="42">
        <v>86</v>
      </c>
      <c r="D9" s="42">
        <v>15.19</v>
      </c>
    </row>
    <row r="10" customFormat="1" spans="1:4">
      <c r="A10" s="40" t="s">
        <v>1647</v>
      </c>
      <c r="B10" s="41">
        <f t="shared" si="0"/>
        <v>63</v>
      </c>
      <c r="C10" s="42">
        <v>63</v>
      </c>
      <c r="D10" s="42"/>
    </row>
    <row r="11" s="18" customFormat="1" spans="1:4">
      <c r="A11" s="37" t="s">
        <v>1648</v>
      </c>
      <c r="B11" s="38">
        <f t="shared" si="0"/>
        <v>19081</v>
      </c>
      <c r="C11" s="38">
        <f>SUM(C12:C20)</f>
        <v>19081</v>
      </c>
      <c r="D11" s="38">
        <f>SUM(D12:D20)</f>
        <v>0</v>
      </c>
    </row>
    <row r="12" spans="1:4">
      <c r="A12" s="43" t="s">
        <v>1649</v>
      </c>
      <c r="B12" s="42">
        <f t="shared" si="0"/>
        <v>7150</v>
      </c>
      <c r="C12" s="42">
        <v>7150</v>
      </c>
      <c r="D12" s="42"/>
    </row>
    <row r="13" spans="1:13">
      <c r="A13" s="43" t="s">
        <v>1650</v>
      </c>
      <c r="B13" s="42">
        <f t="shared" si="0"/>
        <v>2393</v>
      </c>
      <c r="C13" s="42">
        <v>2393</v>
      </c>
      <c r="D13" s="42"/>
      <c r="M13" s="20"/>
    </row>
    <row r="14" spans="1:4">
      <c r="A14" s="43" t="s">
        <v>1651</v>
      </c>
      <c r="B14" s="42">
        <f t="shared" si="0"/>
        <v>0</v>
      </c>
      <c r="C14" s="42"/>
      <c r="D14" s="42"/>
    </row>
    <row r="15" spans="1:4">
      <c r="A15" s="43" t="s">
        <v>1652</v>
      </c>
      <c r="B15" s="42">
        <f t="shared" si="0"/>
        <v>5741</v>
      </c>
      <c r="C15" s="42">
        <v>5741</v>
      </c>
      <c r="D15" s="42"/>
    </row>
    <row r="16" spans="1:4">
      <c r="A16" s="43" t="s">
        <v>1653</v>
      </c>
      <c r="B16" s="42">
        <f t="shared" si="0"/>
        <v>706</v>
      </c>
      <c r="C16" s="42">
        <v>706</v>
      </c>
      <c r="D16" s="42"/>
    </row>
    <row r="17" spans="1:4">
      <c r="A17" s="43" t="s">
        <v>1654</v>
      </c>
      <c r="B17" s="42">
        <f t="shared" si="0"/>
        <v>48</v>
      </c>
      <c r="C17" s="42">
        <v>48</v>
      </c>
      <c r="D17" s="42"/>
    </row>
    <row r="18" spans="1:4">
      <c r="A18" s="43" t="s">
        <v>1655</v>
      </c>
      <c r="B18" s="42">
        <f t="shared" si="0"/>
        <v>1365</v>
      </c>
      <c r="C18" s="42">
        <v>1365</v>
      </c>
      <c r="D18" s="42"/>
    </row>
    <row r="19" spans="1:4">
      <c r="A19" s="43" t="s">
        <v>1656</v>
      </c>
      <c r="B19" s="42">
        <f t="shared" si="0"/>
        <v>0</v>
      </c>
      <c r="C19" s="42"/>
      <c r="D19" s="42"/>
    </row>
    <row r="20" spans="1:4">
      <c r="A20" s="43" t="s">
        <v>1657</v>
      </c>
      <c r="B20" s="42">
        <f t="shared" si="0"/>
        <v>1678</v>
      </c>
      <c r="C20" s="42">
        <v>1678</v>
      </c>
      <c r="D20" s="42"/>
    </row>
    <row r="21" s="18" customFormat="1" spans="1:4">
      <c r="A21" s="37" t="s">
        <v>1658</v>
      </c>
      <c r="B21" s="38">
        <f t="shared" si="0"/>
        <v>189193</v>
      </c>
      <c r="C21" s="38">
        <f>SUM(C22:C24)</f>
        <v>189193</v>
      </c>
      <c r="D21" s="38">
        <f>SUM(D22:D24)</f>
        <v>0</v>
      </c>
    </row>
    <row r="22" spans="1:4">
      <c r="A22" s="40" t="s">
        <v>1659</v>
      </c>
      <c r="B22" s="42">
        <f t="shared" si="0"/>
        <v>188381</v>
      </c>
      <c r="C22" s="42">
        <v>188381</v>
      </c>
      <c r="D22" s="42"/>
    </row>
    <row r="23" ht="15" customHeight="1" spans="1:4">
      <c r="A23" s="40" t="s">
        <v>1660</v>
      </c>
      <c r="B23" s="42">
        <f t="shared" si="0"/>
        <v>472</v>
      </c>
      <c r="C23" s="42">
        <v>472</v>
      </c>
      <c r="D23" s="42"/>
    </row>
    <row r="24" customFormat="1" ht="15" customHeight="1" spans="1:4">
      <c r="A24" s="40" t="s">
        <v>1661</v>
      </c>
      <c r="B24" s="42">
        <f t="shared" si="0"/>
        <v>340</v>
      </c>
      <c r="C24" s="42">
        <v>340</v>
      </c>
      <c r="D24" s="42"/>
    </row>
    <row r="25" s="18" customFormat="1" spans="1:4">
      <c r="A25" s="37" t="s">
        <v>1662</v>
      </c>
      <c r="B25" s="38">
        <f t="shared" si="0"/>
        <v>6726</v>
      </c>
      <c r="C25" s="38">
        <f>SUM(C26:C30)</f>
        <v>6726</v>
      </c>
      <c r="D25" s="38"/>
    </row>
    <row r="26" spans="1:4">
      <c r="A26" s="43" t="s">
        <v>1663</v>
      </c>
      <c r="B26" s="42">
        <f t="shared" si="0"/>
        <v>6061</v>
      </c>
      <c r="C26" s="42">
        <v>6061</v>
      </c>
      <c r="D26" s="42"/>
    </row>
    <row r="27" spans="1:4">
      <c r="A27" s="43" t="s">
        <v>1664</v>
      </c>
      <c r="B27" s="42">
        <f t="shared" si="0"/>
        <v>6</v>
      </c>
      <c r="C27" s="42">
        <v>6</v>
      </c>
      <c r="D27" s="42"/>
    </row>
    <row r="28" spans="1:4">
      <c r="A28" s="43" t="s">
        <v>1665</v>
      </c>
      <c r="B28" s="42">
        <f t="shared" si="0"/>
        <v>43</v>
      </c>
      <c r="C28" s="42">
        <v>43</v>
      </c>
      <c r="D28" s="42"/>
    </row>
    <row r="29" spans="1:4">
      <c r="A29" s="43" t="s">
        <v>1647</v>
      </c>
      <c r="B29" s="42">
        <f t="shared" si="0"/>
        <v>33</v>
      </c>
      <c r="C29" s="42">
        <v>33</v>
      </c>
      <c r="D29" s="42"/>
    </row>
    <row r="30" spans="1:4">
      <c r="A30" s="43" t="s">
        <v>1666</v>
      </c>
      <c r="B30" s="42">
        <f t="shared" si="0"/>
        <v>583</v>
      </c>
      <c r="C30" s="42">
        <v>583</v>
      </c>
      <c r="D30" s="42"/>
    </row>
    <row r="31" s="18" customFormat="1" spans="1:4">
      <c r="A31" s="37" t="s">
        <v>1667</v>
      </c>
      <c r="B31" s="38">
        <f t="shared" si="0"/>
        <v>508072</v>
      </c>
      <c r="C31" s="38">
        <f>SUM(C32:C34)</f>
        <v>508072</v>
      </c>
      <c r="D31" s="38"/>
    </row>
    <row r="32" s="20" customFormat="1" spans="1:4">
      <c r="A32" s="43" t="s">
        <v>1668</v>
      </c>
      <c r="B32" s="42">
        <f t="shared" si="0"/>
        <v>439997</v>
      </c>
      <c r="C32" s="44">
        <v>439997</v>
      </c>
      <c r="D32" s="42"/>
    </row>
    <row r="33" spans="1:4">
      <c r="A33" s="43" t="s">
        <v>1669</v>
      </c>
      <c r="B33" s="42">
        <f t="shared" si="0"/>
        <v>61349</v>
      </c>
      <c r="C33" s="44">
        <v>61349</v>
      </c>
      <c r="D33" s="42"/>
    </row>
    <row r="34" spans="1:4">
      <c r="A34" s="40" t="s">
        <v>1655</v>
      </c>
      <c r="B34" s="42">
        <f t="shared" si="0"/>
        <v>6726</v>
      </c>
      <c r="C34" s="42">
        <v>6726</v>
      </c>
      <c r="D34" s="42"/>
    </row>
    <row r="35" s="18" customFormat="1" spans="1:4">
      <c r="A35" s="37" t="s">
        <v>1670</v>
      </c>
      <c r="B35" s="38">
        <f t="shared" si="0"/>
        <v>1728.16</v>
      </c>
      <c r="C35" s="38"/>
      <c r="D35" s="38">
        <f>SUM(D36:D39)</f>
        <v>1728.16</v>
      </c>
    </row>
    <row r="36" s="18" customFormat="1" spans="1:4">
      <c r="A36" s="40" t="s">
        <v>1671</v>
      </c>
      <c r="B36" s="42">
        <f t="shared" si="0"/>
        <v>1639.95</v>
      </c>
      <c r="C36" s="38"/>
      <c r="D36" s="42">
        <v>1639.95</v>
      </c>
    </row>
    <row r="37" s="18" customFormat="1" spans="1:4">
      <c r="A37" s="40" t="s">
        <v>1672</v>
      </c>
      <c r="B37" s="42">
        <f t="shared" si="0"/>
        <v>73.92</v>
      </c>
      <c r="C37" s="38"/>
      <c r="D37" s="42">
        <v>73.92</v>
      </c>
    </row>
    <row r="38" s="18" customFormat="1" spans="1:4">
      <c r="A38" s="40" t="s">
        <v>1673</v>
      </c>
      <c r="B38" s="42">
        <f t="shared" si="0"/>
        <v>14.2</v>
      </c>
      <c r="C38" s="38"/>
      <c r="D38" s="42">
        <v>14.2</v>
      </c>
    </row>
    <row r="39" s="18" customFormat="1" spans="1:4">
      <c r="A39" s="40" t="s">
        <v>1647</v>
      </c>
      <c r="B39" s="42">
        <f t="shared" si="0"/>
        <v>0.09</v>
      </c>
      <c r="C39" s="38"/>
      <c r="D39" s="42">
        <v>0.09</v>
      </c>
    </row>
    <row r="40" s="19" customFormat="1" ht="13.5" spans="1:4">
      <c r="A40" s="37" t="s">
        <v>1674</v>
      </c>
      <c r="B40" s="38">
        <v>65062.4400000001</v>
      </c>
      <c r="C40" s="38">
        <v>63017</v>
      </c>
      <c r="D40" s="38">
        <v>2045.44</v>
      </c>
    </row>
    <row r="41" s="21" customFormat="1" ht="13.5" spans="1:4">
      <c r="A41" s="40" t="s">
        <v>1675</v>
      </c>
      <c r="B41" s="42">
        <v>824774.68</v>
      </c>
      <c r="C41" s="42">
        <v>815270</v>
      </c>
      <c r="D41" s="42">
        <v>9504.68</v>
      </c>
    </row>
    <row r="42" s="18" customFormat="1" ht="27" spans="1:4">
      <c r="A42" s="37" t="s">
        <v>1676</v>
      </c>
      <c r="B42" s="38">
        <v>2304.9</v>
      </c>
      <c r="C42" s="38">
        <v>714</v>
      </c>
      <c r="D42" s="38">
        <v>1590.9</v>
      </c>
    </row>
    <row r="43" spans="1:4">
      <c r="A43" s="40" t="s">
        <v>1677</v>
      </c>
      <c r="B43" s="42">
        <v>11530.18</v>
      </c>
      <c r="C43" s="42">
        <v>6613</v>
      </c>
      <c r="D43" s="42">
        <v>4917.18</v>
      </c>
    </row>
    <row r="44" s="18" customFormat="1" spans="1:4">
      <c r="A44" s="37" t="s">
        <v>1678</v>
      </c>
      <c r="B44" s="38">
        <v>2222</v>
      </c>
      <c r="C44" s="38">
        <v>2222</v>
      </c>
      <c r="D44" s="38">
        <v>0</v>
      </c>
    </row>
    <row r="45" spans="1:4">
      <c r="A45" s="40" t="s">
        <v>1679</v>
      </c>
      <c r="B45" s="42">
        <v>39749</v>
      </c>
      <c r="C45" s="42">
        <v>39749</v>
      </c>
      <c r="D45" s="42"/>
    </row>
    <row r="46" s="18" customFormat="1" ht="27" spans="1:4">
      <c r="A46" s="37" t="s">
        <v>1680</v>
      </c>
      <c r="B46" s="38">
        <v>46066</v>
      </c>
      <c r="C46" s="38">
        <v>46066</v>
      </c>
      <c r="D46" s="38">
        <v>0</v>
      </c>
    </row>
    <row r="47" spans="1:4">
      <c r="A47" s="40" t="s">
        <v>1681</v>
      </c>
      <c r="B47" s="42">
        <v>310109</v>
      </c>
      <c r="C47" s="42">
        <v>310109</v>
      </c>
      <c r="D47" s="42"/>
    </row>
    <row r="48" s="18" customFormat="1" spans="1:4">
      <c r="A48" s="37" t="s">
        <v>1682</v>
      </c>
      <c r="B48" s="38">
        <v>563</v>
      </c>
      <c r="C48" s="38">
        <v>563</v>
      </c>
      <c r="D48" s="38">
        <v>0</v>
      </c>
    </row>
    <row r="49" spans="1:4">
      <c r="A49" s="40" t="s">
        <v>1683</v>
      </c>
      <c r="B49" s="42">
        <v>27472</v>
      </c>
      <c r="C49" s="42">
        <v>27472</v>
      </c>
      <c r="D49" s="42"/>
    </row>
    <row r="50" s="18" customFormat="1" spans="1:4">
      <c r="A50" s="37" t="s">
        <v>1684</v>
      </c>
      <c r="B50" s="38">
        <v>13452</v>
      </c>
      <c r="C50" s="38">
        <v>13452</v>
      </c>
      <c r="D50" s="38">
        <v>0</v>
      </c>
    </row>
    <row r="51" spans="1:4">
      <c r="A51" s="40" t="s">
        <v>1685</v>
      </c>
      <c r="B51" s="42">
        <v>431327</v>
      </c>
      <c r="C51" s="42">
        <v>431327</v>
      </c>
      <c r="D51" s="42"/>
    </row>
    <row r="52" s="18" customFormat="1" spans="1:4">
      <c r="A52" s="37" t="s">
        <v>1686</v>
      </c>
      <c r="B52" s="38">
        <v>454.54</v>
      </c>
      <c r="C52" s="38">
        <v>0</v>
      </c>
      <c r="D52" s="38">
        <v>454.54</v>
      </c>
    </row>
    <row r="53" spans="1:4">
      <c r="A53" s="40" t="s">
        <v>1687</v>
      </c>
      <c r="B53" s="42">
        <v>4587.5</v>
      </c>
      <c r="C53" s="42"/>
      <c r="D53" s="42">
        <v>4587.5</v>
      </c>
    </row>
    <row r="56" spans="2:4">
      <c r="B56" s="45"/>
      <c r="D56" s="45"/>
    </row>
    <row r="57" spans="2:4">
      <c r="B57" s="45"/>
      <c r="D57" s="45"/>
    </row>
  </sheetData>
  <autoFilter ref="A5:R53">
    <extLst/>
  </autoFilter>
  <mergeCells count="10">
    <mergeCell ref="A2:D2"/>
    <mergeCell ref="E2:M2"/>
    <mergeCell ref="C3:D3"/>
    <mergeCell ref="B4:D4"/>
    <mergeCell ref="F4:H4"/>
    <mergeCell ref="I4:K4"/>
    <mergeCell ref="L4:N4"/>
    <mergeCell ref="O4:Q4"/>
    <mergeCell ref="A4:A5"/>
    <mergeCell ref="R4:R5"/>
  </mergeCells>
  <printOptions horizontalCentered="1"/>
  <pageMargins left="0.865972222222222" right="0.865972222222222" top="0.865972222222222" bottom="0.865972222222222" header="0.314583333333333" footer="0.590277777777778"/>
  <pageSetup paperSize="8" scale="85" firstPageNumber="33" orientation="landscape" useFirstPageNumber="1" horizontalDpi="600"/>
  <headerFooter>
    <oddFooter>&amp;C- &amp;P -</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showGridLines="0" showZeros="0" tabSelected="1" view="pageBreakPreview" zoomScaleNormal="100" workbookViewId="0">
      <pane ySplit="6" topLeftCell="A7" activePane="bottomLeft" state="frozen"/>
      <selection/>
      <selection pane="bottomLeft" activeCell="F12" sqref="F12"/>
    </sheetView>
  </sheetViews>
  <sheetFormatPr defaultColWidth="9" defaultRowHeight="14.25" outlineLevelCol="5"/>
  <cols>
    <col min="1" max="1" width="23.875" style="2" customWidth="1"/>
    <col min="2" max="3" width="13.25" style="3" customWidth="1"/>
    <col min="4" max="5" width="9.625" style="3" customWidth="1"/>
    <col min="6" max="6" width="19.625" style="1" customWidth="1"/>
    <col min="7" max="16384" width="9" style="1"/>
  </cols>
  <sheetData>
    <row r="1" spans="1:1">
      <c r="A1" s="2" t="s">
        <v>1688</v>
      </c>
    </row>
    <row r="2" s="1" customFormat="1" ht="25" customHeight="1" spans="1:6">
      <c r="A2" s="4" t="s">
        <v>1689</v>
      </c>
      <c r="B2" s="4"/>
      <c r="C2" s="4"/>
      <c r="D2" s="4"/>
      <c r="E2" s="4"/>
      <c r="F2" s="4"/>
    </row>
    <row r="3" s="1" customFormat="1" spans="1:6">
      <c r="A3" s="5"/>
      <c r="B3" s="6"/>
      <c r="C3" s="7"/>
      <c r="D3" s="7"/>
      <c r="E3" s="7"/>
      <c r="F3" s="8" t="s">
        <v>1690</v>
      </c>
    </row>
    <row r="4" s="1" customFormat="1" spans="1:6">
      <c r="A4" s="9" t="s">
        <v>1691</v>
      </c>
      <c r="B4" s="10" t="s">
        <v>1692</v>
      </c>
      <c r="C4" s="10" t="s">
        <v>1693</v>
      </c>
      <c r="D4" s="10" t="s">
        <v>1694</v>
      </c>
      <c r="E4" s="10"/>
      <c r="F4" s="10"/>
    </row>
    <row r="5" s="1" customFormat="1" spans="1:6">
      <c r="A5" s="9"/>
      <c r="B5" s="10"/>
      <c r="C5" s="10"/>
      <c r="D5" s="9" t="s">
        <v>1695</v>
      </c>
      <c r="E5" s="9" t="s">
        <v>1696</v>
      </c>
      <c r="F5" s="9" t="s">
        <v>1697</v>
      </c>
    </row>
    <row r="6" s="1" customFormat="1" ht="21" customHeight="1" spans="1:6">
      <c r="A6" s="11" t="s">
        <v>1698</v>
      </c>
      <c r="B6" s="12">
        <f>B7+B8+B11</f>
        <v>1621.3</v>
      </c>
      <c r="C6" s="12">
        <f>C7+C8+C11</f>
        <v>2287.54</v>
      </c>
      <c r="D6" s="13">
        <f t="shared" ref="D6:D11" si="0">B6-C6</f>
        <v>-666.24</v>
      </c>
      <c r="E6" s="14">
        <f t="shared" ref="E6:E11" si="1">D6/C6</f>
        <v>-0.291247366166275</v>
      </c>
      <c r="F6" s="15"/>
    </row>
    <row r="7" s="1" customFormat="1" ht="46.5" customHeight="1" spans="1:6">
      <c r="A7" s="11" t="s">
        <v>1699</v>
      </c>
      <c r="B7" s="16">
        <v>1.07</v>
      </c>
      <c r="C7" s="12">
        <v>12</v>
      </c>
      <c r="D7" s="13">
        <f t="shared" si="0"/>
        <v>-10.93</v>
      </c>
      <c r="E7" s="14">
        <f t="shared" si="1"/>
        <v>-0.910833333333333</v>
      </c>
      <c r="F7" s="17" t="s">
        <v>1700</v>
      </c>
    </row>
    <row r="8" s="1" customFormat="1" ht="22" customHeight="1" spans="1:6">
      <c r="A8" s="11" t="s">
        <v>1701</v>
      </c>
      <c r="B8" s="12">
        <f>B9+B10</f>
        <v>1293.63</v>
      </c>
      <c r="C8" s="12">
        <f>C9+C10</f>
        <v>1713.48</v>
      </c>
      <c r="D8" s="13">
        <f t="shared" si="0"/>
        <v>-419.85</v>
      </c>
      <c r="E8" s="14">
        <f t="shared" si="1"/>
        <v>-0.245027663001611</v>
      </c>
      <c r="F8" s="17"/>
    </row>
    <row r="9" s="1" customFormat="1" ht="28.5" customHeight="1" spans="1:6">
      <c r="A9" s="11" t="s">
        <v>1702</v>
      </c>
      <c r="B9" s="16">
        <v>147.75</v>
      </c>
      <c r="C9" s="12">
        <v>180.4</v>
      </c>
      <c r="D9" s="13">
        <f t="shared" si="0"/>
        <v>-32.65</v>
      </c>
      <c r="E9" s="14">
        <f t="shared" si="1"/>
        <v>-0.180986696230599</v>
      </c>
      <c r="F9" s="17" t="s">
        <v>1703</v>
      </c>
    </row>
    <row r="10" s="1" customFormat="1" ht="44.25" customHeight="1" spans="1:6">
      <c r="A10" s="11" t="s">
        <v>1704</v>
      </c>
      <c r="B10" s="16">
        <f>1131.9+13.98</f>
        <v>1145.88</v>
      </c>
      <c r="C10" s="12">
        <v>1533.08</v>
      </c>
      <c r="D10" s="13">
        <f t="shared" si="0"/>
        <v>-387.2</v>
      </c>
      <c r="E10" s="14">
        <f t="shared" si="1"/>
        <v>-0.252563467007592</v>
      </c>
      <c r="F10" s="17" t="s">
        <v>1705</v>
      </c>
    </row>
    <row r="11" s="1" customFormat="1" ht="42.75" customHeight="1" spans="1:6">
      <c r="A11" s="11" t="s">
        <v>1706</v>
      </c>
      <c r="B11" s="16">
        <v>326.6</v>
      </c>
      <c r="C11" s="12">
        <v>562.06</v>
      </c>
      <c r="D11" s="13">
        <f t="shared" si="0"/>
        <v>-235.46</v>
      </c>
      <c r="E11" s="14">
        <f t="shared" si="1"/>
        <v>-0.418923246628474</v>
      </c>
      <c r="F11" s="17" t="s">
        <v>1707</v>
      </c>
    </row>
  </sheetData>
  <mergeCells count="5">
    <mergeCell ref="A2:F2"/>
    <mergeCell ref="D4:F4"/>
    <mergeCell ref="A4:A5"/>
    <mergeCell ref="B4:B5"/>
    <mergeCell ref="C4:C5"/>
  </mergeCells>
  <printOptions horizontalCentered="1"/>
  <pageMargins left="0.786805555555556" right="0.590277777777778" top="0.66875" bottom="0.511805555555556" header="0" footer="0"/>
  <pageSetup paperSize="8" firstPageNumber="48" orientation="landscape" useFirstPageNumber="1" horizontalDpi="600"/>
  <headerFooter alignWithMargins="0" scaleWithDoc="0">
    <oddFooter>&amp;C-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7"/>
  <sheetViews>
    <sheetView showZeros="0" view="pageBreakPreview" zoomScaleNormal="100" workbookViewId="0">
      <pane xSplit="1" ySplit="6" topLeftCell="B7" activePane="bottomRight" state="frozen"/>
      <selection/>
      <selection pane="topRight"/>
      <selection pane="bottomLeft"/>
      <selection pane="bottomRight" activeCell="A1" sqref="$A1:$XFD1"/>
    </sheetView>
  </sheetViews>
  <sheetFormatPr defaultColWidth="9" defaultRowHeight="14.25" outlineLevelCol="5"/>
  <cols>
    <col min="1" max="1" width="27.375" style="205" customWidth="1"/>
    <col min="2" max="4" width="16.375" style="100" customWidth="1"/>
    <col min="5" max="5" width="10.5" style="100" customWidth="1"/>
    <col min="6" max="6" width="13.75" style="100"/>
    <col min="7" max="16384" width="9" style="100"/>
  </cols>
  <sheetData>
    <row r="1" ht="21.95" customHeight="1" spans="1:4">
      <c r="A1" s="206" t="s">
        <v>24</v>
      </c>
      <c r="B1" s="101"/>
      <c r="C1" s="101"/>
      <c r="D1" s="101"/>
    </row>
    <row r="2" ht="36" customHeight="1" spans="1:4">
      <c r="A2" s="228" t="s">
        <v>25</v>
      </c>
      <c r="B2" s="83"/>
      <c r="C2" s="83"/>
      <c r="D2" s="83"/>
    </row>
    <row r="3" ht="18" customHeight="1" spans="1:4">
      <c r="A3" s="228"/>
      <c r="B3" s="83"/>
      <c r="C3" s="83"/>
      <c r="D3" s="128" t="s">
        <v>26</v>
      </c>
    </row>
    <row r="4" s="113" customFormat="1" ht="15" customHeight="1" spans="1:4">
      <c r="A4" s="229" t="s">
        <v>27</v>
      </c>
      <c r="B4" s="67" t="s">
        <v>28</v>
      </c>
      <c r="C4" s="67"/>
      <c r="D4" s="67"/>
    </row>
    <row r="5" s="113" customFormat="1" ht="15" customHeight="1" spans="1:4">
      <c r="A5" s="229"/>
      <c r="B5" s="67"/>
      <c r="C5" s="67"/>
      <c r="D5" s="67"/>
    </row>
    <row r="6" s="113" customFormat="1" ht="15" customHeight="1" spans="1:4">
      <c r="A6" s="229"/>
      <c r="B6" s="67" t="s">
        <v>29</v>
      </c>
      <c r="C6" s="67" t="s">
        <v>30</v>
      </c>
      <c r="D6" s="67" t="s">
        <v>31</v>
      </c>
    </row>
    <row r="7" ht="23.25" customHeight="1" spans="1:6">
      <c r="A7" s="236" t="s">
        <v>32</v>
      </c>
      <c r="B7" s="131">
        <v>1124191</v>
      </c>
      <c r="C7" s="131">
        <v>1012215</v>
      </c>
      <c r="D7" s="131">
        <v>111976</v>
      </c>
      <c r="E7" s="235"/>
      <c r="F7" s="143"/>
    </row>
    <row r="8" s="99" customFormat="1" spans="1:6">
      <c r="A8" s="232" t="s">
        <v>33</v>
      </c>
      <c r="B8" s="135">
        <f>SUM(C8:D8)</f>
        <v>213654</v>
      </c>
      <c r="C8" s="135">
        <f>C9+C25</f>
        <v>180942</v>
      </c>
      <c r="D8" s="135">
        <f>D9+D25</f>
        <v>32712</v>
      </c>
      <c r="E8" s="237"/>
      <c r="F8" s="216"/>
    </row>
    <row r="9" s="99" customFormat="1" ht="15.95" customHeight="1" spans="1:6">
      <c r="A9" s="238" t="s">
        <v>34</v>
      </c>
      <c r="B9" s="239">
        <f>SUM(C9:D9)</f>
        <v>89457</v>
      </c>
      <c r="C9" s="239">
        <f>SUM(C10:C24)</f>
        <v>61532</v>
      </c>
      <c r="D9" s="239">
        <f>SUM(D10:D24)</f>
        <v>27925</v>
      </c>
      <c r="F9" s="216"/>
    </row>
    <row r="10" s="99" customFormat="1" ht="15.95" customHeight="1" spans="1:6">
      <c r="A10" s="232" t="s">
        <v>35</v>
      </c>
      <c r="B10" s="239">
        <f t="shared" ref="B10:B32" si="0">SUM(C10:D10)</f>
        <v>-3765</v>
      </c>
      <c r="C10" s="135">
        <v>5722</v>
      </c>
      <c r="D10" s="135">
        <v>-9487</v>
      </c>
      <c r="F10" s="216"/>
    </row>
    <row r="11" s="99" customFormat="1" ht="15.95" customHeight="1" spans="1:6">
      <c r="A11" s="232" t="s">
        <v>36</v>
      </c>
      <c r="B11" s="239">
        <f t="shared" si="0"/>
        <v>19902</v>
      </c>
      <c r="C11" s="135">
        <v>12242</v>
      </c>
      <c r="D11" s="135">
        <v>7660</v>
      </c>
      <c r="F11" s="216"/>
    </row>
    <row r="12" s="99" customFormat="1" ht="15.95" customHeight="1" spans="1:6">
      <c r="A12" s="232" t="s">
        <v>37</v>
      </c>
      <c r="B12" s="239">
        <f t="shared" si="0"/>
        <v>5932</v>
      </c>
      <c r="C12" s="135">
        <v>5405</v>
      </c>
      <c r="D12" s="135">
        <v>527</v>
      </c>
      <c r="F12" s="216"/>
    </row>
    <row r="13" s="99" customFormat="1" ht="15.95" customHeight="1" spans="1:6">
      <c r="A13" s="232" t="s">
        <v>38</v>
      </c>
      <c r="B13" s="239">
        <f t="shared" si="0"/>
        <v>42</v>
      </c>
      <c r="C13" s="135">
        <v>42</v>
      </c>
      <c r="D13" s="135">
        <v>0</v>
      </c>
      <c r="F13" s="216"/>
    </row>
    <row r="14" s="99" customFormat="1" ht="15.95" customHeight="1" spans="1:6">
      <c r="A14" s="232" t="s">
        <v>39</v>
      </c>
      <c r="B14" s="239">
        <f t="shared" si="0"/>
        <v>12682</v>
      </c>
      <c r="C14" s="135">
        <v>9433</v>
      </c>
      <c r="D14" s="135">
        <v>3249</v>
      </c>
      <c r="F14" s="216"/>
    </row>
    <row r="15" s="99" customFormat="1" ht="15.95" customHeight="1" spans="1:4">
      <c r="A15" s="232" t="s">
        <v>40</v>
      </c>
      <c r="B15" s="239">
        <f t="shared" si="0"/>
        <v>8567</v>
      </c>
      <c r="C15" s="135">
        <v>6200</v>
      </c>
      <c r="D15" s="135">
        <v>2367</v>
      </c>
    </row>
    <row r="16" s="99" customFormat="1" ht="15.95" customHeight="1" spans="1:4">
      <c r="A16" s="232" t="s">
        <v>41</v>
      </c>
      <c r="B16" s="239">
        <f t="shared" si="0"/>
        <v>6228</v>
      </c>
      <c r="C16" s="135">
        <v>3964</v>
      </c>
      <c r="D16" s="135">
        <v>2264</v>
      </c>
    </row>
    <row r="17" s="99" customFormat="1" ht="15.95" customHeight="1" spans="1:4">
      <c r="A17" s="232" t="s">
        <v>42</v>
      </c>
      <c r="B17" s="239">
        <f t="shared" si="0"/>
        <v>3454</v>
      </c>
      <c r="C17" s="135">
        <v>2618</v>
      </c>
      <c r="D17" s="135">
        <v>836</v>
      </c>
    </row>
    <row r="18" s="99" customFormat="1" ht="15.95" customHeight="1" spans="1:6">
      <c r="A18" s="232" t="s">
        <v>43</v>
      </c>
      <c r="B18" s="239">
        <f t="shared" si="0"/>
        <v>7581</v>
      </c>
      <c r="C18" s="135">
        <v>2075</v>
      </c>
      <c r="D18" s="135">
        <v>5506</v>
      </c>
      <c r="F18" s="216"/>
    </row>
    <row r="19" s="99" customFormat="1" ht="15.95" customHeight="1" spans="1:6">
      <c r="A19" s="232" t="s">
        <v>44</v>
      </c>
      <c r="B19" s="239">
        <f t="shared" si="0"/>
        <v>4000</v>
      </c>
      <c r="C19" s="135">
        <v>1725</v>
      </c>
      <c r="D19" s="135">
        <v>2275</v>
      </c>
      <c r="F19" s="216"/>
    </row>
    <row r="20" s="99" customFormat="1" ht="15.95" customHeight="1" spans="1:6">
      <c r="A20" s="232" t="s">
        <v>45</v>
      </c>
      <c r="B20" s="239">
        <f t="shared" si="0"/>
        <v>7864</v>
      </c>
      <c r="C20" s="135">
        <v>2772</v>
      </c>
      <c r="D20" s="135">
        <v>5092</v>
      </c>
      <c r="F20" s="216"/>
    </row>
    <row r="21" s="99" customFormat="1" ht="15.95" customHeight="1" spans="1:6">
      <c r="A21" s="232" t="s">
        <v>46</v>
      </c>
      <c r="B21" s="239">
        <f t="shared" si="0"/>
        <v>16748</v>
      </c>
      <c r="C21" s="135">
        <v>9131</v>
      </c>
      <c r="D21" s="135">
        <v>7617</v>
      </c>
      <c r="F21" s="216"/>
    </row>
    <row r="22" s="99" customFormat="1" ht="15.95" customHeight="1" spans="1:4">
      <c r="A22" s="232" t="s">
        <v>47</v>
      </c>
      <c r="B22" s="239">
        <f t="shared" si="0"/>
        <v>0</v>
      </c>
      <c r="C22" s="135">
        <v>0</v>
      </c>
      <c r="D22" s="135">
        <v>0</v>
      </c>
    </row>
    <row r="23" s="99" customFormat="1" ht="15.95" customHeight="1" spans="1:4">
      <c r="A23" s="232" t="s">
        <v>48</v>
      </c>
      <c r="B23" s="239">
        <f t="shared" si="0"/>
        <v>222</v>
      </c>
      <c r="C23" s="135">
        <v>203</v>
      </c>
      <c r="D23" s="135">
        <v>19</v>
      </c>
    </row>
    <row r="24" s="99" customFormat="1" ht="15.95" customHeight="1" spans="1:4">
      <c r="A24" s="232" t="s">
        <v>49</v>
      </c>
      <c r="B24" s="239">
        <f t="shared" si="0"/>
        <v>0</v>
      </c>
      <c r="C24" s="135">
        <v>0</v>
      </c>
      <c r="D24" s="135">
        <v>0</v>
      </c>
    </row>
    <row r="25" s="99" customFormat="1" ht="15.95" customHeight="1" spans="1:6">
      <c r="A25" s="232" t="s">
        <v>50</v>
      </c>
      <c r="B25" s="135">
        <f t="shared" si="0"/>
        <v>124197</v>
      </c>
      <c r="C25" s="135">
        <f>SUM(C26:C31)</f>
        <v>119410</v>
      </c>
      <c r="D25" s="135">
        <f>SUM(D26:D31)</f>
        <v>4787</v>
      </c>
      <c r="F25" s="216"/>
    </row>
    <row r="26" s="99" customFormat="1" ht="15.95" customHeight="1" spans="1:6">
      <c r="A26" s="232" t="s">
        <v>51</v>
      </c>
      <c r="B26" s="135">
        <f t="shared" si="0"/>
        <v>15183</v>
      </c>
      <c r="C26" s="135">
        <v>12102</v>
      </c>
      <c r="D26" s="135">
        <v>3081</v>
      </c>
      <c r="F26" s="216"/>
    </row>
    <row r="27" s="99" customFormat="1" ht="15.95" customHeight="1" spans="1:6">
      <c r="A27" s="232" t="s">
        <v>52</v>
      </c>
      <c r="B27" s="135">
        <f t="shared" si="0"/>
        <v>17880</v>
      </c>
      <c r="C27" s="135">
        <v>17242</v>
      </c>
      <c r="D27" s="135">
        <v>638</v>
      </c>
      <c r="F27" s="216"/>
    </row>
    <row r="28" s="99" customFormat="1" ht="15.95" customHeight="1" spans="1:6">
      <c r="A28" s="232" t="s">
        <v>53</v>
      </c>
      <c r="B28" s="135">
        <f t="shared" si="0"/>
        <v>46172</v>
      </c>
      <c r="C28" s="135">
        <v>46061</v>
      </c>
      <c r="D28" s="135">
        <v>111</v>
      </c>
      <c r="F28" s="216"/>
    </row>
    <row r="29" s="99" customFormat="1" ht="15.95" customHeight="1" spans="1:4">
      <c r="A29" s="232" t="s">
        <v>54</v>
      </c>
      <c r="B29" s="135">
        <f t="shared" si="0"/>
        <v>505</v>
      </c>
      <c r="C29" s="135">
        <v>505</v>
      </c>
      <c r="D29" s="135">
        <v>0</v>
      </c>
    </row>
    <row r="30" s="99" customFormat="1" ht="27" spans="1:4">
      <c r="A30" s="232" t="s">
        <v>55</v>
      </c>
      <c r="B30" s="135">
        <f t="shared" si="0"/>
        <v>31266</v>
      </c>
      <c r="C30" s="135">
        <v>30540</v>
      </c>
      <c r="D30" s="135">
        <v>726</v>
      </c>
    </row>
    <row r="31" s="99" customFormat="1" ht="15" customHeight="1" spans="1:4">
      <c r="A31" s="232" t="s">
        <v>56</v>
      </c>
      <c r="B31" s="135">
        <f t="shared" si="0"/>
        <v>13191</v>
      </c>
      <c r="C31" s="135">
        <v>12960</v>
      </c>
      <c r="D31" s="135">
        <v>231</v>
      </c>
    </row>
    <row r="32" s="99" customFormat="1" ht="15" customHeight="1" spans="1:4">
      <c r="A32" s="232" t="s">
        <v>57</v>
      </c>
      <c r="B32" s="135">
        <f t="shared" si="0"/>
        <v>910537</v>
      </c>
      <c r="C32" s="135">
        <f>SUM(C33:C38)</f>
        <v>831273</v>
      </c>
      <c r="D32" s="135">
        <f>SUM(D33:D38)</f>
        <v>79264</v>
      </c>
    </row>
    <row r="33" s="99" customFormat="1" ht="15" customHeight="1" spans="1:4">
      <c r="A33" s="232" t="s">
        <v>58</v>
      </c>
      <c r="B33" s="135">
        <f t="shared" ref="B33:B40" si="1">SUM(C33:D33)</f>
        <v>578989</v>
      </c>
      <c r="C33" s="135">
        <v>545516</v>
      </c>
      <c r="D33" s="135">
        <v>33473</v>
      </c>
    </row>
    <row r="34" s="99" customFormat="1" ht="15" customHeight="1" spans="1:4">
      <c r="A34" s="232" t="s">
        <v>59</v>
      </c>
      <c r="B34" s="135">
        <f t="shared" si="1"/>
        <v>36258</v>
      </c>
      <c r="C34" s="135">
        <v>36258</v>
      </c>
      <c r="D34" s="135"/>
    </row>
    <row r="35" s="99" customFormat="1" ht="15" customHeight="1" spans="1:4">
      <c r="A35" s="232" t="s">
        <v>60</v>
      </c>
      <c r="B35" s="135">
        <f t="shared" si="1"/>
        <v>62450</v>
      </c>
      <c r="C35" s="135">
        <v>58015</v>
      </c>
      <c r="D35" s="135">
        <v>4435</v>
      </c>
    </row>
    <row r="36" s="99" customFormat="1" ht="15" customHeight="1" spans="1:4">
      <c r="A36" s="232" t="s">
        <v>61</v>
      </c>
      <c r="B36" s="135">
        <f t="shared" si="1"/>
        <v>51560</v>
      </c>
      <c r="C36" s="135">
        <v>51560</v>
      </c>
      <c r="D36" s="135"/>
    </row>
    <row r="37" s="99" customFormat="1" ht="15" customHeight="1" spans="1:4">
      <c r="A37" s="232" t="s">
        <v>62</v>
      </c>
      <c r="B37" s="135">
        <f t="shared" si="1"/>
        <v>178581</v>
      </c>
      <c r="C37" s="135">
        <v>137225</v>
      </c>
      <c r="D37" s="135">
        <v>41356</v>
      </c>
    </row>
    <row r="38" s="99" customFormat="1" ht="15" customHeight="1" spans="1:4">
      <c r="A38" s="232" t="s">
        <v>63</v>
      </c>
      <c r="B38" s="135">
        <f t="shared" si="1"/>
        <v>2699</v>
      </c>
      <c r="C38" s="135">
        <v>2699</v>
      </c>
      <c r="D38" s="135"/>
    </row>
    <row r="40" spans="2:3">
      <c r="B40" s="235"/>
      <c r="C40" s="235"/>
    </row>
    <row r="41" spans="2:3">
      <c r="B41" s="235"/>
      <c r="C41" s="235"/>
    </row>
    <row r="42" spans="2:3">
      <c r="B42" s="235"/>
      <c r="C42" s="235"/>
    </row>
    <row r="44" spans="4:4">
      <c r="D44" s="235"/>
    </row>
    <row r="47" ht="12" customHeight="1"/>
  </sheetData>
  <autoFilter ref="A6:E38">
    <extLst/>
  </autoFilter>
  <mergeCells count="3">
    <mergeCell ref="A2:D2"/>
    <mergeCell ref="A4:A6"/>
    <mergeCell ref="B4:D5"/>
  </mergeCells>
  <printOptions horizontalCentered="1"/>
  <pageMargins left="0.865972222222222" right="0.865972222222222" top="0.865972222222222" bottom="0.865972222222222" header="0.196527777777778" footer="0.590277777777778"/>
  <pageSetup paperSize="8" scale="90" firstPageNumber="29" orientation="landscape" useFirstPageNumber="1" horizontalDpi="600"/>
  <headerFooter alignWithMargins="0">
    <oddFooter>&amp;C-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showZeros="0" view="pageBreakPreview" zoomScaleNormal="100" workbookViewId="0">
      <pane xSplit="1" ySplit="6" topLeftCell="B7" activePane="bottomRight" state="frozen"/>
      <selection/>
      <selection pane="topRight"/>
      <selection pane="bottomLeft"/>
      <selection pane="bottomRight" activeCell="A2" sqref="A2:D2"/>
    </sheetView>
  </sheetViews>
  <sheetFormatPr defaultColWidth="9" defaultRowHeight="14.25" outlineLevelCol="5"/>
  <cols>
    <col min="1" max="1" width="32.125" style="205" customWidth="1"/>
    <col min="2" max="4" width="17" style="100" customWidth="1"/>
    <col min="5" max="5" width="10.5" style="100" customWidth="1"/>
    <col min="6" max="6" width="13.75" style="100"/>
    <col min="7" max="16384" width="9" style="100"/>
  </cols>
  <sheetData>
    <row r="1" ht="21.95" customHeight="1" spans="1:4">
      <c r="A1" s="206" t="s">
        <v>64</v>
      </c>
      <c r="B1" s="101"/>
      <c r="C1" s="101"/>
      <c r="D1" s="101"/>
    </row>
    <row r="2" ht="29.25" spans="1:4">
      <c r="A2" s="228" t="s">
        <v>65</v>
      </c>
      <c r="B2" s="83"/>
      <c r="C2" s="83"/>
      <c r="D2" s="83"/>
    </row>
    <row r="3" ht="18" customHeight="1" spans="1:4">
      <c r="A3" s="228"/>
      <c r="B3" s="83"/>
      <c r="C3" s="83"/>
      <c r="D3" s="128" t="s">
        <v>26</v>
      </c>
    </row>
    <row r="4" s="113" customFormat="1" ht="15" customHeight="1" spans="1:4">
      <c r="A4" s="229" t="s">
        <v>27</v>
      </c>
      <c r="B4" s="67" t="s">
        <v>28</v>
      </c>
      <c r="C4" s="67"/>
      <c r="D4" s="67"/>
    </row>
    <row r="5" s="113" customFormat="1" ht="15" customHeight="1" spans="1:4">
      <c r="A5" s="229"/>
      <c r="B5" s="67"/>
      <c r="C5" s="67"/>
      <c r="D5" s="67"/>
    </row>
    <row r="6" s="113" customFormat="1" ht="15" customHeight="1" spans="1:4">
      <c r="A6" s="229"/>
      <c r="B6" s="67" t="s">
        <v>29</v>
      </c>
      <c r="C6" s="67" t="s">
        <v>30</v>
      </c>
      <c r="D6" s="67" t="s">
        <v>31</v>
      </c>
    </row>
    <row r="7" s="113" customFormat="1" ht="18.75" customHeight="1" spans="1:5">
      <c r="A7" s="230" t="s">
        <v>66</v>
      </c>
      <c r="B7" s="131">
        <f t="shared" ref="B7:B41" si="0">SUM(C7:D7)</f>
        <v>1124191</v>
      </c>
      <c r="C7" s="131">
        <f>C8+C34+C41</f>
        <v>1012215</v>
      </c>
      <c r="D7" s="131">
        <f>D8+D34+D41</f>
        <v>111976</v>
      </c>
      <c r="E7" s="231"/>
    </row>
    <row r="8" s="99" customFormat="1" ht="15.95" customHeight="1" spans="1:6">
      <c r="A8" s="232" t="s">
        <v>67</v>
      </c>
      <c r="B8" s="135">
        <f t="shared" si="0"/>
        <v>815002</v>
      </c>
      <c r="C8" s="135">
        <f>SUM(C9:C33)</f>
        <v>759501</v>
      </c>
      <c r="D8" s="135">
        <f>SUM(D9:D33)</f>
        <v>55501</v>
      </c>
      <c r="F8" s="216"/>
    </row>
    <row r="9" s="99" customFormat="1" ht="15.95" customHeight="1" spans="1:4">
      <c r="A9" s="232" t="s">
        <v>68</v>
      </c>
      <c r="B9" s="135">
        <f t="shared" si="0"/>
        <v>42687</v>
      </c>
      <c r="C9" s="135">
        <v>38425</v>
      </c>
      <c r="D9" s="135">
        <v>4262</v>
      </c>
    </row>
    <row r="10" s="99" customFormat="1" ht="15.95" customHeight="1" spans="1:4">
      <c r="A10" s="232" t="s">
        <v>69</v>
      </c>
      <c r="B10" s="135">
        <f t="shared" si="0"/>
        <v>0</v>
      </c>
      <c r="C10" s="135"/>
      <c r="D10" s="135">
        <v>0</v>
      </c>
    </row>
    <row r="11" s="99" customFormat="1" ht="15.95" customHeight="1" spans="1:4">
      <c r="A11" s="232" t="s">
        <v>70</v>
      </c>
      <c r="B11" s="135">
        <f t="shared" si="0"/>
        <v>892</v>
      </c>
      <c r="C11" s="135">
        <v>888</v>
      </c>
      <c r="D11" s="135">
        <v>4</v>
      </c>
    </row>
    <row r="12" s="99" customFormat="1" ht="15.95" customHeight="1" spans="1:4">
      <c r="A12" s="232" t="s">
        <v>71</v>
      </c>
      <c r="B12" s="135">
        <f t="shared" si="0"/>
        <v>43849</v>
      </c>
      <c r="C12" s="135">
        <v>43498</v>
      </c>
      <c r="D12" s="135">
        <v>351</v>
      </c>
    </row>
    <row r="13" s="99" customFormat="1" ht="15.95" customHeight="1" spans="1:4">
      <c r="A13" s="232" t="s">
        <v>72</v>
      </c>
      <c r="B13" s="135">
        <f t="shared" si="0"/>
        <v>81845</v>
      </c>
      <c r="C13" s="135">
        <v>64422</v>
      </c>
      <c r="D13" s="135">
        <v>17423</v>
      </c>
    </row>
    <row r="14" s="99" customFormat="1" ht="15.95" customHeight="1" spans="1:4">
      <c r="A14" s="232" t="s">
        <v>73</v>
      </c>
      <c r="B14" s="135">
        <f t="shared" si="0"/>
        <v>16650</v>
      </c>
      <c r="C14" s="135">
        <v>15273</v>
      </c>
      <c r="D14" s="135">
        <v>1377</v>
      </c>
    </row>
    <row r="15" s="99" customFormat="1" spans="1:4">
      <c r="A15" s="232" t="s">
        <v>74</v>
      </c>
      <c r="B15" s="135">
        <f t="shared" si="0"/>
        <v>10554</v>
      </c>
      <c r="C15" s="135">
        <v>8382</v>
      </c>
      <c r="D15" s="135">
        <v>2172</v>
      </c>
    </row>
    <row r="16" s="99" customFormat="1" ht="15.95" customHeight="1" spans="1:4">
      <c r="A16" s="232" t="s">
        <v>75</v>
      </c>
      <c r="B16" s="135">
        <f t="shared" si="0"/>
        <v>68323</v>
      </c>
      <c r="C16" s="135">
        <v>61380</v>
      </c>
      <c r="D16" s="135">
        <v>6943</v>
      </c>
    </row>
    <row r="17" s="99" customFormat="1" ht="15.95" customHeight="1" spans="1:4">
      <c r="A17" s="232" t="s">
        <v>76</v>
      </c>
      <c r="B17" s="135">
        <f t="shared" si="0"/>
        <v>360073</v>
      </c>
      <c r="C17" s="135">
        <v>355774</v>
      </c>
      <c r="D17" s="135">
        <v>4299</v>
      </c>
    </row>
    <row r="18" s="99" customFormat="1" ht="15.95" customHeight="1" spans="1:4">
      <c r="A18" s="232" t="s">
        <v>77</v>
      </c>
      <c r="B18" s="135">
        <f t="shared" si="0"/>
        <v>6462</v>
      </c>
      <c r="C18" s="135">
        <v>6289</v>
      </c>
      <c r="D18" s="135">
        <v>173</v>
      </c>
    </row>
    <row r="19" s="99" customFormat="1" ht="15.95" customHeight="1" spans="1:4">
      <c r="A19" s="232" t="s">
        <v>78</v>
      </c>
      <c r="B19" s="135">
        <f t="shared" si="0"/>
        <v>29732</v>
      </c>
      <c r="C19" s="135">
        <v>26452</v>
      </c>
      <c r="D19" s="135">
        <v>3280</v>
      </c>
    </row>
    <row r="20" s="99" customFormat="1" ht="15.95" customHeight="1" spans="1:4">
      <c r="A20" s="232" t="s">
        <v>79</v>
      </c>
      <c r="B20" s="135">
        <f t="shared" si="0"/>
        <v>22355</v>
      </c>
      <c r="C20" s="135">
        <v>20447</v>
      </c>
      <c r="D20" s="135">
        <v>1908</v>
      </c>
    </row>
    <row r="21" s="99" customFormat="1" ht="15.95" customHeight="1" spans="1:4">
      <c r="A21" s="232" t="s">
        <v>80</v>
      </c>
      <c r="B21" s="135">
        <f t="shared" si="0"/>
        <v>16128</v>
      </c>
      <c r="C21" s="135">
        <v>16049</v>
      </c>
      <c r="D21" s="135">
        <v>79</v>
      </c>
    </row>
    <row r="22" s="99" customFormat="1" spans="1:4">
      <c r="A22" s="232" t="s">
        <v>81</v>
      </c>
      <c r="B22" s="135">
        <f t="shared" si="0"/>
        <v>42095</v>
      </c>
      <c r="C22" s="135">
        <v>41274</v>
      </c>
      <c r="D22" s="135">
        <v>821</v>
      </c>
    </row>
    <row r="23" s="99" customFormat="1" ht="15.95" customHeight="1" spans="1:4">
      <c r="A23" s="232" t="s">
        <v>82</v>
      </c>
      <c r="B23" s="135">
        <f t="shared" si="0"/>
        <v>3936</v>
      </c>
      <c r="C23" s="135">
        <v>3931</v>
      </c>
      <c r="D23" s="135">
        <v>5</v>
      </c>
    </row>
    <row r="24" s="99" customFormat="1" ht="15.95" customHeight="1" spans="1:4">
      <c r="A24" s="232" t="s">
        <v>83</v>
      </c>
      <c r="B24" s="135">
        <f t="shared" si="0"/>
        <v>5894</v>
      </c>
      <c r="C24" s="135">
        <v>4830</v>
      </c>
      <c r="D24" s="135">
        <v>1064</v>
      </c>
    </row>
    <row r="25" s="99" customFormat="1" ht="15.95" customHeight="1" spans="1:4">
      <c r="A25" s="232" t="s">
        <v>84</v>
      </c>
      <c r="B25" s="135">
        <f t="shared" si="0"/>
        <v>0</v>
      </c>
      <c r="C25" s="135"/>
      <c r="D25" s="135">
        <v>0</v>
      </c>
    </row>
    <row r="26" s="99" customFormat="1" spans="1:4">
      <c r="A26" s="232" t="s">
        <v>85</v>
      </c>
      <c r="B26" s="135">
        <f t="shared" si="0"/>
        <v>4112</v>
      </c>
      <c r="C26" s="135">
        <v>3792</v>
      </c>
      <c r="D26" s="135">
        <v>320</v>
      </c>
    </row>
    <row r="27" s="99" customFormat="1" ht="15.95" customHeight="1" spans="1:4">
      <c r="A27" s="232" t="s">
        <v>86</v>
      </c>
      <c r="B27" s="135">
        <f t="shared" si="0"/>
        <v>26618</v>
      </c>
      <c r="C27" s="135">
        <v>25119</v>
      </c>
      <c r="D27" s="135">
        <v>1499</v>
      </c>
    </row>
    <row r="28" s="99" customFormat="1" ht="15.95" customHeight="1" spans="1:4">
      <c r="A28" s="232" t="s">
        <v>87</v>
      </c>
      <c r="B28" s="135">
        <f t="shared" si="0"/>
        <v>10</v>
      </c>
      <c r="C28" s="135">
        <v>10</v>
      </c>
      <c r="D28" s="135">
        <v>0</v>
      </c>
    </row>
    <row r="29" s="99" customFormat="1" spans="1:4">
      <c r="A29" s="232" t="s">
        <v>88</v>
      </c>
      <c r="B29" s="135">
        <f t="shared" si="0"/>
        <v>2627</v>
      </c>
      <c r="C29" s="135">
        <v>2478</v>
      </c>
      <c r="D29" s="135">
        <v>149</v>
      </c>
    </row>
    <row r="30" s="99" customFormat="1" ht="15.95" customHeight="1" spans="1:4">
      <c r="A30" s="232" t="s">
        <v>89</v>
      </c>
      <c r="B30" s="135">
        <f t="shared" si="0"/>
        <v>0</v>
      </c>
      <c r="C30" s="135"/>
      <c r="D30" s="135">
        <v>0</v>
      </c>
    </row>
    <row r="31" s="99" customFormat="1" ht="15.95" customHeight="1" spans="1:4">
      <c r="A31" s="232" t="s">
        <v>90</v>
      </c>
      <c r="B31" s="135">
        <f t="shared" si="0"/>
        <v>6</v>
      </c>
      <c r="C31" s="135"/>
      <c r="D31" s="135">
        <v>6</v>
      </c>
    </row>
    <row r="32" s="99" customFormat="1" ht="15.95" customHeight="1" spans="1:4">
      <c r="A32" s="232" t="s">
        <v>91</v>
      </c>
      <c r="B32" s="135">
        <f t="shared" si="0"/>
        <v>29978</v>
      </c>
      <c r="C32" s="135">
        <v>20658</v>
      </c>
      <c r="D32" s="135">
        <v>9320</v>
      </c>
    </row>
    <row r="33" s="99" customFormat="1" ht="15.95" customHeight="1" spans="1:4">
      <c r="A33" s="232" t="s">
        <v>92</v>
      </c>
      <c r="B33" s="135">
        <f t="shared" si="0"/>
        <v>176</v>
      </c>
      <c r="C33" s="135">
        <v>130</v>
      </c>
      <c r="D33" s="135">
        <v>46</v>
      </c>
    </row>
    <row r="34" s="99" customFormat="1" spans="1:4">
      <c r="A34" s="232" t="s">
        <v>93</v>
      </c>
      <c r="B34" s="233">
        <f t="shared" si="0"/>
        <v>210503</v>
      </c>
      <c r="C34" s="233">
        <f>SUM(C35:C38)</f>
        <v>191592</v>
      </c>
      <c r="D34" s="233">
        <f>SUM(D35:D38)</f>
        <v>18911</v>
      </c>
    </row>
    <row r="35" s="99" customFormat="1" spans="1:4">
      <c r="A35" s="232" t="s">
        <v>94</v>
      </c>
      <c r="B35" s="233">
        <f t="shared" si="0"/>
        <v>49056</v>
      </c>
      <c r="C35" s="233">
        <v>49056</v>
      </c>
      <c r="D35" s="233"/>
    </row>
    <row r="36" s="99" customFormat="1" spans="1:4">
      <c r="A36" s="232" t="s">
        <v>95</v>
      </c>
      <c r="B36" s="233">
        <f t="shared" si="0"/>
        <v>36105</v>
      </c>
      <c r="C36" s="233">
        <v>21979</v>
      </c>
      <c r="D36" s="233">
        <v>14126</v>
      </c>
    </row>
    <row r="37" s="99" customFormat="1" spans="1:4">
      <c r="A37" s="232" t="s">
        <v>96</v>
      </c>
      <c r="B37" s="233">
        <f t="shared" si="0"/>
        <v>0</v>
      </c>
      <c r="C37" s="233"/>
      <c r="D37" s="233"/>
    </row>
    <row r="38" s="227" customFormat="1" ht="15.75" customHeight="1" spans="1:4">
      <c r="A38" s="232" t="s">
        <v>97</v>
      </c>
      <c r="B38" s="233">
        <f t="shared" si="0"/>
        <v>125342</v>
      </c>
      <c r="C38" s="135">
        <v>120557</v>
      </c>
      <c r="D38" s="135">
        <v>4785</v>
      </c>
    </row>
    <row r="39" s="227" customFormat="1" ht="15.75" customHeight="1" spans="1:4">
      <c r="A39" s="232" t="s">
        <v>98</v>
      </c>
      <c r="B39" s="233">
        <f t="shared" si="0"/>
        <v>125342</v>
      </c>
      <c r="C39" s="135">
        <v>120557</v>
      </c>
      <c r="D39" s="135">
        <v>4785</v>
      </c>
    </row>
    <row r="40" s="99" customFormat="1" spans="1:4">
      <c r="A40" s="234" t="s">
        <v>99</v>
      </c>
      <c r="B40" s="233">
        <f t="shared" si="0"/>
        <v>0</v>
      </c>
      <c r="C40" s="135">
        <v>0</v>
      </c>
      <c r="D40" s="135">
        <v>0</v>
      </c>
    </row>
    <row r="41" s="99" customFormat="1" spans="1:4">
      <c r="A41" s="232" t="s">
        <v>100</v>
      </c>
      <c r="B41" s="233">
        <f t="shared" si="0"/>
        <v>98686</v>
      </c>
      <c r="C41" s="233">
        <v>61122</v>
      </c>
      <c r="D41" s="233">
        <v>37564</v>
      </c>
    </row>
    <row r="43" spans="2:3">
      <c r="B43" s="235"/>
      <c r="C43" s="235"/>
    </row>
    <row r="44" spans="2:3">
      <c r="B44" s="235"/>
      <c r="C44" s="235"/>
    </row>
    <row r="45" spans="2:3">
      <c r="B45" s="235"/>
      <c r="C45" s="235"/>
    </row>
    <row r="47" spans="4:4">
      <c r="D47" s="235"/>
    </row>
    <row r="50" ht="12" customHeight="1"/>
  </sheetData>
  <autoFilter ref="A6:E41">
    <extLst/>
  </autoFilter>
  <mergeCells count="3">
    <mergeCell ref="A2:D2"/>
    <mergeCell ref="A4:A6"/>
    <mergeCell ref="B4:D5"/>
  </mergeCells>
  <printOptions horizontalCentered="1"/>
  <pageMargins left="0.865972222222222" right="0.865972222222222" top="0.865972222222222" bottom="0.865972222222222" header="0.196527777777778" footer="0.590277777777778"/>
  <pageSetup paperSize="8" scale="90" firstPageNumber="29" orientation="landscape" useFirstPageNumber="1" horizontalDpi="600"/>
  <headerFooter alignWithMargins="0">
    <oddFooter>&amp;C-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14"/>
  <sheetViews>
    <sheetView showZeros="0" view="pageBreakPreview" zoomScaleNormal="100" workbookViewId="0">
      <pane xSplit="1" ySplit="6" topLeftCell="B7" activePane="bottomRight" state="frozen"/>
      <selection/>
      <selection pane="topRight"/>
      <selection pane="bottomLeft"/>
      <selection pane="bottomRight" activeCell="A2" sqref="A2:E2"/>
    </sheetView>
  </sheetViews>
  <sheetFormatPr defaultColWidth="9" defaultRowHeight="14.25" outlineLevelCol="6"/>
  <cols>
    <col min="1" max="1" width="11.375" style="205" customWidth="1"/>
    <col min="2" max="2" width="30.125" style="100" customWidth="1"/>
    <col min="3" max="5" width="17" style="100" customWidth="1"/>
    <col min="6" max="6" width="10.5" style="100" customWidth="1"/>
    <col min="7" max="7" width="13.75" style="100"/>
    <col min="8" max="16384" width="9" style="100"/>
  </cols>
  <sheetData>
    <row r="1" ht="21.95" customHeight="1" spans="1:5">
      <c r="A1" s="206" t="s">
        <v>101</v>
      </c>
      <c r="B1" s="101"/>
      <c r="C1" s="101"/>
      <c r="D1" s="101"/>
      <c r="E1" s="101"/>
    </row>
    <row r="2" ht="19.5" spans="1:5">
      <c r="A2" s="207" t="s">
        <v>102</v>
      </c>
      <c r="B2" s="207"/>
      <c r="C2" s="207"/>
      <c r="D2" s="207"/>
      <c r="E2" s="207"/>
    </row>
    <row r="3" ht="18" customHeight="1" spans="1:5">
      <c r="A3" s="208"/>
      <c r="B3" s="208"/>
      <c r="C3" s="209"/>
      <c r="D3" s="209"/>
      <c r="E3" s="210" t="s">
        <v>26</v>
      </c>
    </row>
    <row r="4" s="113" customFormat="1" ht="15" customHeight="1" spans="1:5">
      <c r="A4" s="211" t="s">
        <v>103</v>
      </c>
      <c r="B4" s="211" t="s">
        <v>104</v>
      </c>
      <c r="C4" s="211" t="s">
        <v>29</v>
      </c>
      <c r="D4" s="211" t="s">
        <v>105</v>
      </c>
      <c r="E4" s="211" t="s">
        <v>31</v>
      </c>
    </row>
    <row r="5" s="113" customFormat="1" ht="15" customHeight="1" spans="1:5">
      <c r="A5" s="212"/>
      <c r="B5" s="213" t="s">
        <v>106</v>
      </c>
      <c r="C5" s="214">
        <v>815002</v>
      </c>
      <c r="D5" s="214">
        <f>SUM(D6,D235,D275,D294,D384,D436,D492,D549,D676,D749,D826,D849,D956,D1014,D1078,D1098,D1128,D1138,D1183,D1203,D1247,D1296,D1299,D1311)</f>
        <v>759501</v>
      </c>
      <c r="E5" s="214">
        <f>SUM(E6,E235,E275,E294,E384,E436,E492,E549,E676,E749,E826,E849,E956,E1014,E1078,E1098,E1128,E1138,E1183,E1203,E1247,E1296,E1299,E1311)</f>
        <v>55501</v>
      </c>
    </row>
    <row r="6" s="113" customFormat="1" ht="15" customHeight="1" spans="1:5">
      <c r="A6" s="212">
        <v>201</v>
      </c>
      <c r="B6" s="215" t="s">
        <v>107</v>
      </c>
      <c r="C6" s="213">
        <v>42687</v>
      </c>
      <c r="D6" s="214">
        <f>SUM(D7+D19+D28+D39+D50+D61+D72+D80+D89+D102+D111+D122+D134+D141+D149+D155+D162+D169+D176+D183+D190+D198+D204+D210+D217+D232)</f>
        <v>38425</v>
      </c>
      <c r="E6" s="214">
        <f>SUM(E7+E19+E28+E39+E50+E61+E72+E80+E89+E102+E111+E122+E134+E141+E149+E155+E162+E169+E176+E183+E190+E198+E204+E210+E217+E232)</f>
        <v>4262</v>
      </c>
    </row>
    <row r="7" s="99" customFormat="1" ht="15.95" customHeight="1" spans="1:7">
      <c r="A7" s="212">
        <v>20101</v>
      </c>
      <c r="B7" s="215" t="s">
        <v>108</v>
      </c>
      <c r="C7" s="213">
        <v>1831</v>
      </c>
      <c r="D7" s="214">
        <f>SUM(D8:D18)</f>
        <v>1825</v>
      </c>
      <c r="E7" s="214">
        <f>SUM(E8:E18)</f>
        <v>6</v>
      </c>
      <c r="G7" s="216"/>
    </row>
    <row r="8" s="99" customFormat="1" ht="15.95" customHeight="1" spans="1:5">
      <c r="A8" s="212">
        <v>2010101</v>
      </c>
      <c r="B8" s="212" t="s">
        <v>109</v>
      </c>
      <c r="C8" s="217">
        <v>1423</v>
      </c>
      <c r="D8" s="214">
        <v>1423</v>
      </c>
      <c r="E8" s="214">
        <v>0</v>
      </c>
    </row>
    <row r="9" s="99" customFormat="1" ht="15.95" customHeight="1" spans="1:5">
      <c r="A9" s="212">
        <v>2010102</v>
      </c>
      <c r="B9" s="212" t="s">
        <v>110</v>
      </c>
      <c r="C9" s="218">
        <v>182</v>
      </c>
      <c r="D9" s="219">
        <v>182</v>
      </c>
      <c r="E9" s="219">
        <v>0</v>
      </c>
    </row>
    <row r="10" s="99" customFormat="1" ht="15.95" customHeight="1" spans="1:5">
      <c r="A10" s="212">
        <v>2010103</v>
      </c>
      <c r="B10" s="220" t="s">
        <v>111</v>
      </c>
      <c r="C10" s="221">
        <v>0</v>
      </c>
      <c r="D10" s="214">
        <v>0</v>
      </c>
      <c r="E10" s="214">
        <v>0</v>
      </c>
    </row>
    <row r="11" s="99" customFormat="1" ht="15.95" customHeight="1" spans="1:5">
      <c r="A11" s="212">
        <v>2010104</v>
      </c>
      <c r="B11" s="212" t="s">
        <v>112</v>
      </c>
      <c r="C11" s="222">
        <v>133</v>
      </c>
      <c r="D11" s="223">
        <v>133</v>
      </c>
      <c r="E11" s="223">
        <v>0</v>
      </c>
    </row>
    <row r="12" s="99" customFormat="1" ht="15.95" customHeight="1" spans="1:5">
      <c r="A12" s="212">
        <v>2010105</v>
      </c>
      <c r="B12" s="212" t="s">
        <v>113</v>
      </c>
      <c r="C12" s="217">
        <v>8</v>
      </c>
      <c r="D12" s="214">
        <v>8</v>
      </c>
      <c r="E12" s="214">
        <v>0</v>
      </c>
    </row>
    <row r="13" s="99" customFormat="1" ht="15.95" customHeight="1" spans="1:5">
      <c r="A13" s="212">
        <v>2010106</v>
      </c>
      <c r="B13" s="212" t="s">
        <v>114</v>
      </c>
      <c r="C13" s="217">
        <v>0</v>
      </c>
      <c r="D13" s="214">
        <v>0</v>
      </c>
      <c r="E13" s="214">
        <v>0</v>
      </c>
    </row>
    <row r="14" s="99" customFormat="1" spans="1:5">
      <c r="A14" s="212">
        <v>2010107</v>
      </c>
      <c r="B14" s="212" t="s">
        <v>115</v>
      </c>
      <c r="C14" s="217">
        <v>0</v>
      </c>
      <c r="D14" s="214">
        <v>0</v>
      </c>
      <c r="E14" s="214">
        <v>0</v>
      </c>
    </row>
    <row r="15" s="99" customFormat="1" ht="15.95" customHeight="1" spans="1:5">
      <c r="A15" s="212">
        <v>2010108</v>
      </c>
      <c r="B15" s="212" t="s">
        <v>116</v>
      </c>
      <c r="C15" s="217">
        <v>15</v>
      </c>
      <c r="D15" s="214">
        <v>15</v>
      </c>
      <c r="E15" s="214">
        <v>0</v>
      </c>
    </row>
    <row r="16" s="99" customFormat="1" ht="15.95" customHeight="1" spans="1:5">
      <c r="A16" s="212">
        <v>2010109</v>
      </c>
      <c r="B16" s="212" t="s">
        <v>117</v>
      </c>
      <c r="C16" s="217">
        <v>0</v>
      </c>
      <c r="D16" s="214">
        <v>0</v>
      </c>
      <c r="E16" s="214">
        <v>0</v>
      </c>
    </row>
    <row r="17" s="99" customFormat="1" ht="15.95" customHeight="1" spans="1:5">
      <c r="A17" s="212">
        <v>2010150</v>
      </c>
      <c r="B17" s="212" t="s">
        <v>118</v>
      </c>
      <c r="C17" s="217">
        <v>45</v>
      </c>
      <c r="D17" s="214">
        <v>45</v>
      </c>
      <c r="E17" s="214">
        <v>0</v>
      </c>
    </row>
    <row r="18" s="99" customFormat="1" ht="15.95" customHeight="1" spans="1:5">
      <c r="A18" s="212">
        <v>2010199</v>
      </c>
      <c r="B18" s="212" t="s">
        <v>119</v>
      </c>
      <c r="C18" s="217">
        <v>25</v>
      </c>
      <c r="D18" s="214">
        <v>19</v>
      </c>
      <c r="E18" s="214">
        <v>6</v>
      </c>
    </row>
    <row r="19" s="99" customFormat="1" ht="15.95" customHeight="1" spans="1:5">
      <c r="A19" s="212">
        <v>20102</v>
      </c>
      <c r="B19" s="215" t="s">
        <v>120</v>
      </c>
      <c r="C19" s="213">
        <v>1494</v>
      </c>
      <c r="D19" s="214">
        <f>SUM(D20:D27)</f>
        <v>1494</v>
      </c>
      <c r="E19" s="214">
        <f>SUM(E20:E27)</f>
        <v>0</v>
      </c>
    </row>
    <row r="20" s="99" customFormat="1" ht="15.95" customHeight="1" spans="1:5">
      <c r="A20" s="212">
        <v>2010201</v>
      </c>
      <c r="B20" s="212" t="s">
        <v>109</v>
      </c>
      <c r="C20" s="217">
        <v>1124</v>
      </c>
      <c r="D20" s="214">
        <v>1124</v>
      </c>
      <c r="E20" s="214">
        <v>0</v>
      </c>
    </row>
    <row r="21" s="99" customFormat="1" spans="1:5">
      <c r="A21" s="212">
        <v>2010202</v>
      </c>
      <c r="B21" s="212" t="s">
        <v>110</v>
      </c>
      <c r="C21" s="217">
        <v>174</v>
      </c>
      <c r="D21" s="214">
        <v>174</v>
      </c>
      <c r="E21" s="214">
        <v>0</v>
      </c>
    </row>
    <row r="22" s="99" customFormat="1" ht="15.95" customHeight="1" spans="1:5">
      <c r="A22" s="212">
        <v>2010203</v>
      </c>
      <c r="B22" s="212" t="s">
        <v>111</v>
      </c>
      <c r="C22" s="217">
        <v>0</v>
      </c>
      <c r="D22" s="214">
        <v>0</v>
      </c>
      <c r="E22" s="214">
        <v>0</v>
      </c>
    </row>
    <row r="23" s="99" customFormat="1" ht="15.95" customHeight="1" spans="1:5">
      <c r="A23" s="212">
        <v>2010204</v>
      </c>
      <c r="B23" s="212" t="s">
        <v>121</v>
      </c>
      <c r="C23" s="217">
        <v>72</v>
      </c>
      <c r="D23" s="214">
        <v>72</v>
      </c>
      <c r="E23" s="214">
        <v>0</v>
      </c>
    </row>
    <row r="24" s="99" customFormat="1" ht="15.95" customHeight="1" spans="1:5">
      <c r="A24" s="212">
        <v>2010205</v>
      </c>
      <c r="B24" s="212" t="s">
        <v>122</v>
      </c>
      <c r="C24" s="217">
        <v>0</v>
      </c>
      <c r="D24" s="214">
        <v>0</v>
      </c>
      <c r="E24" s="214">
        <v>0</v>
      </c>
    </row>
    <row r="25" s="99" customFormat="1" spans="1:5">
      <c r="A25" s="212">
        <v>2010206</v>
      </c>
      <c r="B25" s="212" t="s">
        <v>123</v>
      </c>
      <c r="C25" s="217">
        <v>42</v>
      </c>
      <c r="D25" s="214">
        <v>42</v>
      </c>
      <c r="E25" s="214">
        <v>0</v>
      </c>
    </row>
    <row r="26" s="99" customFormat="1" ht="15.95" customHeight="1" spans="1:5">
      <c r="A26" s="212">
        <v>2010250</v>
      </c>
      <c r="B26" s="212" t="s">
        <v>118</v>
      </c>
      <c r="C26" s="217">
        <v>35</v>
      </c>
      <c r="D26" s="214">
        <v>35</v>
      </c>
      <c r="E26" s="214">
        <v>0</v>
      </c>
    </row>
    <row r="27" s="99" customFormat="1" ht="15.95" customHeight="1" spans="1:5">
      <c r="A27" s="212">
        <v>2010299</v>
      </c>
      <c r="B27" s="212" t="s">
        <v>124</v>
      </c>
      <c r="C27" s="217">
        <v>47</v>
      </c>
      <c r="D27" s="214">
        <v>47</v>
      </c>
      <c r="E27" s="214">
        <v>0</v>
      </c>
    </row>
    <row r="28" s="99" customFormat="1" spans="1:5">
      <c r="A28" s="212">
        <v>20103</v>
      </c>
      <c r="B28" s="215" t="s">
        <v>125</v>
      </c>
      <c r="C28" s="213">
        <v>7199</v>
      </c>
      <c r="D28" s="214">
        <f>SUM(D29:D38)</f>
        <v>4314</v>
      </c>
      <c r="E28" s="214">
        <f>SUM(E29:E38)</f>
        <v>2885</v>
      </c>
    </row>
    <row r="29" s="99" customFormat="1" ht="15.95" customHeight="1" spans="1:5">
      <c r="A29" s="212">
        <v>2010301</v>
      </c>
      <c r="B29" s="212" t="s">
        <v>109</v>
      </c>
      <c r="C29" s="217">
        <v>4325</v>
      </c>
      <c r="D29" s="214">
        <v>2379</v>
      </c>
      <c r="E29" s="214">
        <v>1946</v>
      </c>
    </row>
    <row r="30" s="99" customFormat="1" ht="15.95" customHeight="1" spans="1:5">
      <c r="A30" s="212">
        <v>2010302</v>
      </c>
      <c r="B30" s="212" t="s">
        <v>110</v>
      </c>
      <c r="C30" s="217">
        <v>1211</v>
      </c>
      <c r="D30" s="214">
        <v>694</v>
      </c>
      <c r="E30" s="214">
        <v>517</v>
      </c>
    </row>
    <row r="31" s="99" customFormat="1" ht="15.95" customHeight="1" spans="1:5">
      <c r="A31" s="212">
        <v>2010303</v>
      </c>
      <c r="B31" s="212" t="s">
        <v>111</v>
      </c>
      <c r="C31" s="217">
        <v>1060</v>
      </c>
      <c r="D31" s="214">
        <v>1057</v>
      </c>
      <c r="E31" s="214">
        <v>3</v>
      </c>
    </row>
    <row r="32" s="99" customFormat="1" ht="15.95" customHeight="1" spans="1:5">
      <c r="A32" s="212">
        <v>2010304</v>
      </c>
      <c r="B32" s="212" t="s">
        <v>126</v>
      </c>
      <c r="C32" s="217">
        <v>0</v>
      </c>
      <c r="D32" s="214">
        <v>0</v>
      </c>
      <c r="E32" s="214">
        <v>0</v>
      </c>
    </row>
    <row r="33" spans="1:5">
      <c r="A33" s="212">
        <v>2010305</v>
      </c>
      <c r="B33" s="212" t="s">
        <v>127</v>
      </c>
      <c r="C33" s="217">
        <v>0</v>
      </c>
      <c r="D33" s="214">
        <v>0</v>
      </c>
      <c r="E33" s="214">
        <v>0</v>
      </c>
    </row>
    <row r="34" spans="1:5">
      <c r="A34" s="212">
        <v>2010306</v>
      </c>
      <c r="B34" s="212" t="s">
        <v>128</v>
      </c>
      <c r="C34" s="217">
        <v>288</v>
      </c>
      <c r="D34" s="214">
        <v>0</v>
      </c>
      <c r="E34" s="214">
        <v>288</v>
      </c>
    </row>
    <row r="35" spans="1:5">
      <c r="A35" s="212">
        <v>2010308</v>
      </c>
      <c r="B35" s="212" t="s">
        <v>129</v>
      </c>
      <c r="C35" s="217">
        <v>36</v>
      </c>
      <c r="D35" s="214">
        <v>36</v>
      </c>
      <c r="E35" s="214">
        <v>0</v>
      </c>
    </row>
    <row r="36" spans="1:5">
      <c r="A36" s="212">
        <v>2010309</v>
      </c>
      <c r="B36" s="212" t="s">
        <v>130</v>
      </c>
      <c r="C36" s="217">
        <v>0</v>
      </c>
      <c r="D36" s="214">
        <v>0</v>
      </c>
      <c r="E36" s="214">
        <v>0</v>
      </c>
    </row>
    <row r="37" spans="1:5">
      <c r="A37" s="212">
        <v>2010350</v>
      </c>
      <c r="B37" s="212" t="s">
        <v>118</v>
      </c>
      <c r="C37" s="217">
        <v>148</v>
      </c>
      <c r="D37" s="214">
        <v>148</v>
      </c>
      <c r="E37" s="214">
        <v>0</v>
      </c>
    </row>
    <row r="38" spans="1:5">
      <c r="A38" s="212">
        <v>2010399</v>
      </c>
      <c r="B38" s="212" t="s">
        <v>131</v>
      </c>
      <c r="C38" s="217">
        <v>131</v>
      </c>
      <c r="D38" s="214">
        <v>0</v>
      </c>
      <c r="E38" s="214">
        <v>131</v>
      </c>
    </row>
    <row r="39" spans="1:5">
      <c r="A39" s="212">
        <v>20104</v>
      </c>
      <c r="B39" s="215" t="s">
        <v>132</v>
      </c>
      <c r="C39" s="213">
        <v>2627</v>
      </c>
      <c r="D39" s="214">
        <f>SUM(D40:D49)</f>
        <v>2332</v>
      </c>
      <c r="E39" s="214">
        <f>SUM(E40:E49)</f>
        <v>295</v>
      </c>
    </row>
    <row r="40" spans="1:5">
      <c r="A40" s="212">
        <v>2010401</v>
      </c>
      <c r="B40" s="212" t="s">
        <v>109</v>
      </c>
      <c r="C40" s="217">
        <v>1655</v>
      </c>
      <c r="D40" s="214">
        <v>1526</v>
      </c>
      <c r="E40" s="214">
        <v>129</v>
      </c>
    </row>
    <row r="41" ht="12" customHeight="1" spans="1:5">
      <c r="A41" s="212">
        <v>2010402</v>
      </c>
      <c r="B41" s="212" t="s">
        <v>110</v>
      </c>
      <c r="C41" s="217">
        <v>23</v>
      </c>
      <c r="D41" s="214">
        <v>23</v>
      </c>
      <c r="E41" s="214">
        <v>0</v>
      </c>
    </row>
    <row r="42" spans="1:5">
      <c r="A42" s="212">
        <v>2010403</v>
      </c>
      <c r="B42" s="212" t="s">
        <v>111</v>
      </c>
      <c r="C42" s="217">
        <v>0</v>
      </c>
      <c r="D42" s="214">
        <v>0</v>
      </c>
      <c r="E42" s="214">
        <v>0</v>
      </c>
    </row>
    <row r="43" spans="1:5">
      <c r="A43" s="212">
        <v>2010404</v>
      </c>
      <c r="B43" s="212" t="s">
        <v>133</v>
      </c>
      <c r="C43" s="217">
        <v>0</v>
      </c>
      <c r="D43" s="214">
        <v>0</v>
      </c>
      <c r="E43" s="214">
        <v>0</v>
      </c>
    </row>
    <row r="44" spans="1:5">
      <c r="A44" s="212">
        <v>2010405</v>
      </c>
      <c r="B44" s="212" t="s">
        <v>134</v>
      </c>
      <c r="C44" s="217">
        <v>0</v>
      </c>
      <c r="D44" s="214">
        <v>0</v>
      </c>
      <c r="E44" s="214">
        <v>0</v>
      </c>
    </row>
    <row r="45" spans="1:5">
      <c r="A45" s="212">
        <v>2010406</v>
      </c>
      <c r="B45" s="212" t="s">
        <v>135</v>
      </c>
      <c r="C45" s="217">
        <v>0</v>
      </c>
      <c r="D45" s="214">
        <v>0</v>
      </c>
      <c r="E45" s="214">
        <v>0</v>
      </c>
    </row>
    <row r="46" spans="1:5">
      <c r="A46" s="212">
        <v>2010407</v>
      </c>
      <c r="B46" s="212" t="s">
        <v>136</v>
      </c>
      <c r="C46" s="217">
        <v>0</v>
      </c>
      <c r="D46" s="214">
        <v>0</v>
      </c>
      <c r="E46" s="214">
        <v>0</v>
      </c>
    </row>
    <row r="47" spans="1:5">
      <c r="A47" s="212">
        <v>2010408</v>
      </c>
      <c r="B47" s="212" t="s">
        <v>137</v>
      </c>
      <c r="C47" s="217">
        <v>7</v>
      </c>
      <c r="D47" s="214">
        <v>7</v>
      </c>
      <c r="E47" s="214">
        <v>0</v>
      </c>
    </row>
    <row r="48" spans="1:5">
      <c r="A48" s="212">
        <v>2010450</v>
      </c>
      <c r="B48" s="212" t="s">
        <v>118</v>
      </c>
      <c r="C48" s="217">
        <v>210</v>
      </c>
      <c r="D48" s="214">
        <v>210</v>
      </c>
      <c r="E48" s="214">
        <v>0</v>
      </c>
    </row>
    <row r="49" spans="1:5">
      <c r="A49" s="212">
        <v>2010499</v>
      </c>
      <c r="B49" s="212" t="s">
        <v>138</v>
      </c>
      <c r="C49" s="217">
        <v>732</v>
      </c>
      <c r="D49" s="214">
        <v>566</v>
      </c>
      <c r="E49" s="214">
        <v>166</v>
      </c>
    </row>
    <row r="50" spans="1:5">
      <c r="A50" s="212">
        <v>20105</v>
      </c>
      <c r="B50" s="215" t="s">
        <v>139</v>
      </c>
      <c r="C50" s="213">
        <v>576</v>
      </c>
      <c r="D50" s="214">
        <f>SUM(D51:D60)</f>
        <v>535</v>
      </c>
      <c r="E50" s="214">
        <f>SUM(E51:E60)</f>
        <v>41</v>
      </c>
    </row>
    <row r="51" spans="1:5">
      <c r="A51" s="212">
        <v>2010501</v>
      </c>
      <c r="B51" s="212" t="s">
        <v>109</v>
      </c>
      <c r="C51" s="217">
        <v>465</v>
      </c>
      <c r="D51" s="214">
        <v>465</v>
      </c>
      <c r="E51" s="214">
        <v>0</v>
      </c>
    </row>
    <row r="52" spans="1:5">
      <c r="A52" s="212">
        <v>2010502</v>
      </c>
      <c r="B52" s="212" t="s">
        <v>110</v>
      </c>
      <c r="C52" s="217">
        <v>4</v>
      </c>
      <c r="D52" s="214">
        <v>4</v>
      </c>
      <c r="E52" s="214">
        <v>0</v>
      </c>
    </row>
    <row r="53" spans="1:5">
      <c r="A53" s="212">
        <v>2010503</v>
      </c>
      <c r="B53" s="212" t="s">
        <v>111</v>
      </c>
      <c r="C53" s="217">
        <v>0</v>
      </c>
      <c r="D53" s="214">
        <v>0</v>
      </c>
      <c r="E53" s="214">
        <v>0</v>
      </c>
    </row>
    <row r="54" spans="1:5">
      <c r="A54" s="212">
        <v>2010504</v>
      </c>
      <c r="B54" s="212" t="s">
        <v>140</v>
      </c>
      <c r="C54" s="217">
        <v>0</v>
      </c>
      <c r="D54" s="214">
        <v>0</v>
      </c>
      <c r="E54" s="214">
        <v>0</v>
      </c>
    </row>
    <row r="55" spans="1:5">
      <c r="A55" s="212">
        <v>2010505</v>
      </c>
      <c r="B55" s="212" t="s">
        <v>141</v>
      </c>
      <c r="C55" s="217">
        <v>28</v>
      </c>
      <c r="D55" s="214">
        <v>0</v>
      </c>
      <c r="E55" s="214">
        <v>28</v>
      </c>
    </row>
    <row r="56" spans="1:5">
      <c r="A56" s="212">
        <v>2010506</v>
      </c>
      <c r="B56" s="212" t="s">
        <v>142</v>
      </c>
      <c r="C56" s="217">
        <v>0</v>
      </c>
      <c r="D56" s="214">
        <v>0</v>
      </c>
      <c r="E56" s="214">
        <v>0</v>
      </c>
    </row>
    <row r="57" spans="1:5">
      <c r="A57" s="212">
        <v>2010507</v>
      </c>
      <c r="B57" s="212" t="s">
        <v>143</v>
      </c>
      <c r="C57" s="217">
        <v>13</v>
      </c>
      <c r="D57" s="214">
        <v>0</v>
      </c>
      <c r="E57" s="214">
        <v>13</v>
      </c>
    </row>
    <row r="58" spans="1:5">
      <c r="A58" s="212">
        <v>2010508</v>
      </c>
      <c r="B58" s="212" t="s">
        <v>144</v>
      </c>
      <c r="C58" s="217">
        <v>0</v>
      </c>
      <c r="D58" s="214">
        <v>0</v>
      </c>
      <c r="E58" s="214">
        <v>0</v>
      </c>
    </row>
    <row r="59" spans="1:5">
      <c r="A59" s="212">
        <v>2010550</v>
      </c>
      <c r="B59" s="212" t="s">
        <v>118</v>
      </c>
      <c r="C59" s="217">
        <v>66</v>
      </c>
      <c r="D59" s="214">
        <v>66</v>
      </c>
      <c r="E59" s="214">
        <v>0</v>
      </c>
    </row>
    <row r="60" spans="1:5">
      <c r="A60" s="212">
        <v>2010599</v>
      </c>
      <c r="B60" s="212" t="s">
        <v>145</v>
      </c>
      <c r="C60" s="217">
        <v>0</v>
      </c>
      <c r="D60" s="214">
        <v>0</v>
      </c>
      <c r="E60" s="214">
        <v>0</v>
      </c>
    </row>
    <row r="61" spans="1:5">
      <c r="A61" s="212">
        <v>20106</v>
      </c>
      <c r="B61" s="215" t="s">
        <v>146</v>
      </c>
      <c r="C61" s="213">
        <v>2557</v>
      </c>
      <c r="D61" s="214">
        <f>SUM(D62:D71)</f>
        <v>1930</v>
      </c>
      <c r="E61" s="214">
        <f>SUM(E62:E71)</f>
        <v>627</v>
      </c>
    </row>
    <row r="62" spans="1:5">
      <c r="A62" s="212">
        <v>2010601</v>
      </c>
      <c r="B62" s="212" t="s">
        <v>109</v>
      </c>
      <c r="C62" s="217">
        <v>1404</v>
      </c>
      <c r="D62" s="214">
        <v>1079</v>
      </c>
      <c r="E62" s="214">
        <v>325</v>
      </c>
    </row>
    <row r="63" spans="1:5">
      <c r="A63" s="212">
        <v>2010602</v>
      </c>
      <c r="B63" s="212" t="s">
        <v>110</v>
      </c>
      <c r="C63" s="217">
        <v>112</v>
      </c>
      <c r="D63" s="214">
        <v>112</v>
      </c>
      <c r="E63" s="214">
        <v>0</v>
      </c>
    </row>
    <row r="64" spans="1:5">
      <c r="A64" s="212">
        <v>2010603</v>
      </c>
      <c r="B64" s="212" t="s">
        <v>111</v>
      </c>
      <c r="C64" s="217">
        <v>0</v>
      </c>
      <c r="D64" s="214">
        <v>0</v>
      </c>
      <c r="E64" s="214">
        <v>0</v>
      </c>
    </row>
    <row r="65" spans="1:5">
      <c r="A65" s="212">
        <v>2010604</v>
      </c>
      <c r="B65" s="212" t="s">
        <v>147</v>
      </c>
      <c r="C65" s="217">
        <v>19</v>
      </c>
      <c r="D65" s="214">
        <v>0</v>
      </c>
      <c r="E65" s="214">
        <v>19</v>
      </c>
    </row>
    <row r="66" spans="1:5">
      <c r="A66" s="212">
        <v>2010605</v>
      </c>
      <c r="B66" s="212" t="s">
        <v>148</v>
      </c>
      <c r="C66" s="217">
        <v>0</v>
      </c>
      <c r="D66" s="214">
        <v>0</v>
      </c>
      <c r="E66" s="214">
        <v>0</v>
      </c>
    </row>
    <row r="67" spans="1:5">
      <c r="A67" s="212">
        <v>2010606</v>
      </c>
      <c r="B67" s="212" t="s">
        <v>149</v>
      </c>
      <c r="C67" s="217">
        <v>0</v>
      </c>
      <c r="D67" s="214">
        <v>0</v>
      </c>
      <c r="E67" s="214">
        <v>0</v>
      </c>
    </row>
    <row r="68" spans="1:5">
      <c r="A68" s="212">
        <v>2010607</v>
      </c>
      <c r="B68" s="212" t="s">
        <v>150</v>
      </c>
      <c r="C68" s="217">
        <v>3</v>
      </c>
      <c r="D68" s="214">
        <v>0</v>
      </c>
      <c r="E68" s="214">
        <v>3</v>
      </c>
    </row>
    <row r="69" spans="1:5">
      <c r="A69" s="212">
        <v>2010608</v>
      </c>
      <c r="B69" s="212" t="s">
        <v>151</v>
      </c>
      <c r="C69" s="217">
        <v>272</v>
      </c>
      <c r="D69" s="214">
        <v>0</v>
      </c>
      <c r="E69" s="214">
        <v>272</v>
      </c>
    </row>
    <row r="70" spans="1:5">
      <c r="A70" s="212">
        <v>2010650</v>
      </c>
      <c r="B70" s="212" t="s">
        <v>118</v>
      </c>
      <c r="C70" s="217">
        <v>732</v>
      </c>
      <c r="D70" s="214">
        <v>731</v>
      </c>
      <c r="E70" s="214">
        <v>1</v>
      </c>
    </row>
    <row r="71" spans="1:5">
      <c r="A71" s="212">
        <v>2010699</v>
      </c>
      <c r="B71" s="212" t="s">
        <v>152</v>
      </c>
      <c r="C71" s="217">
        <v>15</v>
      </c>
      <c r="D71" s="214">
        <v>8</v>
      </c>
      <c r="E71" s="214">
        <v>7</v>
      </c>
    </row>
    <row r="72" spans="1:5">
      <c r="A72" s="212">
        <v>20107</v>
      </c>
      <c r="B72" s="215" t="s">
        <v>153</v>
      </c>
      <c r="C72" s="213">
        <v>518</v>
      </c>
      <c r="D72" s="214">
        <f>SUM(D73:D79)</f>
        <v>518</v>
      </c>
      <c r="E72" s="214">
        <f>SUM(E73:E79)</f>
        <v>0</v>
      </c>
    </row>
    <row r="73" spans="1:5">
      <c r="A73" s="212">
        <v>2010701</v>
      </c>
      <c r="B73" s="212" t="s">
        <v>109</v>
      </c>
      <c r="C73" s="217">
        <v>496</v>
      </c>
      <c r="D73" s="214">
        <v>496</v>
      </c>
      <c r="E73" s="214">
        <v>0</v>
      </c>
    </row>
    <row r="74" spans="1:5">
      <c r="A74" s="212">
        <v>2010702</v>
      </c>
      <c r="B74" s="212" t="s">
        <v>110</v>
      </c>
      <c r="C74" s="217">
        <v>0</v>
      </c>
      <c r="D74" s="214">
        <v>0</v>
      </c>
      <c r="E74" s="214">
        <v>0</v>
      </c>
    </row>
    <row r="75" spans="1:5">
      <c r="A75" s="212">
        <v>2010703</v>
      </c>
      <c r="B75" s="212" t="s">
        <v>111</v>
      </c>
      <c r="C75" s="217">
        <v>0</v>
      </c>
      <c r="D75" s="214">
        <v>0</v>
      </c>
      <c r="E75" s="214">
        <v>0</v>
      </c>
    </row>
    <row r="76" spans="1:5">
      <c r="A76" s="212">
        <v>2010709</v>
      </c>
      <c r="B76" s="212" t="s">
        <v>150</v>
      </c>
      <c r="C76" s="217">
        <v>0</v>
      </c>
      <c r="D76" s="214">
        <v>0</v>
      </c>
      <c r="E76" s="214">
        <v>0</v>
      </c>
    </row>
    <row r="77" spans="1:5">
      <c r="A77" s="212">
        <v>2010710</v>
      </c>
      <c r="B77" s="212" t="s">
        <v>154</v>
      </c>
      <c r="C77" s="217">
        <v>0</v>
      </c>
      <c r="D77" s="214">
        <v>0</v>
      </c>
      <c r="E77" s="214">
        <v>0</v>
      </c>
    </row>
    <row r="78" spans="1:5">
      <c r="A78" s="212">
        <v>2010750</v>
      </c>
      <c r="B78" s="212" t="s">
        <v>118</v>
      </c>
      <c r="C78" s="217">
        <v>0</v>
      </c>
      <c r="D78" s="214">
        <v>0</v>
      </c>
      <c r="E78" s="214">
        <v>0</v>
      </c>
    </row>
    <row r="79" spans="1:5">
      <c r="A79" s="212">
        <v>2010799</v>
      </c>
      <c r="B79" s="212" t="s">
        <v>155</v>
      </c>
      <c r="C79" s="217">
        <v>22</v>
      </c>
      <c r="D79" s="214">
        <v>22</v>
      </c>
      <c r="E79" s="214">
        <v>0</v>
      </c>
    </row>
    <row r="80" spans="1:5">
      <c r="A80" s="212">
        <v>20108</v>
      </c>
      <c r="B80" s="215" t="s">
        <v>156</v>
      </c>
      <c r="C80" s="213">
        <v>766</v>
      </c>
      <c r="D80" s="214">
        <f>SUM(D81:D88)</f>
        <v>766</v>
      </c>
      <c r="E80" s="214">
        <f>SUM(E81:E88)</f>
        <v>0</v>
      </c>
    </row>
    <row r="81" spans="1:5">
      <c r="A81" s="212">
        <v>2010801</v>
      </c>
      <c r="B81" s="212" t="s">
        <v>109</v>
      </c>
      <c r="C81" s="217">
        <v>609</v>
      </c>
      <c r="D81" s="214">
        <v>609</v>
      </c>
      <c r="E81" s="214">
        <v>0</v>
      </c>
    </row>
    <row r="82" spans="1:5">
      <c r="A82" s="212">
        <v>2010802</v>
      </c>
      <c r="B82" s="212" t="s">
        <v>110</v>
      </c>
      <c r="C82" s="217">
        <v>36</v>
      </c>
      <c r="D82" s="214">
        <v>36</v>
      </c>
      <c r="E82" s="214">
        <v>0</v>
      </c>
    </row>
    <row r="83" spans="1:5">
      <c r="A83" s="212">
        <v>2010803</v>
      </c>
      <c r="B83" s="212" t="s">
        <v>111</v>
      </c>
      <c r="C83" s="217">
        <v>0</v>
      </c>
      <c r="D83" s="214">
        <v>0</v>
      </c>
      <c r="E83" s="214">
        <v>0</v>
      </c>
    </row>
    <row r="84" spans="1:5">
      <c r="A84" s="212">
        <v>2010804</v>
      </c>
      <c r="B84" s="212" t="s">
        <v>157</v>
      </c>
      <c r="C84" s="217">
        <v>38</v>
      </c>
      <c r="D84" s="214">
        <v>38</v>
      </c>
      <c r="E84" s="214">
        <v>0</v>
      </c>
    </row>
    <row r="85" spans="1:5">
      <c r="A85" s="212">
        <v>2010805</v>
      </c>
      <c r="B85" s="212" t="s">
        <v>158</v>
      </c>
      <c r="C85" s="217">
        <v>0</v>
      </c>
      <c r="D85" s="214">
        <v>0</v>
      </c>
      <c r="E85" s="214">
        <v>0</v>
      </c>
    </row>
    <row r="86" spans="1:5">
      <c r="A86" s="212">
        <v>2010806</v>
      </c>
      <c r="B86" s="212" t="s">
        <v>150</v>
      </c>
      <c r="C86" s="217">
        <v>0</v>
      </c>
      <c r="D86" s="214">
        <v>0</v>
      </c>
      <c r="E86" s="214">
        <v>0</v>
      </c>
    </row>
    <row r="87" spans="1:5">
      <c r="A87" s="212">
        <v>2010850</v>
      </c>
      <c r="B87" s="212" t="s">
        <v>118</v>
      </c>
      <c r="C87" s="217">
        <v>43</v>
      </c>
      <c r="D87" s="214">
        <v>43</v>
      </c>
      <c r="E87" s="214">
        <v>0</v>
      </c>
    </row>
    <row r="88" spans="1:5">
      <c r="A88" s="212">
        <v>2010899</v>
      </c>
      <c r="B88" s="212" t="s">
        <v>159</v>
      </c>
      <c r="C88" s="217">
        <v>40</v>
      </c>
      <c r="D88" s="214">
        <v>40</v>
      </c>
      <c r="E88" s="214">
        <v>0</v>
      </c>
    </row>
    <row r="89" spans="1:5">
      <c r="A89" s="212">
        <v>20109</v>
      </c>
      <c r="B89" s="215" t="s">
        <v>160</v>
      </c>
      <c r="C89" s="213">
        <v>235</v>
      </c>
      <c r="D89" s="214">
        <f>SUM(D90:D101)</f>
        <v>235</v>
      </c>
      <c r="E89" s="214">
        <f>SUM(E90:E101)</f>
        <v>0</v>
      </c>
    </row>
    <row r="90" spans="1:5">
      <c r="A90" s="212">
        <v>2010901</v>
      </c>
      <c r="B90" s="212" t="s">
        <v>109</v>
      </c>
      <c r="C90" s="217">
        <v>235</v>
      </c>
      <c r="D90" s="214">
        <v>235</v>
      </c>
      <c r="E90" s="214">
        <v>0</v>
      </c>
    </row>
    <row r="91" spans="1:5">
      <c r="A91" s="212">
        <v>2010902</v>
      </c>
      <c r="B91" s="212" t="s">
        <v>110</v>
      </c>
      <c r="C91" s="217">
        <v>0</v>
      </c>
      <c r="D91" s="214">
        <v>0</v>
      </c>
      <c r="E91" s="214">
        <v>0</v>
      </c>
    </row>
    <row r="92" spans="1:5">
      <c r="A92" s="212">
        <v>2010903</v>
      </c>
      <c r="B92" s="212" t="s">
        <v>111</v>
      </c>
      <c r="C92" s="217">
        <v>0</v>
      </c>
      <c r="D92" s="214">
        <v>0</v>
      </c>
      <c r="E92" s="214">
        <v>0</v>
      </c>
    </row>
    <row r="93" spans="1:5">
      <c r="A93" s="212">
        <v>2010905</v>
      </c>
      <c r="B93" s="212" t="s">
        <v>161</v>
      </c>
      <c r="C93" s="217">
        <v>0</v>
      </c>
      <c r="D93" s="214">
        <v>0</v>
      </c>
      <c r="E93" s="214">
        <v>0</v>
      </c>
    </row>
    <row r="94" spans="1:5">
      <c r="A94" s="212">
        <v>2010907</v>
      </c>
      <c r="B94" s="212" t="s">
        <v>162</v>
      </c>
      <c r="C94" s="217">
        <v>0</v>
      </c>
      <c r="D94" s="214">
        <v>0</v>
      </c>
      <c r="E94" s="214">
        <v>0</v>
      </c>
    </row>
    <row r="95" spans="1:5">
      <c r="A95" s="212">
        <v>2010908</v>
      </c>
      <c r="B95" s="212" t="s">
        <v>150</v>
      </c>
      <c r="C95" s="217">
        <v>0</v>
      </c>
      <c r="D95" s="214">
        <v>0</v>
      </c>
      <c r="E95" s="214">
        <v>0</v>
      </c>
    </row>
    <row r="96" spans="1:5">
      <c r="A96" s="212">
        <v>2010909</v>
      </c>
      <c r="B96" s="212" t="s">
        <v>163</v>
      </c>
      <c r="C96" s="217">
        <v>0</v>
      </c>
      <c r="D96" s="214">
        <v>0</v>
      </c>
      <c r="E96" s="214">
        <v>0</v>
      </c>
    </row>
    <row r="97" spans="1:5">
      <c r="A97" s="212">
        <v>2010910</v>
      </c>
      <c r="B97" s="212" t="s">
        <v>164</v>
      </c>
      <c r="C97" s="217">
        <v>0</v>
      </c>
      <c r="D97" s="214">
        <v>0</v>
      </c>
      <c r="E97" s="214">
        <v>0</v>
      </c>
    </row>
    <row r="98" spans="1:5">
      <c r="A98" s="212">
        <v>2010911</v>
      </c>
      <c r="B98" s="212" t="s">
        <v>165</v>
      </c>
      <c r="C98" s="217">
        <v>0</v>
      </c>
      <c r="D98" s="214">
        <v>0</v>
      </c>
      <c r="E98" s="214">
        <v>0</v>
      </c>
    </row>
    <row r="99" spans="1:5">
      <c r="A99" s="212">
        <v>2010912</v>
      </c>
      <c r="B99" s="212" t="s">
        <v>166</v>
      </c>
      <c r="C99" s="217">
        <v>0</v>
      </c>
      <c r="D99" s="214">
        <v>0</v>
      </c>
      <c r="E99" s="214">
        <v>0</v>
      </c>
    </row>
    <row r="100" spans="1:5">
      <c r="A100" s="212">
        <v>2010950</v>
      </c>
      <c r="B100" s="212" t="s">
        <v>118</v>
      </c>
      <c r="C100" s="217">
        <v>0</v>
      </c>
      <c r="D100" s="214">
        <v>0</v>
      </c>
      <c r="E100" s="214">
        <v>0</v>
      </c>
    </row>
    <row r="101" spans="1:5">
      <c r="A101" s="212">
        <v>2010999</v>
      </c>
      <c r="B101" s="212" t="s">
        <v>167</v>
      </c>
      <c r="C101" s="217">
        <v>0</v>
      </c>
      <c r="D101" s="214">
        <v>0</v>
      </c>
      <c r="E101" s="214">
        <v>0</v>
      </c>
    </row>
    <row r="102" spans="1:5">
      <c r="A102" s="212">
        <v>20111</v>
      </c>
      <c r="B102" s="215" t="s">
        <v>168</v>
      </c>
      <c r="C102" s="213">
        <v>2740</v>
      </c>
      <c r="D102" s="214">
        <f>SUM(D103:D110)</f>
        <v>2685</v>
      </c>
      <c r="E102" s="214">
        <f>SUM(E103:E110)</f>
        <v>55</v>
      </c>
    </row>
    <row r="103" spans="1:5">
      <c r="A103" s="212">
        <v>2011101</v>
      </c>
      <c r="B103" s="212" t="s">
        <v>109</v>
      </c>
      <c r="C103" s="217">
        <v>1716</v>
      </c>
      <c r="D103" s="214">
        <v>1695</v>
      </c>
      <c r="E103" s="214">
        <v>21</v>
      </c>
    </row>
    <row r="104" spans="1:5">
      <c r="A104" s="212">
        <v>2011102</v>
      </c>
      <c r="B104" s="212" t="s">
        <v>110</v>
      </c>
      <c r="C104" s="217">
        <v>932</v>
      </c>
      <c r="D104" s="214">
        <v>932</v>
      </c>
      <c r="E104" s="214">
        <v>0</v>
      </c>
    </row>
    <row r="105" spans="1:5">
      <c r="A105" s="212">
        <v>2011103</v>
      </c>
      <c r="B105" s="212" t="s">
        <v>111</v>
      </c>
      <c r="C105" s="217">
        <v>0</v>
      </c>
      <c r="D105" s="214">
        <v>0</v>
      </c>
      <c r="E105" s="214">
        <v>0</v>
      </c>
    </row>
    <row r="106" spans="1:5">
      <c r="A106" s="212">
        <v>2011104</v>
      </c>
      <c r="B106" s="212" t="s">
        <v>169</v>
      </c>
      <c r="C106" s="217">
        <v>0</v>
      </c>
      <c r="D106" s="214">
        <v>0</v>
      </c>
      <c r="E106" s="214">
        <v>0</v>
      </c>
    </row>
    <row r="107" spans="1:5">
      <c r="A107" s="212">
        <v>2011105</v>
      </c>
      <c r="B107" s="212" t="s">
        <v>170</v>
      </c>
      <c r="C107" s="217">
        <v>0</v>
      </c>
      <c r="D107" s="214">
        <v>0</v>
      </c>
      <c r="E107" s="214">
        <v>0</v>
      </c>
    </row>
    <row r="108" spans="1:5">
      <c r="A108" s="212">
        <v>2011106</v>
      </c>
      <c r="B108" s="212" t="s">
        <v>171</v>
      </c>
      <c r="C108" s="217">
        <v>0</v>
      </c>
      <c r="D108" s="214">
        <v>0</v>
      </c>
      <c r="E108" s="214">
        <v>0</v>
      </c>
    </row>
    <row r="109" spans="1:5">
      <c r="A109" s="212">
        <v>2011150</v>
      </c>
      <c r="B109" s="212" t="s">
        <v>118</v>
      </c>
      <c r="C109" s="217">
        <v>58</v>
      </c>
      <c r="D109" s="214">
        <v>58</v>
      </c>
      <c r="E109" s="214">
        <v>0</v>
      </c>
    </row>
    <row r="110" spans="1:5">
      <c r="A110" s="212">
        <v>2011199</v>
      </c>
      <c r="B110" s="212" t="s">
        <v>172</v>
      </c>
      <c r="C110" s="217">
        <v>34</v>
      </c>
      <c r="D110" s="214">
        <v>0</v>
      </c>
      <c r="E110" s="214">
        <v>34</v>
      </c>
    </row>
    <row r="111" spans="1:5">
      <c r="A111" s="212">
        <v>20113</v>
      </c>
      <c r="B111" s="215" t="s">
        <v>173</v>
      </c>
      <c r="C111" s="213">
        <v>1277</v>
      </c>
      <c r="D111" s="214">
        <f>SUM(D112:D121)</f>
        <v>1259</v>
      </c>
      <c r="E111" s="214">
        <f>SUM(E112:E121)</f>
        <v>18</v>
      </c>
    </row>
    <row r="112" spans="1:5">
      <c r="A112" s="212">
        <v>2011301</v>
      </c>
      <c r="B112" s="212" t="s">
        <v>109</v>
      </c>
      <c r="C112" s="217">
        <v>983</v>
      </c>
      <c r="D112" s="214">
        <v>983</v>
      </c>
      <c r="E112" s="214">
        <v>0</v>
      </c>
    </row>
    <row r="113" spans="1:5">
      <c r="A113" s="212">
        <v>2011302</v>
      </c>
      <c r="B113" s="212" t="s">
        <v>110</v>
      </c>
      <c r="C113" s="217">
        <v>41</v>
      </c>
      <c r="D113" s="214">
        <v>41</v>
      </c>
      <c r="E113" s="214">
        <v>0</v>
      </c>
    </row>
    <row r="114" spans="1:5">
      <c r="A114" s="212">
        <v>2011303</v>
      </c>
      <c r="B114" s="212" t="s">
        <v>111</v>
      </c>
      <c r="C114" s="217">
        <v>0</v>
      </c>
      <c r="D114" s="214">
        <v>0</v>
      </c>
      <c r="E114" s="214">
        <v>0</v>
      </c>
    </row>
    <row r="115" spans="1:5">
      <c r="A115" s="212">
        <v>2011304</v>
      </c>
      <c r="B115" s="212" t="s">
        <v>174</v>
      </c>
      <c r="C115" s="217">
        <v>0</v>
      </c>
      <c r="D115" s="214">
        <v>0</v>
      </c>
      <c r="E115" s="214">
        <v>0</v>
      </c>
    </row>
    <row r="116" spans="1:5">
      <c r="A116" s="212">
        <v>2011305</v>
      </c>
      <c r="B116" s="212" t="s">
        <v>175</v>
      </c>
      <c r="C116" s="217">
        <v>0</v>
      </c>
      <c r="D116" s="214">
        <v>0</v>
      </c>
      <c r="E116" s="214">
        <v>0</v>
      </c>
    </row>
    <row r="117" spans="1:5">
      <c r="A117" s="212">
        <v>2011306</v>
      </c>
      <c r="B117" s="212" t="s">
        <v>176</v>
      </c>
      <c r="C117" s="217">
        <v>0</v>
      </c>
      <c r="D117" s="214">
        <v>0</v>
      </c>
      <c r="E117" s="214">
        <v>0</v>
      </c>
    </row>
    <row r="118" spans="1:5">
      <c r="A118" s="212">
        <v>2011307</v>
      </c>
      <c r="B118" s="212" t="s">
        <v>177</v>
      </c>
      <c r="C118" s="217">
        <v>0</v>
      </c>
      <c r="D118" s="214">
        <v>0</v>
      </c>
      <c r="E118" s="214">
        <v>0</v>
      </c>
    </row>
    <row r="119" spans="1:5">
      <c r="A119" s="212">
        <v>2011308</v>
      </c>
      <c r="B119" s="212" t="s">
        <v>178</v>
      </c>
      <c r="C119" s="217">
        <v>94</v>
      </c>
      <c r="D119" s="214">
        <v>76</v>
      </c>
      <c r="E119" s="214">
        <v>18</v>
      </c>
    </row>
    <row r="120" spans="1:5">
      <c r="A120" s="212">
        <v>2011350</v>
      </c>
      <c r="B120" s="212" t="s">
        <v>118</v>
      </c>
      <c r="C120" s="217">
        <v>15</v>
      </c>
      <c r="D120" s="214">
        <v>15</v>
      </c>
      <c r="E120" s="214">
        <v>0</v>
      </c>
    </row>
    <row r="121" spans="1:5">
      <c r="A121" s="212">
        <v>2011399</v>
      </c>
      <c r="B121" s="212" t="s">
        <v>179</v>
      </c>
      <c r="C121" s="217">
        <v>144</v>
      </c>
      <c r="D121" s="214">
        <v>144</v>
      </c>
      <c r="E121" s="214">
        <v>0</v>
      </c>
    </row>
    <row r="122" spans="1:5">
      <c r="A122" s="212">
        <v>20114</v>
      </c>
      <c r="B122" s="215" t="s">
        <v>180</v>
      </c>
      <c r="C122" s="213">
        <v>0</v>
      </c>
      <c r="D122" s="214">
        <f>SUM(D123:D133)</f>
        <v>0</v>
      </c>
      <c r="E122" s="214">
        <f>SUM(E123:E133)</f>
        <v>0</v>
      </c>
    </row>
    <row r="123" spans="1:5">
      <c r="A123" s="212">
        <v>2011401</v>
      </c>
      <c r="B123" s="212" t="s">
        <v>109</v>
      </c>
      <c r="C123" s="217">
        <v>0</v>
      </c>
      <c r="D123" s="214">
        <v>0</v>
      </c>
      <c r="E123" s="214">
        <v>0</v>
      </c>
    </row>
    <row r="124" spans="1:5">
      <c r="A124" s="212">
        <v>2011402</v>
      </c>
      <c r="B124" s="212" t="s">
        <v>110</v>
      </c>
      <c r="C124" s="217">
        <v>0</v>
      </c>
      <c r="D124" s="214">
        <v>0</v>
      </c>
      <c r="E124" s="214">
        <v>0</v>
      </c>
    </row>
    <row r="125" spans="1:5">
      <c r="A125" s="212">
        <v>2011403</v>
      </c>
      <c r="B125" s="212" t="s">
        <v>111</v>
      </c>
      <c r="C125" s="217">
        <v>0</v>
      </c>
      <c r="D125" s="214">
        <v>0</v>
      </c>
      <c r="E125" s="214">
        <v>0</v>
      </c>
    </row>
    <row r="126" spans="1:5">
      <c r="A126" s="212">
        <v>2011404</v>
      </c>
      <c r="B126" s="212" t="s">
        <v>181</v>
      </c>
      <c r="C126" s="217">
        <v>0</v>
      </c>
      <c r="D126" s="214">
        <v>0</v>
      </c>
      <c r="E126" s="214">
        <v>0</v>
      </c>
    </row>
    <row r="127" spans="1:5">
      <c r="A127" s="212">
        <v>2011405</v>
      </c>
      <c r="B127" s="212" t="s">
        <v>182</v>
      </c>
      <c r="C127" s="217">
        <v>0</v>
      </c>
      <c r="D127" s="214">
        <v>0</v>
      </c>
      <c r="E127" s="214">
        <v>0</v>
      </c>
    </row>
    <row r="128" spans="1:5">
      <c r="A128" s="212">
        <v>2011408</v>
      </c>
      <c r="B128" s="212" t="s">
        <v>183</v>
      </c>
      <c r="C128" s="217">
        <v>0</v>
      </c>
      <c r="D128" s="214">
        <v>0</v>
      </c>
      <c r="E128" s="214">
        <v>0</v>
      </c>
    </row>
    <row r="129" spans="1:5">
      <c r="A129" s="212">
        <v>2011409</v>
      </c>
      <c r="B129" s="212" t="s">
        <v>184</v>
      </c>
      <c r="C129" s="217">
        <v>0</v>
      </c>
      <c r="D129" s="214">
        <v>0</v>
      </c>
      <c r="E129" s="214">
        <v>0</v>
      </c>
    </row>
    <row r="130" spans="1:5">
      <c r="A130" s="212">
        <v>2011410</v>
      </c>
      <c r="B130" s="212" t="s">
        <v>185</v>
      </c>
      <c r="C130" s="217">
        <v>0</v>
      </c>
      <c r="D130" s="214">
        <v>0</v>
      </c>
      <c r="E130" s="214">
        <v>0</v>
      </c>
    </row>
    <row r="131" spans="1:5">
      <c r="A131" s="212">
        <v>2011411</v>
      </c>
      <c r="B131" s="212" t="s">
        <v>186</v>
      </c>
      <c r="C131" s="217">
        <v>0</v>
      </c>
      <c r="D131" s="214">
        <v>0</v>
      </c>
      <c r="E131" s="214">
        <v>0</v>
      </c>
    </row>
    <row r="132" spans="1:5">
      <c r="A132" s="212">
        <v>2011450</v>
      </c>
      <c r="B132" s="212" t="s">
        <v>118</v>
      </c>
      <c r="C132" s="217">
        <v>0</v>
      </c>
      <c r="D132" s="214">
        <v>0</v>
      </c>
      <c r="E132" s="214">
        <v>0</v>
      </c>
    </row>
    <row r="133" spans="1:5">
      <c r="A133" s="212">
        <v>2011499</v>
      </c>
      <c r="B133" s="212" t="s">
        <v>187</v>
      </c>
      <c r="C133" s="217">
        <v>0</v>
      </c>
      <c r="D133" s="214">
        <v>0</v>
      </c>
      <c r="E133" s="214">
        <v>0</v>
      </c>
    </row>
    <row r="134" spans="1:5">
      <c r="A134" s="212">
        <v>20123</v>
      </c>
      <c r="B134" s="215" t="s">
        <v>188</v>
      </c>
      <c r="C134" s="213">
        <v>1</v>
      </c>
      <c r="D134" s="214">
        <f>SUM(D135:D140)</f>
        <v>1</v>
      </c>
      <c r="E134" s="214">
        <f>SUM(E135:E140)</f>
        <v>0</v>
      </c>
    </row>
    <row r="135" spans="1:5">
      <c r="A135" s="212">
        <v>2012301</v>
      </c>
      <c r="B135" s="212" t="s">
        <v>109</v>
      </c>
      <c r="C135" s="217">
        <v>0</v>
      </c>
      <c r="D135" s="214">
        <v>0</v>
      </c>
      <c r="E135" s="214">
        <v>0</v>
      </c>
    </row>
    <row r="136" spans="1:5">
      <c r="A136" s="212">
        <v>2012302</v>
      </c>
      <c r="B136" s="212" t="s">
        <v>110</v>
      </c>
      <c r="C136" s="217">
        <v>0</v>
      </c>
      <c r="D136" s="214">
        <v>0</v>
      </c>
      <c r="E136" s="214">
        <v>0</v>
      </c>
    </row>
    <row r="137" spans="1:5">
      <c r="A137" s="212">
        <v>2012303</v>
      </c>
      <c r="B137" s="212" t="s">
        <v>111</v>
      </c>
      <c r="C137" s="217">
        <v>0</v>
      </c>
      <c r="D137" s="214">
        <v>0</v>
      </c>
      <c r="E137" s="214">
        <v>0</v>
      </c>
    </row>
    <row r="138" spans="1:5">
      <c r="A138" s="212">
        <v>2012304</v>
      </c>
      <c r="B138" s="212" t="s">
        <v>189</v>
      </c>
      <c r="C138" s="217">
        <v>0</v>
      </c>
      <c r="D138" s="214">
        <v>0</v>
      </c>
      <c r="E138" s="214">
        <v>0</v>
      </c>
    </row>
    <row r="139" spans="1:5">
      <c r="A139" s="212">
        <v>2012350</v>
      </c>
      <c r="B139" s="212" t="s">
        <v>118</v>
      </c>
      <c r="C139" s="217">
        <v>0</v>
      </c>
      <c r="D139" s="214">
        <v>0</v>
      </c>
      <c r="E139" s="214">
        <v>0</v>
      </c>
    </row>
    <row r="140" spans="1:5">
      <c r="A140" s="212">
        <v>2012399</v>
      </c>
      <c r="B140" s="212" t="s">
        <v>190</v>
      </c>
      <c r="C140" s="217">
        <v>1</v>
      </c>
      <c r="D140" s="214">
        <v>1</v>
      </c>
      <c r="E140" s="214">
        <v>0</v>
      </c>
    </row>
    <row r="141" spans="1:5">
      <c r="A141" s="212">
        <v>20125</v>
      </c>
      <c r="B141" s="215" t="s">
        <v>191</v>
      </c>
      <c r="C141" s="213">
        <v>0</v>
      </c>
      <c r="D141" s="214">
        <f>SUM(D142:D148)</f>
        <v>0</v>
      </c>
      <c r="E141" s="214">
        <f>SUM(E142:E148)</f>
        <v>0</v>
      </c>
    </row>
    <row r="142" spans="1:5">
      <c r="A142" s="212">
        <v>2012501</v>
      </c>
      <c r="B142" s="212" t="s">
        <v>109</v>
      </c>
      <c r="C142" s="217">
        <v>0</v>
      </c>
      <c r="D142" s="214">
        <v>0</v>
      </c>
      <c r="E142" s="214">
        <v>0</v>
      </c>
    </row>
    <row r="143" spans="1:5">
      <c r="A143" s="212">
        <v>2012502</v>
      </c>
      <c r="B143" s="212" t="s">
        <v>110</v>
      </c>
      <c r="C143" s="217">
        <v>0</v>
      </c>
      <c r="D143" s="214">
        <v>0</v>
      </c>
      <c r="E143" s="214">
        <v>0</v>
      </c>
    </row>
    <row r="144" spans="1:5">
      <c r="A144" s="212">
        <v>2012503</v>
      </c>
      <c r="B144" s="212" t="s">
        <v>111</v>
      </c>
      <c r="C144" s="217">
        <v>0</v>
      </c>
      <c r="D144" s="214">
        <v>0</v>
      </c>
      <c r="E144" s="214">
        <v>0</v>
      </c>
    </row>
    <row r="145" spans="1:5">
      <c r="A145" s="212">
        <v>2012504</v>
      </c>
      <c r="B145" s="212" t="s">
        <v>192</v>
      </c>
      <c r="C145" s="217">
        <v>0</v>
      </c>
      <c r="D145" s="214">
        <v>0</v>
      </c>
      <c r="E145" s="214">
        <v>0</v>
      </c>
    </row>
    <row r="146" spans="1:5">
      <c r="A146" s="212">
        <v>2012505</v>
      </c>
      <c r="B146" s="212" t="s">
        <v>193</v>
      </c>
      <c r="C146" s="217">
        <v>0</v>
      </c>
      <c r="D146" s="214">
        <v>0</v>
      </c>
      <c r="E146" s="214">
        <v>0</v>
      </c>
    </row>
    <row r="147" spans="1:5">
      <c r="A147" s="212">
        <v>2012550</v>
      </c>
      <c r="B147" s="212" t="s">
        <v>118</v>
      </c>
      <c r="C147" s="217">
        <v>0</v>
      </c>
      <c r="D147" s="214">
        <v>0</v>
      </c>
      <c r="E147" s="214">
        <v>0</v>
      </c>
    </row>
    <row r="148" spans="1:5">
      <c r="A148" s="212">
        <v>2012599</v>
      </c>
      <c r="B148" s="212" t="s">
        <v>194</v>
      </c>
      <c r="C148" s="217">
        <v>0</v>
      </c>
      <c r="D148" s="214">
        <v>0</v>
      </c>
      <c r="E148" s="214">
        <v>0</v>
      </c>
    </row>
    <row r="149" spans="1:5">
      <c r="A149" s="212">
        <v>20126</v>
      </c>
      <c r="B149" s="215" t="s">
        <v>195</v>
      </c>
      <c r="C149" s="213">
        <v>207</v>
      </c>
      <c r="D149" s="214">
        <f>SUM(D150:D154)</f>
        <v>207</v>
      </c>
      <c r="E149" s="214">
        <f>SUM(E150:E154)</f>
        <v>0</v>
      </c>
    </row>
    <row r="150" spans="1:5">
      <c r="A150" s="212">
        <v>2012601</v>
      </c>
      <c r="B150" s="212" t="s">
        <v>109</v>
      </c>
      <c r="C150" s="217">
        <v>192</v>
      </c>
      <c r="D150" s="214">
        <v>192</v>
      </c>
      <c r="E150" s="214">
        <v>0</v>
      </c>
    </row>
    <row r="151" spans="1:5">
      <c r="A151" s="212">
        <v>2012602</v>
      </c>
      <c r="B151" s="212" t="s">
        <v>110</v>
      </c>
      <c r="C151" s="217">
        <v>15</v>
      </c>
      <c r="D151" s="214">
        <v>15</v>
      </c>
      <c r="E151" s="214">
        <v>0</v>
      </c>
    </row>
    <row r="152" spans="1:5">
      <c r="A152" s="212">
        <v>2012603</v>
      </c>
      <c r="B152" s="212" t="s">
        <v>111</v>
      </c>
      <c r="C152" s="217">
        <v>0</v>
      </c>
      <c r="D152" s="214">
        <v>0</v>
      </c>
      <c r="E152" s="214">
        <v>0</v>
      </c>
    </row>
    <row r="153" spans="1:5">
      <c r="A153" s="212">
        <v>2012604</v>
      </c>
      <c r="B153" s="212" t="s">
        <v>196</v>
      </c>
      <c r="C153" s="217">
        <v>0</v>
      </c>
      <c r="D153" s="214">
        <v>0</v>
      </c>
      <c r="E153" s="214">
        <v>0</v>
      </c>
    </row>
    <row r="154" spans="1:5">
      <c r="A154" s="212">
        <v>2012699</v>
      </c>
      <c r="B154" s="212" t="s">
        <v>197</v>
      </c>
      <c r="C154" s="217">
        <v>0</v>
      </c>
      <c r="D154" s="214">
        <v>0</v>
      </c>
      <c r="E154" s="214">
        <v>0</v>
      </c>
    </row>
    <row r="155" spans="1:5">
      <c r="A155" s="212">
        <v>20128</v>
      </c>
      <c r="B155" s="215" t="s">
        <v>198</v>
      </c>
      <c r="C155" s="213">
        <v>370</v>
      </c>
      <c r="D155" s="214">
        <f>SUM(D156:D161)</f>
        <v>370</v>
      </c>
      <c r="E155" s="214">
        <f>SUM(E156:E161)</f>
        <v>0</v>
      </c>
    </row>
    <row r="156" spans="1:5">
      <c r="A156" s="212">
        <v>2012801</v>
      </c>
      <c r="B156" s="212" t="s">
        <v>109</v>
      </c>
      <c r="C156" s="217">
        <v>289</v>
      </c>
      <c r="D156" s="214">
        <v>289</v>
      </c>
      <c r="E156" s="214">
        <v>0</v>
      </c>
    </row>
    <row r="157" spans="1:5">
      <c r="A157" s="212">
        <v>2012802</v>
      </c>
      <c r="B157" s="212" t="s">
        <v>110</v>
      </c>
      <c r="C157" s="217">
        <v>81</v>
      </c>
      <c r="D157" s="214">
        <v>81</v>
      </c>
      <c r="E157" s="214">
        <v>0</v>
      </c>
    </row>
    <row r="158" spans="1:5">
      <c r="A158" s="212">
        <v>2012803</v>
      </c>
      <c r="B158" s="212" t="s">
        <v>111</v>
      </c>
      <c r="C158" s="217">
        <v>0</v>
      </c>
      <c r="D158" s="214">
        <v>0</v>
      </c>
      <c r="E158" s="214">
        <v>0</v>
      </c>
    </row>
    <row r="159" spans="1:5">
      <c r="A159" s="212">
        <v>2012804</v>
      </c>
      <c r="B159" s="212" t="s">
        <v>123</v>
      </c>
      <c r="C159" s="217">
        <v>0</v>
      </c>
      <c r="D159" s="214">
        <v>0</v>
      </c>
      <c r="E159" s="214">
        <v>0</v>
      </c>
    </row>
    <row r="160" spans="1:5">
      <c r="A160" s="212">
        <v>2012850</v>
      </c>
      <c r="B160" s="212" t="s">
        <v>118</v>
      </c>
      <c r="C160" s="217">
        <v>0</v>
      </c>
      <c r="D160" s="214">
        <v>0</v>
      </c>
      <c r="E160" s="214">
        <v>0</v>
      </c>
    </row>
    <row r="161" spans="1:5">
      <c r="A161" s="212">
        <v>2012899</v>
      </c>
      <c r="B161" s="212" t="s">
        <v>199</v>
      </c>
      <c r="C161" s="217">
        <v>0</v>
      </c>
      <c r="D161" s="214">
        <v>0</v>
      </c>
      <c r="E161" s="214">
        <v>0</v>
      </c>
    </row>
    <row r="162" spans="1:5">
      <c r="A162" s="212">
        <v>20129</v>
      </c>
      <c r="B162" s="215" t="s">
        <v>200</v>
      </c>
      <c r="C162" s="213">
        <v>1925</v>
      </c>
      <c r="D162" s="214">
        <f>SUM(D163:D168)</f>
        <v>1922</v>
      </c>
      <c r="E162" s="214">
        <f>SUM(E163:E168)</f>
        <v>3</v>
      </c>
    </row>
    <row r="163" spans="1:5">
      <c r="A163" s="212">
        <v>2012901</v>
      </c>
      <c r="B163" s="212" t="s">
        <v>109</v>
      </c>
      <c r="C163" s="217">
        <v>686</v>
      </c>
      <c r="D163" s="214">
        <v>686</v>
      </c>
      <c r="E163" s="214">
        <v>0</v>
      </c>
    </row>
    <row r="164" spans="1:5">
      <c r="A164" s="212">
        <v>2012902</v>
      </c>
      <c r="B164" s="212" t="s">
        <v>110</v>
      </c>
      <c r="C164" s="217">
        <v>244</v>
      </c>
      <c r="D164" s="214">
        <v>241</v>
      </c>
      <c r="E164" s="214">
        <v>3</v>
      </c>
    </row>
    <row r="165" spans="1:5">
      <c r="A165" s="212">
        <v>2012903</v>
      </c>
      <c r="B165" s="212" t="s">
        <v>111</v>
      </c>
      <c r="C165" s="217">
        <v>0</v>
      </c>
      <c r="D165" s="214">
        <v>0</v>
      </c>
      <c r="E165" s="214">
        <v>0</v>
      </c>
    </row>
    <row r="166" spans="1:5">
      <c r="A166" s="212">
        <v>2012906</v>
      </c>
      <c r="B166" s="212" t="s">
        <v>201</v>
      </c>
      <c r="C166" s="217">
        <v>0</v>
      </c>
      <c r="D166" s="214">
        <v>0</v>
      </c>
      <c r="E166" s="214">
        <v>0</v>
      </c>
    </row>
    <row r="167" spans="1:5">
      <c r="A167" s="212">
        <v>2012950</v>
      </c>
      <c r="B167" s="212" t="s">
        <v>118</v>
      </c>
      <c r="C167" s="217">
        <v>102</v>
      </c>
      <c r="D167" s="214">
        <v>102</v>
      </c>
      <c r="E167" s="214">
        <v>0</v>
      </c>
    </row>
    <row r="168" spans="1:5">
      <c r="A168" s="212">
        <v>2012999</v>
      </c>
      <c r="B168" s="212" t="s">
        <v>202</v>
      </c>
      <c r="C168" s="217">
        <v>893</v>
      </c>
      <c r="D168" s="214">
        <v>893</v>
      </c>
      <c r="E168" s="214">
        <v>0</v>
      </c>
    </row>
    <row r="169" spans="1:5">
      <c r="A169" s="212">
        <v>20131</v>
      </c>
      <c r="B169" s="215" t="s">
        <v>203</v>
      </c>
      <c r="C169" s="213">
        <v>4631</v>
      </c>
      <c r="D169" s="214">
        <f>SUM(D170:D175)</f>
        <v>4410</v>
      </c>
      <c r="E169" s="214">
        <f>SUM(E170:E175)</f>
        <v>221</v>
      </c>
    </row>
    <row r="170" spans="1:5">
      <c r="A170" s="212">
        <v>2013101</v>
      </c>
      <c r="B170" s="212" t="s">
        <v>109</v>
      </c>
      <c r="C170" s="217">
        <v>2963</v>
      </c>
      <c r="D170" s="214">
        <v>2844</v>
      </c>
      <c r="E170" s="214">
        <v>119</v>
      </c>
    </row>
    <row r="171" spans="1:5">
      <c r="A171" s="212">
        <v>2013102</v>
      </c>
      <c r="B171" s="212" t="s">
        <v>110</v>
      </c>
      <c r="C171" s="217">
        <v>1525</v>
      </c>
      <c r="D171" s="214">
        <v>1452</v>
      </c>
      <c r="E171" s="214">
        <v>73</v>
      </c>
    </row>
    <row r="172" spans="1:5">
      <c r="A172" s="212">
        <v>2013103</v>
      </c>
      <c r="B172" s="212" t="s">
        <v>111</v>
      </c>
      <c r="C172" s="217">
        <v>0</v>
      </c>
      <c r="D172" s="214">
        <v>0</v>
      </c>
      <c r="E172" s="214">
        <v>0</v>
      </c>
    </row>
    <row r="173" spans="1:5">
      <c r="A173" s="212">
        <v>2013105</v>
      </c>
      <c r="B173" s="212" t="s">
        <v>204</v>
      </c>
      <c r="C173" s="217">
        <v>30</v>
      </c>
      <c r="D173" s="214">
        <v>30</v>
      </c>
      <c r="E173" s="214">
        <v>0</v>
      </c>
    </row>
    <row r="174" spans="1:5">
      <c r="A174" s="212">
        <v>2013150</v>
      </c>
      <c r="B174" s="212" t="s">
        <v>118</v>
      </c>
      <c r="C174" s="217">
        <v>84</v>
      </c>
      <c r="D174" s="214">
        <v>84</v>
      </c>
      <c r="E174" s="214">
        <v>0</v>
      </c>
    </row>
    <row r="175" spans="1:5">
      <c r="A175" s="212">
        <v>2013199</v>
      </c>
      <c r="B175" s="212" t="s">
        <v>205</v>
      </c>
      <c r="C175" s="217">
        <v>29</v>
      </c>
      <c r="D175" s="214">
        <v>0</v>
      </c>
      <c r="E175" s="214">
        <v>29</v>
      </c>
    </row>
    <row r="176" spans="1:5">
      <c r="A176" s="212">
        <v>20132</v>
      </c>
      <c r="B176" s="215" t="s">
        <v>206</v>
      </c>
      <c r="C176" s="213">
        <v>1777</v>
      </c>
      <c r="D176" s="214">
        <f>SUM(D177:D182)</f>
        <v>1736</v>
      </c>
      <c r="E176" s="214">
        <f>SUM(E177:E182)</f>
        <v>41</v>
      </c>
    </row>
    <row r="177" spans="1:5">
      <c r="A177" s="212">
        <v>2013201</v>
      </c>
      <c r="B177" s="212" t="s">
        <v>109</v>
      </c>
      <c r="C177" s="217">
        <v>1328</v>
      </c>
      <c r="D177" s="214">
        <v>1312</v>
      </c>
      <c r="E177" s="214">
        <v>16</v>
      </c>
    </row>
    <row r="178" spans="1:5">
      <c r="A178" s="212">
        <v>2013202</v>
      </c>
      <c r="B178" s="212" t="s">
        <v>110</v>
      </c>
      <c r="C178" s="217">
        <v>384</v>
      </c>
      <c r="D178" s="214">
        <v>365</v>
      </c>
      <c r="E178" s="214">
        <v>19</v>
      </c>
    </row>
    <row r="179" spans="1:5">
      <c r="A179" s="212">
        <v>2013203</v>
      </c>
      <c r="B179" s="212" t="s">
        <v>111</v>
      </c>
      <c r="C179" s="217">
        <v>0</v>
      </c>
      <c r="D179" s="214">
        <v>0</v>
      </c>
      <c r="E179" s="214">
        <v>0</v>
      </c>
    </row>
    <row r="180" spans="1:5">
      <c r="A180" s="212">
        <v>2013204</v>
      </c>
      <c r="B180" s="212" t="s">
        <v>207</v>
      </c>
      <c r="C180" s="217">
        <v>6</v>
      </c>
      <c r="D180" s="214">
        <v>0</v>
      </c>
      <c r="E180" s="214">
        <v>6</v>
      </c>
    </row>
    <row r="181" spans="1:5">
      <c r="A181" s="212">
        <v>2013250</v>
      </c>
      <c r="B181" s="212" t="s">
        <v>118</v>
      </c>
      <c r="C181" s="217">
        <v>59</v>
      </c>
      <c r="D181" s="214">
        <v>59</v>
      </c>
      <c r="E181" s="214">
        <v>0</v>
      </c>
    </row>
    <row r="182" spans="1:5">
      <c r="A182" s="212">
        <v>2013299</v>
      </c>
      <c r="B182" s="212" t="s">
        <v>208</v>
      </c>
      <c r="C182" s="217">
        <v>0</v>
      </c>
      <c r="D182" s="214">
        <v>0</v>
      </c>
      <c r="E182" s="214">
        <v>0</v>
      </c>
    </row>
    <row r="183" spans="1:5">
      <c r="A183" s="212">
        <v>20133</v>
      </c>
      <c r="B183" s="215" t="s">
        <v>209</v>
      </c>
      <c r="C183" s="213">
        <v>1710</v>
      </c>
      <c r="D183" s="214">
        <f>SUM(D184:D189)</f>
        <v>1656</v>
      </c>
      <c r="E183" s="214">
        <f>SUM(E184:E189)</f>
        <v>54</v>
      </c>
    </row>
    <row r="184" spans="1:5">
      <c r="A184" s="212">
        <v>2013301</v>
      </c>
      <c r="B184" s="212" t="s">
        <v>109</v>
      </c>
      <c r="C184" s="217">
        <v>385</v>
      </c>
      <c r="D184" s="214">
        <v>385</v>
      </c>
      <c r="E184" s="214">
        <v>0</v>
      </c>
    </row>
    <row r="185" spans="1:5">
      <c r="A185" s="212">
        <v>2013302</v>
      </c>
      <c r="B185" s="212" t="s">
        <v>110</v>
      </c>
      <c r="C185" s="217">
        <v>1114</v>
      </c>
      <c r="D185" s="214">
        <v>1106</v>
      </c>
      <c r="E185" s="214">
        <v>8</v>
      </c>
    </row>
    <row r="186" spans="1:5">
      <c r="A186" s="212">
        <v>2013303</v>
      </c>
      <c r="B186" s="212" t="s">
        <v>111</v>
      </c>
      <c r="C186" s="217">
        <v>0</v>
      </c>
      <c r="D186" s="214">
        <v>0</v>
      </c>
      <c r="E186" s="214">
        <v>0</v>
      </c>
    </row>
    <row r="187" spans="1:5">
      <c r="A187" s="212">
        <v>2013304</v>
      </c>
      <c r="B187" s="212" t="s">
        <v>210</v>
      </c>
      <c r="C187" s="217">
        <v>46</v>
      </c>
      <c r="D187" s="214">
        <v>0</v>
      </c>
      <c r="E187" s="214">
        <v>46</v>
      </c>
    </row>
    <row r="188" spans="1:5">
      <c r="A188" s="212">
        <v>2013350</v>
      </c>
      <c r="B188" s="212" t="s">
        <v>118</v>
      </c>
      <c r="C188" s="217">
        <v>0</v>
      </c>
      <c r="D188" s="214">
        <v>0</v>
      </c>
      <c r="E188" s="214">
        <v>0</v>
      </c>
    </row>
    <row r="189" spans="1:5">
      <c r="A189" s="212">
        <v>2013399</v>
      </c>
      <c r="B189" s="212" t="s">
        <v>211</v>
      </c>
      <c r="C189" s="217">
        <v>165</v>
      </c>
      <c r="D189" s="214">
        <v>165</v>
      </c>
      <c r="E189" s="214">
        <v>0</v>
      </c>
    </row>
    <row r="190" spans="1:5">
      <c r="A190" s="212">
        <v>20134</v>
      </c>
      <c r="B190" s="215" t="s">
        <v>212</v>
      </c>
      <c r="C190" s="213">
        <v>1036</v>
      </c>
      <c r="D190" s="214">
        <f>SUM(D191:D197)</f>
        <v>1035</v>
      </c>
      <c r="E190" s="214">
        <f>SUM(E191:E197)</f>
        <v>1</v>
      </c>
    </row>
    <row r="191" spans="1:5">
      <c r="A191" s="212">
        <v>2013401</v>
      </c>
      <c r="B191" s="212" t="s">
        <v>109</v>
      </c>
      <c r="C191" s="217">
        <v>618</v>
      </c>
      <c r="D191" s="214">
        <v>618</v>
      </c>
      <c r="E191" s="214">
        <v>0</v>
      </c>
    </row>
    <row r="192" spans="1:5">
      <c r="A192" s="212">
        <v>2013402</v>
      </c>
      <c r="B192" s="212" t="s">
        <v>110</v>
      </c>
      <c r="C192" s="217">
        <v>397</v>
      </c>
      <c r="D192" s="214">
        <v>396</v>
      </c>
      <c r="E192" s="214">
        <v>1</v>
      </c>
    </row>
    <row r="193" spans="1:5">
      <c r="A193" s="212">
        <v>2013403</v>
      </c>
      <c r="B193" s="212" t="s">
        <v>111</v>
      </c>
      <c r="C193" s="217">
        <v>0</v>
      </c>
      <c r="D193" s="214">
        <v>0</v>
      </c>
      <c r="E193" s="214">
        <v>0</v>
      </c>
    </row>
    <row r="194" spans="1:5">
      <c r="A194" s="212">
        <v>2013404</v>
      </c>
      <c r="B194" s="212" t="s">
        <v>213</v>
      </c>
      <c r="C194" s="217">
        <v>0</v>
      </c>
      <c r="D194" s="214">
        <v>0</v>
      </c>
      <c r="E194" s="214">
        <v>0</v>
      </c>
    </row>
    <row r="195" spans="1:5">
      <c r="A195" s="212">
        <v>2013405</v>
      </c>
      <c r="B195" s="212" t="s">
        <v>214</v>
      </c>
      <c r="C195" s="217">
        <v>18</v>
      </c>
      <c r="D195" s="214">
        <v>18</v>
      </c>
      <c r="E195" s="214">
        <v>0</v>
      </c>
    </row>
    <row r="196" spans="1:5">
      <c r="A196" s="212">
        <v>2013450</v>
      </c>
      <c r="B196" s="212" t="s">
        <v>118</v>
      </c>
      <c r="C196" s="217">
        <v>3</v>
      </c>
      <c r="D196" s="214">
        <v>3</v>
      </c>
      <c r="E196" s="214">
        <v>0</v>
      </c>
    </row>
    <row r="197" spans="1:5">
      <c r="A197" s="212">
        <v>2013499</v>
      </c>
      <c r="B197" s="212" t="s">
        <v>215</v>
      </c>
      <c r="C197" s="217">
        <v>0</v>
      </c>
      <c r="D197" s="214">
        <v>0</v>
      </c>
      <c r="E197" s="214">
        <v>0</v>
      </c>
    </row>
    <row r="198" spans="1:5">
      <c r="A198" s="212">
        <v>20135</v>
      </c>
      <c r="B198" s="215" t="s">
        <v>216</v>
      </c>
      <c r="C198" s="213">
        <v>0</v>
      </c>
      <c r="D198" s="214">
        <f>SUM(D199:D203)</f>
        <v>0</v>
      </c>
      <c r="E198" s="214">
        <f>SUM(E199:E203)</f>
        <v>0</v>
      </c>
    </row>
    <row r="199" spans="1:5">
      <c r="A199" s="212">
        <v>2013501</v>
      </c>
      <c r="B199" s="212" t="s">
        <v>109</v>
      </c>
      <c r="C199" s="217">
        <v>0</v>
      </c>
      <c r="D199" s="214">
        <v>0</v>
      </c>
      <c r="E199" s="214">
        <v>0</v>
      </c>
    </row>
    <row r="200" spans="1:5">
      <c r="A200" s="212">
        <v>2013502</v>
      </c>
      <c r="B200" s="212" t="s">
        <v>110</v>
      </c>
      <c r="C200" s="217">
        <v>0</v>
      </c>
      <c r="D200" s="214">
        <v>0</v>
      </c>
      <c r="E200" s="214">
        <v>0</v>
      </c>
    </row>
    <row r="201" spans="1:5">
      <c r="A201" s="212">
        <v>2013503</v>
      </c>
      <c r="B201" s="212" t="s">
        <v>111</v>
      </c>
      <c r="C201" s="217">
        <v>0</v>
      </c>
      <c r="D201" s="214">
        <v>0</v>
      </c>
      <c r="E201" s="214">
        <v>0</v>
      </c>
    </row>
    <row r="202" spans="1:5">
      <c r="A202" s="212">
        <v>2013550</v>
      </c>
      <c r="B202" s="212" t="s">
        <v>118</v>
      </c>
      <c r="C202" s="217">
        <v>0</v>
      </c>
      <c r="D202" s="214">
        <v>0</v>
      </c>
      <c r="E202" s="214">
        <v>0</v>
      </c>
    </row>
    <row r="203" spans="1:5">
      <c r="A203" s="212">
        <v>2013599</v>
      </c>
      <c r="B203" s="212" t="s">
        <v>217</v>
      </c>
      <c r="C203" s="217">
        <v>0</v>
      </c>
      <c r="D203" s="214">
        <v>0</v>
      </c>
      <c r="E203" s="214">
        <v>0</v>
      </c>
    </row>
    <row r="204" spans="1:5">
      <c r="A204" s="212">
        <v>20136</v>
      </c>
      <c r="B204" s="215" t="s">
        <v>218</v>
      </c>
      <c r="C204" s="213">
        <v>550</v>
      </c>
      <c r="D204" s="214">
        <f>SUM(D205:D209)</f>
        <v>550</v>
      </c>
      <c r="E204" s="214">
        <f>SUM(E205:E209)</f>
        <v>0</v>
      </c>
    </row>
    <row r="205" spans="1:5">
      <c r="A205" s="212">
        <v>2013601</v>
      </c>
      <c r="B205" s="212" t="s">
        <v>109</v>
      </c>
      <c r="C205" s="217">
        <v>460</v>
      </c>
      <c r="D205" s="214">
        <v>460</v>
      </c>
      <c r="E205" s="214">
        <v>0</v>
      </c>
    </row>
    <row r="206" spans="1:5">
      <c r="A206" s="212">
        <v>2013602</v>
      </c>
      <c r="B206" s="212" t="s">
        <v>110</v>
      </c>
      <c r="C206" s="217">
        <v>18</v>
      </c>
      <c r="D206" s="214">
        <v>18</v>
      </c>
      <c r="E206" s="214">
        <v>0</v>
      </c>
    </row>
    <row r="207" spans="1:5">
      <c r="A207" s="212">
        <v>2013603</v>
      </c>
      <c r="B207" s="212" t="s">
        <v>111</v>
      </c>
      <c r="C207" s="217">
        <v>61</v>
      </c>
      <c r="D207" s="214">
        <v>61</v>
      </c>
      <c r="E207" s="214">
        <v>0</v>
      </c>
    </row>
    <row r="208" spans="1:5">
      <c r="A208" s="212">
        <v>2013650</v>
      </c>
      <c r="B208" s="212" t="s">
        <v>118</v>
      </c>
      <c r="C208" s="217">
        <v>11</v>
      </c>
      <c r="D208" s="214">
        <v>11</v>
      </c>
      <c r="E208" s="214">
        <v>0</v>
      </c>
    </row>
    <row r="209" spans="1:5">
      <c r="A209" s="212">
        <v>2013699</v>
      </c>
      <c r="B209" s="212" t="s">
        <v>219</v>
      </c>
      <c r="C209" s="217">
        <v>0</v>
      </c>
      <c r="D209" s="214">
        <v>0</v>
      </c>
      <c r="E209" s="214">
        <v>0</v>
      </c>
    </row>
    <row r="210" spans="1:5">
      <c r="A210" s="212">
        <v>20137</v>
      </c>
      <c r="B210" s="215" t="s">
        <v>220</v>
      </c>
      <c r="C210" s="213">
        <v>327</v>
      </c>
      <c r="D210" s="214">
        <f>SUM(D211:D216)</f>
        <v>314</v>
      </c>
      <c r="E210" s="214">
        <f>SUM(E211:E216)</f>
        <v>13</v>
      </c>
    </row>
    <row r="211" spans="1:5">
      <c r="A211" s="212">
        <v>2013701</v>
      </c>
      <c r="B211" s="212" t="s">
        <v>109</v>
      </c>
      <c r="C211" s="217">
        <v>310</v>
      </c>
      <c r="D211" s="214">
        <v>310</v>
      </c>
      <c r="E211" s="214">
        <v>0</v>
      </c>
    </row>
    <row r="212" spans="1:5">
      <c r="A212" s="212">
        <v>2013702</v>
      </c>
      <c r="B212" s="212" t="s">
        <v>110</v>
      </c>
      <c r="C212" s="217">
        <v>13</v>
      </c>
      <c r="D212" s="214">
        <v>0</v>
      </c>
      <c r="E212" s="214">
        <v>13</v>
      </c>
    </row>
    <row r="213" spans="1:5">
      <c r="A213" s="212">
        <v>2013703</v>
      </c>
      <c r="B213" s="212" t="s">
        <v>111</v>
      </c>
      <c r="C213" s="217">
        <v>4</v>
      </c>
      <c r="D213" s="214">
        <v>4</v>
      </c>
      <c r="E213" s="214">
        <v>0</v>
      </c>
    </row>
    <row r="214" spans="1:5">
      <c r="A214" s="212">
        <v>2013704</v>
      </c>
      <c r="B214" s="212" t="s">
        <v>221</v>
      </c>
      <c r="C214" s="217">
        <v>0</v>
      </c>
      <c r="D214" s="214">
        <v>0</v>
      </c>
      <c r="E214" s="214">
        <v>0</v>
      </c>
    </row>
    <row r="215" spans="1:5">
      <c r="A215" s="212">
        <v>2013750</v>
      </c>
      <c r="B215" s="212" t="s">
        <v>118</v>
      </c>
      <c r="C215" s="217">
        <v>0</v>
      </c>
      <c r="D215" s="214">
        <v>0</v>
      </c>
      <c r="E215" s="214">
        <v>0</v>
      </c>
    </row>
    <row r="216" spans="1:5">
      <c r="A216" s="212">
        <v>2013799</v>
      </c>
      <c r="B216" s="212" t="s">
        <v>222</v>
      </c>
      <c r="C216" s="217">
        <v>0</v>
      </c>
      <c r="D216" s="214">
        <v>0</v>
      </c>
      <c r="E216" s="214">
        <v>0</v>
      </c>
    </row>
    <row r="217" spans="1:5">
      <c r="A217" s="212">
        <v>20138</v>
      </c>
      <c r="B217" s="215" t="s">
        <v>223</v>
      </c>
      <c r="C217" s="213">
        <v>8101</v>
      </c>
      <c r="D217" s="214">
        <f>SUM(D218:D231)</f>
        <v>8101</v>
      </c>
      <c r="E217" s="214">
        <f>SUM(E218:E231)</f>
        <v>0</v>
      </c>
    </row>
    <row r="218" spans="1:5">
      <c r="A218" s="212">
        <v>2013801</v>
      </c>
      <c r="B218" s="212" t="s">
        <v>109</v>
      </c>
      <c r="C218" s="217">
        <v>4533</v>
      </c>
      <c r="D218" s="214">
        <v>4533</v>
      </c>
      <c r="E218" s="214">
        <v>0</v>
      </c>
    </row>
    <row r="219" spans="1:5">
      <c r="A219" s="212">
        <v>2013802</v>
      </c>
      <c r="B219" s="212" t="s">
        <v>110</v>
      </c>
      <c r="C219" s="217">
        <v>913</v>
      </c>
      <c r="D219" s="214">
        <v>913</v>
      </c>
      <c r="E219" s="214">
        <v>0</v>
      </c>
    </row>
    <row r="220" spans="1:5">
      <c r="A220" s="212">
        <v>2013803</v>
      </c>
      <c r="B220" s="212" t="s">
        <v>111</v>
      </c>
      <c r="C220" s="217">
        <v>0</v>
      </c>
      <c r="D220" s="214">
        <v>0</v>
      </c>
      <c r="E220" s="214">
        <v>0</v>
      </c>
    </row>
    <row r="221" spans="1:5">
      <c r="A221" s="212">
        <v>2013804</v>
      </c>
      <c r="B221" s="212" t="s">
        <v>224</v>
      </c>
      <c r="C221" s="217">
        <v>26</v>
      </c>
      <c r="D221" s="214">
        <v>26</v>
      </c>
      <c r="E221" s="214">
        <v>0</v>
      </c>
    </row>
    <row r="222" spans="1:5">
      <c r="A222" s="212">
        <v>2013805</v>
      </c>
      <c r="B222" s="212" t="s">
        <v>225</v>
      </c>
      <c r="C222" s="217">
        <v>3</v>
      </c>
      <c r="D222" s="214">
        <v>3</v>
      </c>
      <c r="E222" s="214">
        <v>0</v>
      </c>
    </row>
    <row r="223" spans="1:5">
      <c r="A223" s="212">
        <v>2013808</v>
      </c>
      <c r="B223" s="212" t="s">
        <v>150</v>
      </c>
      <c r="C223" s="217">
        <v>146</v>
      </c>
      <c r="D223" s="214">
        <v>146</v>
      </c>
      <c r="E223" s="214">
        <v>0</v>
      </c>
    </row>
    <row r="224" spans="1:5">
      <c r="A224" s="212">
        <v>2013810</v>
      </c>
      <c r="B224" s="212" t="s">
        <v>226</v>
      </c>
      <c r="C224" s="217">
        <v>0</v>
      </c>
      <c r="D224" s="214">
        <v>0</v>
      </c>
      <c r="E224" s="214">
        <v>0</v>
      </c>
    </row>
    <row r="225" spans="1:5">
      <c r="A225" s="212">
        <v>2013812</v>
      </c>
      <c r="B225" s="212" t="s">
        <v>227</v>
      </c>
      <c r="C225" s="217">
        <v>0</v>
      </c>
      <c r="D225" s="214">
        <v>0</v>
      </c>
      <c r="E225" s="214">
        <v>0</v>
      </c>
    </row>
    <row r="226" spans="1:5">
      <c r="A226" s="212">
        <v>2013813</v>
      </c>
      <c r="B226" s="212" t="s">
        <v>228</v>
      </c>
      <c r="C226" s="217">
        <v>0</v>
      </c>
      <c r="D226" s="214">
        <v>0</v>
      </c>
      <c r="E226" s="214">
        <v>0</v>
      </c>
    </row>
    <row r="227" spans="1:5">
      <c r="A227" s="212">
        <v>2013814</v>
      </c>
      <c r="B227" s="212" t="s">
        <v>229</v>
      </c>
      <c r="C227" s="217">
        <v>0</v>
      </c>
      <c r="D227" s="214">
        <v>0</v>
      </c>
      <c r="E227" s="214">
        <v>0</v>
      </c>
    </row>
    <row r="228" spans="1:5">
      <c r="A228" s="212">
        <v>2013815</v>
      </c>
      <c r="B228" s="212" t="s">
        <v>230</v>
      </c>
      <c r="C228" s="217">
        <v>0</v>
      </c>
      <c r="D228" s="214">
        <v>0</v>
      </c>
      <c r="E228" s="214">
        <v>0</v>
      </c>
    </row>
    <row r="229" spans="1:5">
      <c r="A229" s="212">
        <v>2013816</v>
      </c>
      <c r="B229" s="212" t="s">
        <v>231</v>
      </c>
      <c r="C229" s="217">
        <v>14</v>
      </c>
      <c r="D229" s="214">
        <v>14</v>
      </c>
      <c r="E229" s="214">
        <v>0</v>
      </c>
    </row>
    <row r="230" spans="1:5">
      <c r="A230" s="212">
        <v>2013850</v>
      </c>
      <c r="B230" s="212" t="s">
        <v>118</v>
      </c>
      <c r="C230" s="217">
        <v>1260</v>
      </c>
      <c r="D230" s="214">
        <v>1260</v>
      </c>
      <c r="E230" s="214">
        <v>0</v>
      </c>
    </row>
    <row r="231" spans="1:5">
      <c r="A231" s="212">
        <v>2013899</v>
      </c>
      <c r="B231" s="212" t="s">
        <v>232</v>
      </c>
      <c r="C231" s="217">
        <v>1206</v>
      </c>
      <c r="D231" s="214">
        <v>1206</v>
      </c>
      <c r="E231" s="214">
        <v>0</v>
      </c>
    </row>
    <row r="232" spans="1:5">
      <c r="A232" s="212">
        <v>20199</v>
      </c>
      <c r="B232" s="215" t="s">
        <v>233</v>
      </c>
      <c r="C232" s="213">
        <v>232</v>
      </c>
      <c r="D232" s="214">
        <f>SUM(D233:D234)</f>
        <v>230</v>
      </c>
      <c r="E232" s="214">
        <f>SUM(E233:E234)</f>
        <v>2</v>
      </c>
    </row>
    <row r="233" spans="1:5">
      <c r="A233" s="212">
        <v>2019901</v>
      </c>
      <c r="B233" s="212" t="s">
        <v>234</v>
      </c>
      <c r="C233" s="217">
        <v>7</v>
      </c>
      <c r="D233" s="214">
        <v>7</v>
      </c>
      <c r="E233" s="214">
        <v>0</v>
      </c>
    </row>
    <row r="234" spans="1:5">
      <c r="A234" s="212">
        <v>2019999</v>
      </c>
      <c r="B234" s="212" t="s">
        <v>235</v>
      </c>
      <c r="C234" s="217">
        <v>225</v>
      </c>
      <c r="D234" s="214">
        <v>223</v>
      </c>
      <c r="E234" s="214">
        <v>2</v>
      </c>
    </row>
    <row r="235" spans="1:5">
      <c r="A235" s="212">
        <v>202</v>
      </c>
      <c r="B235" s="215" t="s">
        <v>236</v>
      </c>
      <c r="C235" s="213">
        <v>0</v>
      </c>
      <c r="D235" s="214">
        <f>SUM(D236,D243,D246,D249,D255,D260,D262,D267,D273)</f>
        <v>0</v>
      </c>
      <c r="E235" s="214">
        <f>SUM(E236,E243,E246,E249,E255,E260,E262,E267,E273)</f>
        <v>0</v>
      </c>
    </row>
    <row r="236" spans="1:5">
      <c r="A236" s="212">
        <v>20201</v>
      </c>
      <c r="B236" s="215" t="s">
        <v>237</v>
      </c>
      <c r="C236" s="213">
        <v>0</v>
      </c>
      <c r="D236" s="214">
        <f>SUM(D237:D242)</f>
        <v>0</v>
      </c>
      <c r="E236" s="214">
        <f>SUM(E237:E242)</f>
        <v>0</v>
      </c>
    </row>
    <row r="237" spans="1:5">
      <c r="A237" s="212">
        <v>2020101</v>
      </c>
      <c r="B237" s="212" t="s">
        <v>109</v>
      </c>
      <c r="C237" s="217">
        <v>0</v>
      </c>
      <c r="D237" s="214">
        <v>0</v>
      </c>
      <c r="E237" s="214">
        <v>0</v>
      </c>
    </row>
    <row r="238" spans="1:5">
      <c r="A238" s="212">
        <v>2020102</v>
      </c>
      <c r="B238" s="212" t="s">
        <v>110</v>
      </c>
      <c r="C238" s="217">
        <v>0</v>
      </c>
      <c r="D238" s="214">
        <v>0</v>
      </c>
      <c r="E238" s="214">
        <v>0</v>
      </c>
    </row>
    <row r="239" spans="1:5">
      <c r="A239" s="212">
        <v>2020103</v>
      </c>
      <c r="B239" s="212" t="s">
        <v>111</v>
      </c>
      <c r="C239" s="217">
        <v>0</v>
      </c>
      <c r="D239" s="214">
        <v>0</v>
      </c>
      <c r="E239" s="214">
        <v>0</v>
      </c>
    </row>
    <row r="240" spans="1:5">
      <c r="A240" s="212">
        <v>2020104</v>
      </c>
      <c r="B240" s="212" t="s">
        <v>204</v>
      </c>
      <c r="C240" s="217">
        <v>0</v>
      </c>
      <c r="D240" s="214">
        <v>0</v>
      </c>
      <c r="E240" s="214">
        <v>0</v>
      </c>
    </row>
    <row r="241" spans="1:5">
      <c r="A241" s="212">
        <v>2020150</v>
      </c>
      <c r="B241" s="212" t="s">
        <v>118</v>
      </c>
      <c r="C241" s="217">
        <v>0</v>
      </c>
      <c r="D241" s="214">
        <v>0</v>
      </c>
      <c r="E241" s="214">
        <v>0</v>
      </c>
    </row>
    <row r="242" spans="1:5">
      <c r="A242" s="212">
        <v>2020199</v>
      </c>
      <c r="B242" s="212" t="s">
        <v>238</v>
      </c>
      <c r="C242" s="217">
        <v>0</v>
      </c>
      <c r="D242" s="214">
        <v>0</v>
      </c>
      <c r="E242" s="214">
        <v>0</v>
      </c>
    </row>
    <row r="243" spans="1:5">
      <c r="A243" s="212">
        <v>20202</v>
      </c>
      <c r="B243" s="215" t="s">
        <v>239</v>
      </c>
      <c r="C243" s="213">
        <v>0</v>
      </c>
      <c r="D243" s="214">
        <f>SUM(D244:D245)</f>
        <v>0</v>
      </c>
      <c r="E243" s="214">
        <f>SUM(E244:E245)</f>
        <v>0</v>
      </c>
    </row>
    <row r="244" spans="1:5">
      <c r="A244" s="212">
        <v>2020201</v>
      </c>
      <c r="B244" s="212" t="s">
        <v>240</v>
      </c>
      <c r="C244" s="217">
        <v>0</v>
      </c>
      <c r="D244" s="214">
        <v>0</v>
      </c>
      <c r="E244" s="214">
        <v>0</v>
      </c>
    </row>
    <row r="245" spans="1:5">
      <c r="A245" s="212">
        <v>2020202</v>
      </c>
      <c r="B245" s="212" t="s">
        <v>241</v>
      </c>
      <c r="C245" s="217">
        <v>0</v>
      </c>
      <c r="D245" s="214">
        <v>0</v>
      </c>
      <c r="E245" s="214">
        <v>0</v>
      </c>
    </row>
    <row r="246" spans="1:5">
      <c r="A246" s="212">
        <v>20203</v>
      </c>
      <c r="B246" s="215" t="s">
        <v>242</v>
      </c>
      <c r="C246" s="213">
        <v>0</v>
      </c>
      <c r="D246" s="214">
        <f>SUM(D247:D248)</f>
        <v>0</v>
      </c>
      <c r="E246" s="214">
        <f>SUM(E247:E248)</f>
        <v>0</v>
      </c>
    </row>
    <row r="247" spans="1:5">
      <c r="A247" s="212">
        <v>2020304</v>
      </c>
      <c r="B247" s="212" t="s">
        <v>243</v>
      </c>
      <c r="C247" s="217">
        <v>0</v>
      </c>
      <c r="D247" s="214">
        <v>0</v>
      </c>
      <c r="E247" s="214">
        <v>0</v>
      </c>
    </row>
    <row r="248" spans="1:5">
      <c r="A248" s="212">
        <v>2020306</v>
      </c>
      <c r="B248" s="212" t="s">
        <v>244</v>
      </c>
      <c r="C248" s="217">
        <v>0</v>
      </c>
      <c r="D248" s="214">
        <v>0</v>
      </c>
      <c r="E248" s="214">
        <v>0</v>
      </c>
    </row>
    <row r="249" spans="1:5">
      <c r="A249" s="212">
        <v>20204</v>
      </c>
      <c r="B249" s="215" t="s">
        <v>245</v>
      </c>
      <c r="C249" s="213">
        <v>0</v>
      </c>
      <c r="D249" s="214">
        <f>SUM(D250:D254)</f>
        <v>0</v>
      </c>
      <c r="E249" s="214">
        <f>SUM(E250:E254)</f>
        <v>0</v>
      </c>
    </row>
    <row r="250" spans="1:5">
      <c r="A250" s="212">
        <v>2020401</v>
      </c>
      <c r="B250" s="212" t="s">
        <v>246</v>
      </c>
      <c r="C250" s="217">
        <v>0</v>
      </c>
      <c r="D250" s="214">
        <v>0</v>
      </c>
      <c r="E250" s="214">
        <v>0</v>
      </c>
    </row>
    <row r="251" spans="1:5">
      <c r="A251" s="212">
        <v>2020402</v>
      </c>
      <c r="B251" s="212" t="s">
        <v>247</v>
      </c>
      <c r="C251" s="217">
        <v>0</v>
      </c>
      <c r="D251" s="214">
        <v>0</v>
      </c>
      <c r="E251" s="214">
        <v>0</v>
      </c>
    </row>
    <row r="252" spans="1:5">
      <c r="A252" s="212">
        <v>2020403</v>
      </c>
      <c r="B252" s="212" t="s">
        <v>248</v>
      </c>
      <c r="C252" s="217">
        <v>0</v>
      </c>
      <c r="D252" s="214">
        <v>0</v>
      </c>
      <c r="E252" s="214">
        <v>0</v>
      </c>
    </row>
    <row r="253" spans="1:5">
      <c r="A253" s="212">
        <v>2020404</v>
      </c>
      <c r="B253" s="212" t="s">
        <v>249</v>
      </c>
      <c r="C253" s="217">
        <v>0</v>
      </c>
      <c r="D253" s="214">
        <v>0</v>
      </c>
      <c r="E253" s="214">
        <v>0</v>
      </c>
    </row>
    <row r="254" spans="1:5">
      <c r="A254" s="212">
        <v>2020499</v>
      </c>
      <c r="B254" s="212" t="s">
        <v>250</v>
      </c>
      <c r="C254" s="217">
        <v>0</v>
      </c>
      <c r="D254" s="214">
        <v>0</v>
      </c>
      <c r="E254" s="214">
        <v>0</v>
      </c>
    </row>
    <row r="255" spans="1:5">
      <c r="A255" s="212">
        <v>20205</v>
      </c>
      <c r="B255" s="215" t="s">
        <v>251</v>
      </c>
      <c r="C255" s="213">
        <v>0</v>
      </c>
      <c r="D255" s="214">
        <f>SUM(D256:D259)</f>
        <v>0</v>
      </c>
      <c r="E255" s="214">
        <f>SUM(E256:E259)</f>
        <v>0</v>
      </c>
    </row>
    <row r="256" spans="1:5">
      <c r="A256" s="212">
        <v>2020503</v>
      </c>
      <c r="B256" s="212" t="s">
        <v>252</v>
      </c>
      <c r="C256" s="217">
        <v>0</v>
      </c>
      <c r="D256" s="214">
        <v>0</v>
      </c>
      <c r="E256" s="214">
        <v>0</v>
      </c>
    </row>
    <row r="257" spans="1:5">
      <c r="A257" s="212">
        <v>2020504</v>
      </c>
      <c r="B257" s="212" t="s">
        <v>253</v>
      </c>
      <c r="C257" s="217">
        <v>0</v>
      </c>
      <c r="D257" s="214">
        <v>0</v>
      </c>
      <c r="E257" s="214">
        <v>0</v>
      </c>
    </row>
    <row r="258" spans="1:5">
      <c r="A258" s="212">
        <v>2020505</v>
      </c>
      <c r="B258" s="212" t="s">
        <v>254</v>
      </c>
      <c r="C258" s="217">
        <v>0</v>
      </c>
      <c r="D258" s="214">
        <v>0</v>
      </c>
      <c r="E258" s="214">
        <v>0</v>
      </c>
    </row>
    <row r="259" spans="1:5">
      <c r="A259" s="212">
        <v>2020599</v>
      </c>
      <c r="B259" s="212" t="s">
        <v>255</v>
      </c>
      <c r="C259" s="217">
        <v>0</v>
      </c>
      <c r="D259" s="214">
        <v>0</v>
      </c>
      <c r="E259" s="214">
        <v>0</v>
      </c>
    </row>
    <row r="260" spans="1:5">
      <c r="A260" s="212">
        <v>20206</v>
      </c>
      <c r="B260" s="215" t="s">
        <v>256</v>
      </c>
      <c r="C260" s="213">
        <v>0</v>
      </c>
      <c r="D260" s="214">
        <f>D261</f>
        <v>0</v>
      </c>
      <c r="E260" s="214">
        <f>E261</f>
        <v>0</v>
      </c>
    </row>
    <row r="261" spans="1:5">
      <c r="A261" s="212">
        <v>2020601</v>
      </c>
      <c r="B261" s="212" t="s">
        <v>257</v>
      </c>
      <c r="C261" s="217">
        <v>0</v>
      </c>
      <c r="D261" s="214">
        <v>0</v>
      </c>
      <c r="E261" s="214">
        <v>0</v>
      </c>
    </row>
    <row r="262" spans="1:5">
      <c r="A262" s="212">
        <v>20207</v>
      </c>
      <c r="B262" s="215" t="s">
        <v>258</v>
      </c>
      <c r="C262" s="213">
        <v>0</v>
      </c>
      <c r="D262" s="214">
        <f>SUM(D263:D266)</f>
        <v>0</v>
      </c>
      <c r="E262" s="214">
        <f>SUM(E263:E266)</f>
        <v>0</v>
      </c>
    </row>
    <row r="263" spans="1:5">
      <c r="A263" s="212">
        <v>2020701</v>
      </c>
      <c r="B263" s="212" t="s">
        <v>259</v>
      </c>
      <c r="C263" s="217">
        <v>0</v>
      </c>
      <c r="D263" s="214">
        <v>0</v>
      </c>
      <c r="E263" s="214">
        <v>0</v>
      </c>
    </row>
    <row r="264" spans="1:5">
      <c r="A264" s="212">
        <v>2020702</v>
      </c>
      <c r="B264" s="212" t="s">
        <v>260</v>
      </c>
      <c r="C264" s="217">
        <v>0</v>
      </c>
      <c r="D264" s="214">
        <v>0</v>
      </c>
      <c r="E264" s="214">
        <v>0</v>
      </c>
    </row>
    <row r="265" spans="1:5">
      <c r="A265" s="212">
        <v>2020703</v>
      </c>
      <c r="B265" s="212" t="s">
        <v>261</v>
      </c>
      <c r="C265" s="217">
        <v>0</v>
      </c>
      <c r="D265" s="214">
        <v>0</v>
      </c>
      <c r="E265" s="214">
        <v>0</v>
      </c>
    </row>
    <row r="266" spans="1:5">
      <c r="A266" s="212">
        <v>2020799</v>
      </c>
      <c r="B266" s="212" t="s">
        <v>262</v>
      </c>
      <c r="C266" s="217">
        <v>0</v>
      </c>
      <c r="D266" s="214">
        <v>0</v>
      </c>
      <c r="E266" s="214">
        <v>0</v>
      </c>
    </row>
    <row r="267" spans="1:5">
      <c r="A267" s="212">
        <v>20208</v>
      </c>
      <c r="B267" s="215" t="s">
        <v>263</v>
      </c>
      <c r="C267" s="213">
        <v>0</v>
      </c>
      <c r="D267" s="214">
        <f>SUM(D268:D272)</f>
        <v>0</v>
      </c>
      <c r="E267" s="214">
        <f>SUM(E268:E272)</f>
        <v>0</v>
      </c>
    </row>
    <row r="268" spans="1:5">
      <c r="A268" s="212">
        <v>2020801</v>
      </c>
      <c r="B268" s="212" t="s">
        <v>109</v>
      </c>
      <c r="C268" s="217">
        <v>0</v>
      </c>
      <c r="D268" s="214">
        <v>0</v>
      </c>
      <c r="E268" s="214">
        <v>0</v>
      </c>
    </row>
    <row r="269" spans="1:5">
      <c r="A269" s="212">
        <v>2020802</v>
      </c>
      <c r="B269" s="212" t="s">
        <v>110</v>
      </c>
      <c r="C269" s="217">
        <v>0</v>
      </c>
      <c r="D269" s="214">
        <v>0</v>
      </c>
      <c r="E269" s="214">
        <v>0</v>
      </c>
    </row>
    <row r="270" spans="1:5">
      <c r="A270" s="212">
        <v>2020803</v>
      </c>
      <c r="B270" s="212" t="s">
        <v>111</v>
      </c>
      <c r="C270" s="217">
        <v>0</v>
      </c>
      <c r="D270" s="214">
        <v>0</v>
      </c>
      <c r="E270" s="214">
        <v>0</v>
      </c>
    </row>
    <row r="271" spans="1:5">
      <c r="A271" s="212">
        <v>2020850</v>
      </c>
      <c r="B271" s="212" t="s">
        <v>118</v>
      </c>
      <c r="C271" s="217">
        <v>0</v>
      </c>
      <c r="D271" s="214">
        <v>0</v>
      </c>
      <c r="E271" s="214">
        <v>0</v>
      </c>
    </row>
    <row r="272" spans="1:5">
      <c r="A272" s="212">
        <v>2020899</v>
      </c>
      <c r="B272" s="212" t="s">
        <v>264</v>
      </c>
      <c r="C272" s="217">
        <v>0</v>
      </c>
      <c r="D272" s="214">
        <v>0</v>
      </c>
      <c r="E272" s="214">
        <v>0</v>
      </c>
    </row>
    <row r="273" spans="1:5">
      <c r="A273" s="212">
        <v>20299</v>
      </c>
      <c r="B273" s="215" t="s">
        <v>265</v>
      </c>
      <c r="C273" s="213">
        <v>0</v>
      </c>
      <c r="D273" s="214">
        <f>D274</f>
        <v>0</v>
      </c>
      <c r="E273" s="214">
        <f>E274</f>
        <v>0</v>
      </c>
    </row>
    <row r="274" spans="1:5">
      <c r="A274" s="212">
        <v>2029999</v>
      </c>
      <c r="B274" s="212" t="s">
        <v>266</v>
      </c>
      <c r="C274" s="217">
        <v>0</v>
      </c>
      <c r="D274" s="214">
        <v>0</v>
      </c>
      <c r="E274" s="214">
        <v>0</v>
      </c>
    </row>
    <row r="275" spans="1:5">
      <c r="A275" s="212">
        <v>203</v>
      </c>
      <c r="B275" s="215" t="s">
        <v>267</v>
      </c>
      <c r="C275" s="213">
        <v>892</v>
      </c>
      <c r="D275" s="214">
        <f>SUM(D276,D280,D282,D284,D292)</f>
        <v>888</v>
      </c>
      <c r="E275" s="214">
        <f>SUM(E276,E280,E282,E284,E292)</f>
        <v>4</v>
      </c>
    </row>
    <row r="276" spans="1:5">
      <c r="A276" s="212">
        <v>20301</v>
      </c>
      <c r="B276" s="215" t="s">
        <v>268</v>
      </c>
      <c r="C276" s="213">
        <v>0</v>
      </c>
      <c r="D276" s="214">
        <f>SUM(D277:D279)</f>
        <v>0</v>
      </c>
      <c r="E276" s="214">
        <f>SUM(E277:E279)</f>
        <v>0</v>
      </c>
    </row>
    <row r="277" spans="1:5">
      <c r="A277" s="212">
        <v>2030101</v>
      </c>
      <c r="B277" s="212" t="s">
        <v>269</v>
      </c>
      <c r="C277" s="217">
        <v>0</v>
      </c>
      <c r="D277" s="214">
        <v>0</v>
      </c>
      <c r="E277" s="214">
        <v>0</v>
      </c>
    </row>
    <row r="278" spans="1:5">
      <c r="A278" s="212">
        <v>2030102</v>
      </c>
      <c r="B278" s="212" t="s">
        <v>270</v>
      </c>
      <c r="C278" s="217">
        <v>0</v>
      </c>
      <c r="D278" s="214">
        <v>0</v>
      </c>
      <c r="E278" s="214">
        <v>0</v>
      </c>
    </row>
    <row r="279" spans="1:5">
      <c r="A279" s="212">
        <v>2030199</v>
      </c>
      <c r="B279" s="212" t="s">
        <v>271</v>
      </c>
      <c r="C279" s="217">
        <v>0</v>
      </c>
      <c r="D279" s="214">
        <v>0</v>
      </c>
      <c r="E279" s="214">
        <v>0</v>
      </c>
    </row>
    <row r="280" spans="1:5">
      <c r="A280" s="212">
        <v>20304</v>
      </c>
      <c r="B280" s="215" t="s">
        <v>272</v>
      </c>
      <c r="C280" s="213">
        <v>0</v>
      </c>
      <c r="D280" s="214">
        <f>D281</f>
        <v>0</v>
      </c>
      <c r="E280" s="214">
        <f>E281</f>
        <v>0</v>
      </c>
    </row>
    <row r="281" spans="1:5">
      <c r="A281" s="212">
        <v>2030401</v>
      </c>
      <c r="B281" s="212" t="s">
        <v>273</v>
      </c>
      <c r="C281" s="217">
        <v>0</v>
      </c>
      <c r="D281" s="214">
        <v>0</v>
      </c>
      <c r="E281" s="214">
        <v>0</v>
      </c>
    </row>
    <row r="282" spans="1:5">
      <c r="A282" s="212">
        <v>20305</v>
      </c>
      <c r="B282" s="215" t="s">
        <v>274</v>
      </c>
      <c r="C282" s="213">
        <v>0</v>
      </c>
      <c r="D282" s="214">
        <f>D283</f>
        <v>0</v>
      </c>
      <c r="E282" s="214">
        <f>E283</f>
        <v>0</v>
      </c>
    </row>
    <row r="283" spans="1:5">
      <c r="A283" s="212">
        <v>2030501</v>
      </c>
      <c r="B283" s="212" t="s">
        <v>275</v>
      </c>
      <c r="C283" s="217">
        <v>0</v>
      </c>
      <c r="D283" s="214">
        <v>0</v>
      </c>
      <c r="E283" s="214">
        <v>0</v>
      </c>
    </row>
    <row r="284" spans="1:5">
      <c r="A284" s="212">
        <v>20306</v>
      </c>
      <c r="B284" s="215" t="s">
        <v>276</v>
      </c>
      <c r="C284" s="213">
        <v>863</v>
      </c>
      <c r="D284" s="214">
        <f>SUM(D285:D291)</f>
        <v>859</v>
      </c>
      <c r="E284" s="214">
        <f>SUM(E285:E291)</f>
        <v>4</v>
      </c>
    </row>
    <row r="285" spans="1:5">
      <c r="A285" s="212">
        <v>2030601</v>
      </c>
      <c r="B285" s="212" t="s">
        <v>277</v>
      </c>
      <c r="C285" s="217">
        <v>0</v>
      </c>
      <c r="D285" s="214">
        <v>0</v>
      </c>
      <c r="E285" s="214">
        <v>0</v>
      </c>
    </row>
    <row r="286" spans="1:5">
      <c r="A286" s="212">
        <v>2030602</v>
      </c>
      <c r="B286" s="212" t="s">
        <v>278</v>
      </c>
      <c r="C286" s="217">
        <v>0</v>
      </c>
      <c r="D286" s="214">
        <v>0</v>
      </c>
      <c r="E286" s="214">
        <v>0</v>
      </c>
    </row>
    <row r="287" spans="1:5">
      <c r="A287" s="212">
        <v>2030603</v>
      </c>
      <c r="B287" s="212" t="s">
        <v>279</v>
      </c>
      <c r="C287" s="217">
        <v>559</v>
      </c>
      <c r="D287" s="214">
        <v>559</v>
      </c>
      <c r="E287" s="214">
        <v>0</v>
      </c>
    </row>
    <row r="288" spans="1:5">
      <c r="A288" s="212">
        <v>2030604</v>
      </c>
      <c r="B288" s="212" t="s">
        <v>280</v>
      </c>
      <c r="C288" s="217">
        <v>0</v>
      </c>
      <c r="D288" s="214">
        <v>0</v>
      </c>
      <c r="E288" s="214">
        <v>0</v>
      </c>
    </row>
    <row r="289" spans="1:5">
      <c r="A289" s="212">
        <v>2030607</v>
      </c>
      <c r="B289" s="212" t="s">
        <v>281</v>
      </c>
      <c r="C289" s="217">
        <v>0</v>
      </c>
      <c r="D289" s="214">
        <v>0</v>
      </c>
      <c r="E289" s="214">
        <v>0</v>
      </c>
    </row>
    <row r="290" spans="1:5">
      <c r="A290" s="212">
        <v>2030608</v>
      </c>
      <c r="B290" s="212" t="s">
        <v>282</v>
      </c>
      <c r="C290" s="217">
        <v>0</v>
      </c>
      <c r="D290" s="214">
        <v>0</v>
      </c>
      <c r="E290" s="214">
        <v>0</v>
      </c>
    </row>
    <row r="291" spans="1:5">
      <c r="A291" s="212">
        <v>2030699</v>
      </c>
      <c r="B291" s="212" t="s">
        <v>283</v>
      </c>
      <c r="C291" s="217">
        <v>304</v>
      </c>
      <c r="D291" s="214">
        <v>300</v>
      </c>
      <c r="E291" s="214">
        <v>4</v>
      </c>
    </row>
    <row r="292" spans="1:5">
      <c r="A292" s="212">
        <v>20399</v>
      </c>
      <c r="B292" s="215" t="s">
        <v>284</v>
      </c>
      <c r="C292" s="213">
        <v>29</v>
      </c>
      <c r="D292" s="214">
        <f>D293</f>
        <v>29</v>
      </c>
      <c r="E292" s="214">
        <f>E293</f>
        <v>0</v>
      </c>
    </row>
    <row r="293" spans="1:5">
      <c r="A293" s="212">
        <v>2039999</v>
      </c>
      <c r="B293" s="212" t="s">
        <v>285</v>
      </c>
      <c r="C293" s="217">
        <v>29</v>
      </c>
      <c r="D293" s="214">
        <v>29</v>
      </c>
      <c r="E293" s="214">
        <v>0</v>
      </c>
    </row>
    <row r="294" spans="1:5">
      <c r="A294" s="212">
        <v>204</v>
      </c>
      <c r="B294" s="215" t="s">
        <v>286</v>
      </c>
      <c r="C294" s="213">
        <v>43849</v>
      </c>
      <c r="D294" s="214">
        <f>SUM(D295,D298,D309,D316,D324,D333,D347,D357,D367,D375,D381)</f>
        <v>43498</v>
      </c>
      <c r="E294" s="214">
        <f>SUM(E295,E298,E309,E316,E324,E333,E347,E357,E367,E375,E381)</f>
        <v>351</v>
      </c>
    </row>
    <row r="295" spans="1:5">
      <c r="A295" s="212">
        <v>20401</v>
      </c>
      <c r="B295" s="215" t="s">
        <v>287</v>
      </c>
      <c r="C295" s="213">
        <v>0</v>
      </c>
      <c r="D295" s="214">
        <f>SUM(D296:D297)</f>
        <v>0</v>
      </c>
      <c r="E295" s="214">
        <f>SUM(E296:E297)</f>
        <v>0</v>
      </c>
    </row>
    <row r="296" spans="1:5">
      <c r="A296" s="212">
        <v>2040101</v>
      </c>
      <c r="B296" s="212" t="s">
        <v>288</v>
      </c>
      <c r="C296" s="217">
        <v>0</v>
      </c>
      <c r="D296" s="214">
        <v>0</v>
      </c>
      <c r="E296" s="214">
        <v>0</v>
      </c>
    </row>
    <row r="297" spans="1:5">
      <c r="A297" s="212">
        <v>2040199</v>
      </c>
      <c r="B297" s="212" t="s">
        <v>289</v>
      </c>
      <c r="C297" s="217">
        <v>0</v>
      </c>
      <c r="D297" s="214">
        <v>0</v>
      </c>
      <c r="E297" s="214">
        <v>0</v>
      </c>
    </row>
    <row r="298" spans="1:5">
      <c r="A298" s="212">
        <v>20402</v>
      </c>
      <c r="B298" s="215" t="s">
        <v>290</v>
      </c>
      <c r="C298" s="213">
        <v>30700</v>
      </c>
      <c r="D298" s="214">
        <f>SUM(D299:D308)</f>
        <v>30700</v>
      </c>
      <c r="E298" s="214">
        <f>SUM(E299:E308)</f>
        <v>0</v>
      </c>
    </row>
    <row r="299" spans="1:5">
      <c r="A299" s="212">
        <v>2040201</v>
      </c>
      <c r="B299" s="212" t="s">
        <v>109</v>
      </c>
      <c r="C299" s="217">
        <v>25183</v>
      </c>
      <c r="D299" s="214">
        <v>25183</v>
      </c>
      <c r="E299" s="214">
        <v>0</v>
      </c>
    </row>
    <row r="300" spans="1:5">
      <c r="A300" s="212">
        <v>2040202</v>
      </c>
      <c r="B300" s="212" t="s">
        <v>110</v>
      </c>
      <c r="C300" s="217">
        <v>4893</v>
      </c>
      <c r="D300" s="214">
        <v>4893</v>
      </c>
      <c r="E300" s="214">
        <v>0</v>
      </c>
    </row>
    <row r="301" spans="1:5">
      <c r="A301" s="212">
        <v>2040203</v>
      </c>
      <c r="B301" s="212" t="s">
        <v>111</v>
      </c>
      <c r="C301" s="217">
        <v>0</v>
      </c>
      <c r="D301" s="214">
        <v>0</v>
      </c>
      <c r="E301" s="214">
        <v>0</v>
      </c>
    </row>
    <row r="302" spans="1:5">
      <c r="A302" s="212">
        <v>2040219</v>
      </c>
      <c r="B302" s="212" t="s">
        <v>150</v>
      </c>
      <c r="C302" s="217">
        <v>0</v>
      </c>
      <c r="D302" s="214">
        <v>0</v>
      </c>
      <c r="E302" s="214">
        <v>0</v>
      </c>
    </row>
    <row r="303" spans="1:5">
      <c r="A303" s="212">
        <v>2040220</v>
      </c>
      <c r="B303" s="212" t="s">
        <v>291</v>
      </c>
      <c r="C303" s="217">
        <v>2</v>
      </c>
      <c r="D303" s="214">
        <v>2</v>
      </c>
      <c r="E303" s="214">
        <v>0</v>
      </c>
    </row>
    <row r="304" spans="1:5">
      <c r="A304" s="212">
        <v>2040221</v>
      </c>
      <c r="B304" s="212" t="s">
        <v>292</v>
      </c>
      <c r="C304" s="217">
        <v>0</v>
      </c>
      <c r="D304" s="214">
        <v>0</v>
      </c>
      <c r="E304" s="214">
        <v>0</v>
      </c>
    </row>
    <row r="305" spans="1:5">
      <c r="A305" s="212">
        <v>2040222</v>
      </c>
      <c r="B305" s="212" t="s">
        <v>293</v>
      </c>
      <c r="C305" s="217">
        <v>0</v>
      </c>
      <c r="D305" s="214">
        <v>0</v>
      </c>
      <c r="E305" s="214">
        <v>0</v>
      </c>
    </row>
    <row r="306" spans="1:5">
      <c r="A306" s="212">
        <v>2040223</v>
      </c>
      <c r="B306" s="212" t="s">
        <v>294</v>
      </c>
      <c r="C306" s="217">
        <v>12</v>
      </c>
      <c r="D306" s="214">
        <v>12</v>
      </c>
      <c r="E306" s="214">
        <v>0</v>
      </c>
    </row>
    <row r="307" spans="1:5">
      <c r="A307" s="212">
        <v>2040250</v>
      </c>
      <c r="B307" s="212" t="s">
        <v>118</v>
      </c>
      <c r="C307" s="217">
        <v>568</v>
      </c>
      <c r="D307" s="214">
        <v>568</v>
      </c>
      <c r="E307" s="214">
        <v>0</v>
      </c>
    </row>
    <row r="308" spans="1:5">
      <c r="A308" s="212">
        <v>2040299</v>
      </c>
      <c r="B308" s="212" t="s">
        <v>295</v>
      </c>
      <c r="C308" s="217">
        <v>42</v>
      </c>
      <c r="D308" s="214">
        <v>42</v>
      </c>
      <c r="E308" s="214">
        <v>0</v>
      </c>
    </row>
    <row r="309" spans="1:5">
      <c r="A309" s="212">
        <v>20403</v>
      </c>
      <c r="B309" s="215" t="s">
        <v>296</v>
      </c>
      <c r="C309" s="213">
        <v>0</v>
      </c>
      <c r="D309" s="214">
        <f>SUM(D310:D315)</f>
        <v>0</v>
      </c>
      <c r="E309" s="214">
        <f>SUM(E310:E315)</f>
        <v>0</v>
      </c>
    </row>
    <row r="310" spans="1:5">
      <c r="A310" s="212">
        <v>2040301</v>
      </c>
      <c r="B310" s="212" t="s">
        <v>109</v>
      </c>
      <c r="C310" s="217">
        <v>0</v>
      </c>
      <c r="D310" s="214">
        <v>0</v>
      </c>
      <c r="E310" s="214">
        <v>0</v>
      </c>
    </row>
    <row r="311" spans="1:5">
      <c r="A311" s="212">
        <v>2040302</v>
      </c>
      <c r="B311" s="212" t="s">
        <v>110</v>
      </c>
      <c r="C311" s="217">
        <v>0</v>
      </c>
      <c r="D311" s="214">
        <v>0</v>
      </c>
      <c r="E311" s="214">
        <v>0</v>
      </c>
    </row>
    <row r="312" spans="1:5">
      <c r="A312" s="212">
        <v>2040303</v>
      </c>
      <c r="B312" s="212" t="s">
        <v>111</v>
      </c>
      <c r="C312" s="217">
        <v>0</v>
      </c>
      <c r="D312" s="214">
        <v>0</v>
      </c>
      <c r="E312" s="214">
        <v>0</v>
      </c>
    </row>
    <row r="313" spans="1:5">
      <c r="A313" s="212">
        <v>2040304</v>
      </c>
      <c r="B313" s="212" t="s">
        <v>297</v>
      </c>
      <c r="C313" s="217">
        <v>0</v>
      </c>
      <c r="D313" s="214">
        <v>0</v>
      </c>
      <c r="E313" s="214">
        <v>0</v>
      </c>
    </row>
    <row r="314" spans="1:5">
      <c r="A314" s="212">
        <v>2040350</v>
      </c>
      <c r="B314" s="212" t="s">
        <v>118</v>
      </c>
      <c r="C314" s="217">
        <v>0</v>
      </c>
      <c r="D314" s="214">
        <v>0</v>
      </c>
      <c r="E314" s="214">
        <v>0</v>
      </c>
    </row>
    <row r="315" spans="1:5">
      <c r="A315" s="212">
        <v>2040399</v>
      </c>
      <c r="B315" s="212" t="s">
        <v>298</v>
      </c>
      <c r="C315" s="217">
        <v>0</v>
      </c>
      <c r="D315" s="214">
        <v>0</v>
      </c>
      <c r="E315" s="214">
        <v>0</v>
      </c>
    </row>
    <row r="316" spans="1:5">
      <c r="A316" s="212">
        <v>20404</v>
      </c>
      <c r="B316" s="215" t="s">
        <v>299</v>
      </c>
      <c r="C316" s="213">
        <v>3453</v>
      </c>
      <c r="D316" s="214">
        <f>SUM(D317:D323)</f>
        <v>3453</v>
      </c>
      <c r="E316" s="214">
        <f>SUM(E317:E323)</f>
        <v>0</v>
      </c>
    </row>
    <row r="317" spans="1:5">
      <c r="A317" s="212">
        <v>2040401</v>
      </c>
      <c r="B317" s="212" t="s">
        <v>109</v>
      </c>
      <c r="C317" s="217">
        <v>3126</v>
      </c>
      <c r="D317" s="214">
        <v>3126</v>
      </c>
      <c r="E317" s="214">
        <v>0</v>
      </c>
    </row>
    <row r="318" spans="1:5">
      <c r="A318" s="212">
        <v>2040402</v>
      </c>
      <c r="B318" s="212" t="s">
        <v>110</v>
      </c>
      <c r="C318" s="217">
        <v>327</v>
      </c>
      <c r="D318" s="214">
        <v>327</v>
      </c>
      <c r="E318" s="214">
        <v>0</v>
      </c>
    </row>
    <row r="319" spans="1:5">
      <c r="A319" s="212">
        <v>2040403</v>
      </c>
      <c r="B319" s="212" t="s">
        <v>111</v>
      </c>
      <c r="C319" s="217">
        <v>0</v>
      </c>
      <c r="D319" s="214">
        <v>0</v>
      </c>
      <c r="E319" s="214">
        <v>0</v>
      </c>
    </row>
    <row r="320" spans="1:5">
      <c r="A320" s="212">
        <v>2040409</v>
      </c>
      <c r="B320" s="212" t="s">
        <v>300</v>
      </c>
      <c r="C320" s="217">
        <v>0</v>
      </c>
      <c r="D320" s="214">
        <v>0</v>
      </c>
      <c r="E320" s="214">
        <v>0</v>
      </c>
    </row>
    <row r="321" spans="1:5">
      <c r="A321" s="212">
        <v>2040410</v>
      </c>
      <c r="B321" s="212" t="s">
        <v>301</v>
      </c>
      <c r="C321" s="217">
        <v>0</v>
      </c>
      <c r="D321" s="214">
        <v>0</v>
      </c>
      <c r="E321" s="214">
        <v>0</v>
      </c>
    </row>
    <row r="322" spans="1:5">
      <c r="A322" s="212">
        <v>2040450</v>
      </c>
      <c r="B322" s="212" t="s">
        <v>118</v>
      </c>
      <c r="C322" s="217">
        <v>0</v>
      </c>
      <c r="D322" s="214">
        <v>0</v>
      </c>
      <c r="E322" s="214">
        <v>0</v>
      </c>
    </row>
    <row r="323" spans="1:5">
      <c r="A323" s="212">
        <v>2040499</v>
      </c>
      <c r="B323" s="212" t="s">
        <v>302</v>
      </c>
      <c r="C323" s="217">
        <v>0</v>
      </c>
      <c r="D323" s="214">
        <v>0</v>
      </c>
      <c r="E323" s="214">
        <v>0</v>
      </c>
    </row>
    <row r="324" spans="1:5">
      <c r="A324" s="212">
        <v>20405</v>
      </c>
      <c r="B324" s="215" t="s">
        <v>303</v>
      </c>
      <c r="C324" s="213">
        <v>6147</v>
      </c>
      <c r="D324" s="214">
        <f>SUM(D325:D332)</f>
        <v>6147</v>
      </c>
      <c r="E324" s="214">
        <f>SUM(E325:E332)</f>
        <v>0</v>
      </c>
    </row>
    <row r="325" spans="1:5">
      <c r="A325" s="212">
        <v>2040501</v>
      </c>
      <c r="B325" s="212" t="s">
        <v>109</v>
      </c>
      <c r="C325" s="217">
        <v>5420</v>
      </c>
      <c r="D325" s="214">
        <v>5420</v>
      </c>
      <c r="E325" s="214">
        <v>0</v>
      </c>
    </row>
    <row r="326" spans="1:5">
      <c r="A326" s="212">
        <v>2040502</v>
      </c>
      <c r="B326" s="212" t="s">
        <v>110</v>
      </c>
      <c r="C326" s="217">
        <v>557</v>
      </c>
      <c r="D326" s="214">
        <v>557</v>
      </c>
      <c r="E326" s="214">
        <v>0</v>
      </c>
    </row>
    <row r="327" spans="1:5">
      <c r="A327" s="212">
        <v>2040503</v>
      </c>
      <c r="B327" s="212" t="s">
        <v>111</v>
      </c>
      <c r="C327" s="217">
        <v>0</v>
      </c>
      <c r="D327" s="214">
        <v>0</v>
      </c>
      <c r="E327" s="214">
        <v>0</v>
      </c>
    </row>
    <row r="328" spans="1:5">
      <c r="A328" s="212">
        <v>2040504</v>
      </c>
      <c r="B328" s="212" t="s">
        <v>304</v>
      </c>
      <c r="C328" s="217">
        <v>0</v>
      </c>
      <c r="D328" s="214">
        <v>0</v>
      </c>
      <c r="E328" s="214">
        <v>0</v>
      </c>
    </row>
    <row r="329" spans="1:5">
      <c r="A329" s="212">
        <v>2040505</v>
      </c>
      <c r="B329" s="212" t="s">
        <v>305</v>
      </c>
      <c r="C329" s="217">
        <v>0</v>
      </c>
      <c r="D329" s="214">
        <v>0</v>
      </c>
      <c r="E329" s="214">
        <v>0</v>
      </c>
    </row>
    <row r="330" spans="1:5">
      <c r="A330" s="212">
        <v>2040506</v>
      </c>
      <c r="B330" s="212" t="s">
        <v>306</v>
      </c>
      <c r="C330" s="217">
        <v>170</v>
      </c>
      <c r="D330" s="214">
        <v>170</v>
      </c>
      <c r="E330" s="214">
        <v>0</v>
      </c>
    </row>
    <row r="331" spans="1:5">
      <c r="A331" s="212">
        <v>2040550</v>
      </c>
      <c r="B331" s="212" t="s">
        <v>118</v>
      </c>
      <c r="C331" s="217">
        <v>0</v>
      </c>
      <c r="D331" s="214">
        <v>0</v>
      </c>
      <c r="E331" s="214">
        <v>0</v>
      </c>
    </row>
    <row r="332" spans="1:5">
      <c r="A332" s="212">
        <v>2040599</v>
      </c>
      <c r="B332" s="212" t="s">
        <v>307</v>
      </c>
      <c r="C332" s="217">
        <v>0</v>
      </c>
      <c r="D332" s="214">
        <v>0</v>
      </c>
      <c r="E332" s="214">
        <v>0</v>
      </c>
    </row>
    <row r="333" spans="1:5">
      <c r="A333" s="212">
        <v>20406</v>
      </c>
      <c r="B333" s="215" t="s">
        <v>308</v>
      </c>
      <c r="C333" s="213">
        <v>1027</v>
      </c>
      <c r="D333" s="214">
        <f>SUM(D334:D346)</f>
        <v>991</v>
      </c>
      <c r="E333" s="214">
        <f>SUM(E334:E346)</f>
        <v>36</v>
      </c>
    </row>
    <row r="334" spans="1:5">
      <c r="A334" s="212">
        <v>2040601</v>
      </c>
      <c r="B334" s="212" t="s">
        <v>109</v>
      </c>
      <c r="C334" s="217">
        <v>819</v>
      </c>
      <c r="D334" s="214">
        <v>784</v>
      </c>
      <c r="E334" s="214">
        <v>35</v>
      </c>
    </row>
    <row r="335" spans="1:5">
      <c r="A335" s="212">
        <v>2040602</v>
      </c>
      <c r="B335" s="212" t="s">
        <v>110</v>
      </c>
      <c r="C335" s="217">
        <v>109</v>
      </c>
      <c r="D335" s="214">
        <v>109</v>
      </c>
      <c r="E335" s="214">
        <v>0</v>
      </c>
    </row>
    <row r="336" spans="1:5">
      <c r="A336" s="212">
        <v>2040603</v>
      </c>
      <c r="B336" s="212" t="s">
        <v>111</v>
      </c>
      <c r="C336" s="217">
        <v>0</v>
      </c>
      <c r="D336" s="214">
        <v>0</v>
      </c>
      <c r="E336" s="214">
        <v>0</v>
      </c>
    </row>
    <row r="337" spans="1:5">
      <c r="A337" s="212">
        <v>2040604</v>
      </c>
      <c r="B337" s="212" t="s">
        <v>309</v>
      </c>
      <c r="C337" s="217">
        <v>0</v>
      </c>
      <c r="D337" s="214">
        <v>0</v>
      </c>
      <c r="E337" s="214">
        <v>0</v>
      </c>
    </row>
    <row r="338" spans="1:5">
      <c r="A338" s="212">
        <v>2040605</v>
      </c>
      <c r="B338" s="212" t="s">
        <v>310</v>
      </c>
      <c r="C338" s="217">
        <v>0</v>
      </c>
      <c r="D338" s="214">
        <v>0</v>
      </c>
      <c r="E338" s="214">
        <v>0</v>
      </c>
    </row>
    <row r="339" spans="1:5">
      <c r="A339" s="212">
        <v>2040606</v>
      </c>
      <c r="B339" s="212" t="s">
        <v>311</v>
      </c>
      <c r="C339" s="217">
        <v>0</v>
      </c>
      <c r="D339" s="214">
        <v>0</v>
      </c>
      <c r="E339" s="214">
        <v>0</v>
      </c>
    </row>
    <row r="340" spans="1:5">
      <c r="A340" s="212">
        <v>2040607</v>
      </c>
      <c r="B340" s="212" t="s">
        <v>312</v>
      </c>
      <c r="C340" s="217">
        <v>38</v>
      </c>
      <c r="D340" s="214">
        <v>38</v>
      </c>
      <c r="E340" s="214">
        <v>0</v>
      </c>
    </row>
    <row r="341" spans="1:5">
      <c r="A341" s="212">
        <v>2040608</v>
      </c>
      <c r="B341" s="212" t="s">
        <v>313</v>
      </c>
      <c r="C341" s="217">
        <v>0</v>
      </c>
      <c r="D341" s="214">
        <v>0</v>
      </c>
      <c r="E341" s="214">
        <v>0</v>
      </c>
    </row>
    <row r="342" spans="1:5">
      <c r="A342" s="212">
        <v>2040610</v>
      </c>
      <c r="B342" s="212" t="s">
        <v>314</v>
      </c>
      <c r="C342" s="217">
        <v>7</v>
      </c>
      <c r="D342" s="214">
        <v>7</v>
      </c>
      <c r="E342" s="214">
        <v>0</v>
      </c>
    </row>
    <row r="343" spans="1:5">
      <c r="A343" s="212">
        <v>2040612</v>
      </c>
      <c r="B343" s="212" t="s">
        <v>315</v>
      </c>
      <c r="C343" s="217">
        <v>14</v>
      </c>
      <c r="D343" s="214">
        <v>14</v>
      </c>
      <c r="E343" s="214">
        <v>0</v>
      </c>
    </row>
    <row r="344" spans="1:5">
      <c r="A344" s="212">
        <v>2040613</v>
      </c>
      <c r="B344" s="212" t="s">
        <v>150</v>
      </c>
      <c r="C344" s="217">
        <v>0</v>
      </c>
      <c r="D344" s="214">
        <v>0</v>
      </c>
      <c r="E344" s="214">
        <v>0</v>
      </c>
    </row>
    <row r="345" spans="1:5">
      <c r="A345" s="212">
        <v>2040650</v>
      </c>
      <c r="B345" s="212" t="s">
        <v>118</v>
      </c>
      <c r="C345" s="217">
        <v>39</v>
      </c>
      <c r="D345" s="214">
        <v>39</v>
      </c>
      <c r="E345" s="214">
        <v>0</v>
      </c>
    </row>
    <row r="346" spans="1:5">
      <c r="A346" s="212">
        <v>2040699</v>
      </c>
      <c r="B346" s="212" t="s">
        <v>316</v>
      </c>
      <c r="C346" s="217">
        <v>1</v>
      </c>
      <c r="D346" s="214">
        <v>0</v>
      </c>
      <c r="E346" s="214">
        <v>1</v>
      </c>
    </row>
    <row r="347" spans="1:5">
      <c r="A347" s="212">
        <v>20407</v>
      </c>
      <c r="B347" s="215" t="s">
        <v>317</v>
      </c>
      <c r="C347" s="213">
        <v>0</v>
      </c>
      <c r="D347" s="214">
        <f>SUM(D348:D356)</f>
        <v>0</v>
      </c>
      <c r="E347" s="214">
        <f>SUM(E348:E356)</f>
        <v>0</v>
      </c>
    </row>
    <row r="348" spans="1:5">
      <c r="A348" s="212">
        <v>2040701</v>
      </c>
      <c r="B348" s="212" t="s">
        <v>109</v>
      </c>
      <c r="C348" s="217">
        <v>0</v>
      </c>
      <c r="D348" s="214">
        <v>0</v>
      </c>
      <c r="E348" s="214">
        <v>0</v>
      </c>
    </row>
    <row r="349" spans="1:5">
      <c r="A349" s="212">
        <v>2040702</v>
      </c>
      <c r="B349" s="212" t="s">
        <v>110</v>
      </c>
      <c r="C349" s="217">
        <v>0</v>
      </c>
      <c r="D349" s="214">
        <v>0</v>
      </c>
      <c r="E349" s="214">
        <v>0</v>
      </c>
    </row>
    <row r="350" spans="1:5">
      <c r="A350" s="212">
        <v>2040703</v>
      </c>
      <c r="B350" s="212" t="s">
        <v>111</v>
      </c>
      <c r="C350" s="217">
        <v>0</v>
      </c>
      <c r="D350" s="214">
        <v>0</v>
      </c>
      <c r="E350" s="214">
        <v>0</v>
      </c>
    </row>
    <row r="351" spans="1:5">
      <c r="A351" s="212">
        <v>2040704</v>
      </c>
      <c r="B351" s="212" t="s">
        <v>318</v>
      </c>
      <c r="C351" s="217">
        <v>0</v>
      </c>
      <c r="D351" s="214">
        <v>0</v>
      </c>
      <c r="E351" s="214">
        <v>0</v>
      </c>
    </row>
    <row r="352" spans="1:5">
      <c r="A352" s="212">
        <v>2040705</v>
      </c>
      <c r="B352" s="212" t="s">
        <v>319</v>
      </c>
      <c r="C352" s="217">
        <v>0</v>
      </c>
      <c r="D352" s="214">
        <v>0</v>
      </c>
      <c r="E352" s="214">
        <v>0</v>
      </c>
    </row>
    <row r="353" spans="1:5">
      <c r="A353" s="212">
        <v>2040706</v>
      </c>
      <c r="B353" s="212" t="s">
        <v>320</v>
      </c>
      <c r="C353" s="217">
        <v>0</v>
      </c>
      <c r="D353" s="214">
        <v>0</v>
      </c>
      <c r="E353" s="214">
        <v>0</v>
      </c>
    </row>
    <row r="354" spans="1:5">
      <c r="A354" s="212">
        <v>2040707</v>
      </c>
      <c r="B354" s="212" t="s">
        <v>150</v>
      </c>
      <c r="C354" s="217">
        <v>0</v>
      </c>
      <c r="D354" s="214">
        <v>0</v>
      </c>
      <c r="E354" s="214">
        <v>0</v>
      </c>
    </row>
    <row r="355" spans="1:5">
      <c r="A355" s="212">
        <v>2040750</v>
      </c>
      <c r="B355" s="212" t="s">
        <v>118</v>
      </c>
      <c r="C355" s="217">
        <v>0</v>
      </c>
      <c r="D355" s="214">
        <v>0</v>
      </c>
      <c r="E355" s="214">
        <v>0</v>
      </c>
    </row>
    <row r="356" spans="1:5">
      <c r="A356" s="212">
        <v>2040799</v>
      </c>
      <c r="B356" s="212" t="s">
        <v>321</v>
      </c>
      <c r="C356" s="217">
        <v>0</v>
      </c>
      <c r="D356" s="214">
        <v>0</v>
      </c>
      <c r="E356" s="214">
        <v>0</v>
      </c>
    </row>
    <row r="357" spans="1:5">
      <c r="A357" s="212">
        <v>20408</v>
      </c>
      <c r="B357" s="215" t="s">
        <v>322</v>
      </c>
      <c r="C357" s="213">
        <v>2124</v>
      </c>
      <c r="D357" s="214">
        <f>SUM(D358:D366)</f>
        <v>2124</v>
      </c>
      <c r="E357" s="214">
        <f>SUM(E358:E366)</f>
        <v>0</v>
      </c>
    </row>
    <row r="358" spans="1:5">
      <c r="A358" s="212">
        <v>2040801</v>
      </c>
      <c r="B358" s="212" t="s">
        <v>109</v>
      </c>
      <c r="C358" s="217">
        <v>878</v>
      </c>
      <c r="D358" s="214">
        <v>878</v>
      </c>
      <c r="E358" s="214">
        <v>0</v>
      </c>
    </row>
    <row r="359" spans="1:5">
      <c r="A359" s="212">
        <v>2040802</v>
      </c>
      <c r="B359" s="212" t="s">
        <v>110</v>
      </c>
      <c r="C359" s="217">
        <v>0</v>
      </c>
      <c r="D359" s="214">
        <v>0</v>
      </c>
      <c r="E359" s="214">
        <v>0</v>
      </c>
    </row>
    <row r="360" spans="1:5">
      <c r="A360" s="212">
        <v>2040803</v>
      </c>
      <c r="B360" s="212" t="s">
        <v>111</v>
      </c>
      <c r="C360" s="217">
        <v>0</v>
      </c>
      <c r="D360" s="214">
        <v>0</v>
      </c>
      <c r="E360" s="214">
        <v>0</v>
      </c>
    </row>
    <row r="361" spans="1:5">
      <c r="A361" s="212">
        <v>2040804</v>
      </c>
      <c r="B361" s="212" t="s">
        <v>323</v>
      </c>
      <c r="C361" s="217">
        <v>0</v>
      </c>
      <c r="D361" s="214">
        <v>0</v>
      </c>
      <c r="E361" s="214">
        <v>0</v>
      </c>
    </row>
    <row r="362" spans="1:5">
      <c r="A362" s="212">
        <v>2040805</v>
      </c>
      <c r="B362" s="212" t="s">
        <v>324</v>
      </c>
      <c r="C362" s="217">
        <v>0</v>
      </c>
      <c r="D362" s="214">
        <v>0</v>
      </c>
      <c r="E362" s="214">
        <v>0</v>
      </c>
    </row>
    <row r="363" spans="1:5">
      <c r="A363" s="212">
        <v>2040806</v>
      </c>
      <c r="B363" s="212" t="s">
        <v>325</v>
      </c>
      <c r="C363" s="217">
        <v>1246</v>
      </c>
      <c r="D363" s="214">
        <v>1246</v>
      </c>
      <c r="E363" s="214">
        <v>0</v>
      </c>
    </row>
    <row r="364" spans="1:5">
      <c r="A364" s="212">
        <v>2040807</v>
      </c>
      <c r="B364" s="212" t="s">
        <v>150</v>
      </c>
      <c r="C364" s="217">
        <v>0</v>
      </c>
      <c r="D364" s="214">
        <v>0</v>
      </c>
      <c r="E364" s="214">
        <v>0</v>
      </c>
    </row>
    <row r="365" spans="1:5">
      <c r="A365" s="212">
        <v>2040850</v>
      </c>
      <c r="B365" s="212" t="s">
        <v>118</v>
      </c>
      <c r="C365" s="217">
        <v>0</v>
      </c>
      <c r="D365" s="214">
        <v>0</v>
      </c>
      <c r="E365" s="214">
        <v>0</v>
      </c>
    </row>
    <row r="366" spans="1:5">
      <c r="A366" s="212">
        <v>2040899</v>
      </c>
      <c r="B366" s="212" t="s">
        <v>326</v>
      </c>
      <c r="C366" s="217">
        <v>0</v>
      </c>
      <c r="D366" s="214">
        <v>0</v>
      </c>
      <c r="E366" s="214">
        <v>0</v>
      </c>
    </row>
    <row r="367" spans="1:5">
      <c r="A367" s="212">
        <v>20409</v>
      </c>
      <c r="B367" s="215" t="s">
        <v>327</v>
      </c>
      <c r="C367" s="213">
        <v>0</v>
      </c>
      <c r="D367" s="214">
        <f>SUM(D368:D374)</f>
        <v>0</v>
      </c>
      <c r="E367" s="214">
        <f>SUM(E368:E374)</f>
        <v>0</v>
      </c>
    </row>
    <row r="368" spans="1:5">
      <c r="A368" s="212">
        <v>2040901</v>
      </c>
      <c r="B368" s="212" t="s">
        <v>109</v>
      </c>
      <c r="C368" s="217">
        <v>0</v>
      </c>
      <c r="D368" s="214">
        <v>0</v>
      </c>
      <c r="E368" s="214">
        <v>0</v>
      </c>
    </row>
    <row r="369" spans="1:5">
      <c r="A369" s="212">
        <v>2040902</v>
      </c>
      <c r="B369" s="212" t="s">
        <v>110</v>
      </c>
      <c r="C369" s="217">
        <v>0</v>
      </c>
      <c r="D369" s="214">
        <v>0</v>
      </c>
      <c r="E369" s="214">
        <v>0</v>
      </c>
    </row>
    <row r="370" spans="1:5">
      <c r="A370" s="212">
        <v>2040903</v>
      </c>
      <c r="B370" s="212" t="s">
        <v>111</v>
      </c>
      <c r="C370" s="217">
        <v>0</v>
      </c>
      <c r="D370" s="214">
        <v>0</v>
      </c>
      <c r="E370" s="214">
        <v>0</v>
      </c>
    </row>
    <row r="371" spans="1:5">
      <c r="A371" s="212">
        <v>2040904</v>
      </c>
      <c r="B371" s="212" t="s">
        <v>328</v>
      </c>
      <c r="C371" s="217">
        <v>0</v>
      </c>
      <c r="D371" s="214">
        <v>0</v>
      </c>
      <c r="E371" s="214">
        <v>0</v>
      </c>
    </row>
    <row r="372" spans="1:5">
      <c r="A372" s="212">
        <v>2040905</v>
      </c>
      <c r="B372" s="212" t="s">
        <v>329</v>
      </c>
      <c r="C372" s="217">
        <v>0</v>
      </c>
      <c r="D372" s="214">
        <v>0</v>
      </c>
      <c r="E372" s="214">
        <v>0</v>
      </c>
    </row>
    <row r="373" spans="1:5">
      <c r="A373" s="212">
        <v>2040950</v>
      </c>
      <c r="B373" s="212" t="s">
        <v>118</v>
      </c>
      <c r="C373" s="217">
        <v>0</v>
      </c>
      <c r="D373" s="214">
        <v>0</v>
      </c>
      <c r="E373" s="214">
        <v>0</v>
      </c>
    </row>
    <row r="374" spans="1:5">
      <c r="A374" s="212">
        <v>2040999</v>
      </c>
      <c r="B374" s="212" t="s">
        <v>330</v>
      </c>
      <c r="C374" s="217">
        <v>0</v>
      </c>
      <c r="D374" s="214">
        <v>0</v>
      </c>
      <c r="E374" s="214">
        <v>0</v>
      </c>
    </row>
    <row r="375" spans="1:5">
      <c r="A375" s="212">
        <v>20410</v>
      </c>
      <c r="B375" s="215" t="s">
        <v>331</v>
      </c>
      <c r="C375" s="213">
        <v>0</v>
      </c>
      <c r="D375" s="214">
        <f>SUM(D376:D380)</f>
        <v>0</v>
      </c>
      <c r="E375" s="214">
        <f>SUM(E376:E380)</f>
        <v>0</v>
      </c>
    </row>
    <row r="376" spans="1:5">
      <c r="A376" s="212">
        <v>2041001</v>
      </c>
      <c r="B376" s="212" t="s">
        <v>109</v>
      </c>
      <c r="C376" s="217">
        <v>0</v>
      </c>
      <c r="D376" s="214">
        <v>0</v>
      </c>
      <c r="E376" s="214">
        <v>0</v>
      </c>
    </row>
    <row r="377" spans="1:5">
      <c r="A377" s="212">
        <v>2041002</v>
      </c>
      <c r="B377" s="212" t="s">
        <v>110</v>
      </c>
      <c r="C377" s="217">
        <v>0</v>
      </c>
      <c r="D377" s="214">
        <v>0</v>
      </c>
      <c r="E377" s="214">
        <v>0</v>
      </c>
    </row>
    <row r="378" spans="1:5">
      <c r="A378" s="212">
        <v>2041006</v>
      </c>
      <c r="B378" s="212" t="s">
        <v>150</v>
      </c>
      <c r="C378" s="217">
        <v>0</v>
      </c>
      <c r="D378" s="214">
        <v>0</v>
      </c>
      <c r="E378" s="214">
        <v>0</v>
      </c>
    </row>
    <row r="379" spans="1:5">
      <c r="A379" s="212">
        <v>2041007</v>
      </c>
      <c r="B379" s="212" t="s">
        <v>332</v>
      </c>
      <c r="C379" s="217">
        <v>0</v>
      </c>
      <c r="D379" s="214">
        <v>0</v>
      </c>
      <c r="E379" s="214">
        <v>0</v>
      </c>
    </row>
    <row r="380" spans="1:5">
      <c r="A380" s="212">
        <v>2041099</v>
      </c>
      <c r="B380" s="212" t="s">
        <v>333</v>
      </c>
      <c r="C380" s="217">
        <v>0</v>
      </c>
      <c r="D380" s="214">
        <v>0</v>
      </c>
      <c r="E380" s="214">
        <v>0</v>
      </c>
    </row>
    <row r="381" spans="1:5">
      <c r="A381" s="212">
        <v>20499</v>
      </c>
      <c r="B381" s="215" t="s">
        <v>334</v>
      </c>
      <c r="C381" s="213">
        <v>398</v>
      </c>
      <c r="D381" s="214">
        <f>SUM(D382:D383)</f>
        <v>83</v>
      </c>
      <c r="E381" s="214">
        <f>SUM(E382:E383)</f>
        <v>315</v>
      </c>
    </row>
    <row r="382" spans="1:5">
      <c r="A382" s="212">
        <v>2049902</v>
      </c>
      <c r="B382" s="212" t="s">
        <v>335</v>
      </c>
      <c r="C382" s="217">
        <v>83</v>
      </c>
      <c r="D382" s="214">
        <v>83</v>
      </c>
      <c r="E382" s="214">
        <v>0</v>
      </c>
    </row>
    <row r="383" spans="1:5">
      <c r="A383" s="212">
        <v>2049999</v>
      </c>
      <c r="B383" s="212" t="s">
        <v>336</v>
      </c>
      <c r="C383" s="217">
        <v>315</v>
      </c>
      <c r="D383" s="214">
        <v>0</v>
      </c>
      <c r="E383" s="214">
        <v>315</v>
      </c>
    </row>
    <row r="384" spans="1:5">
      <c r="A384" s="212">
        <v>205</v>
      </c>
      <c r="B384" s="215" t="s">
        <v>337</v>
      </c>
      <c r="C384" s="213">
        <v>81845</v>
      </c>
      <c r="D384" s="214">
        <f>SUM(D385,D390,D397,D403,D409,D413,D417,D421,D427,D434)</f>
        <v>64422</v>
      </c>
      <c r="E384" s="214">
        <f>SUM(E385,E390,E397,E403,E409,E413,E417,E421,E427,E434)</f>
        <v>17423</v>
      </c>
    </row>
    <row r="385" spans="1:5">
      <c r="A385" s="212">
        <v>20501</v>
      </c>
      <c r="B385" s="215" t="s">
        <v>338</v>
      </c>
      <c r="C385" s="213">
        <v>1290</v>
      </c>
      <c r="D385" s="214">
        <f>SUM(D386:D389)</f>
        <v>769</v>
      </c>
      <c r="E385" s="214">
        <f>SUM(E386:E389)</f>
        <v>521</v>
      </c>
    </row>
    <row r="386" spans="1:5">
      <c r="A386" s="212">
        <v>2050101</v>
      </c>
      <c r="B386" s="212" t="s">
        <v>109</v>
      </c>
      <c r="C386" s="217">
        <v>1080</v>
      </c>
      <c r="D386" s="214">
        <v>603</v>
      </c>
      <c r="E386" s="214">
        <v>477</v>
      </c>
    </row>
    <row r="387" spans="1:5">
      <c r="A387" s="212">
        <v>2050102</v>
      </c>
      <c r="B387" s="212" t="s">
        <v>110</v>
      </c>
      <c r="C387" s="217">
        <v>83</v>
      </c>
      <c r="D387" s="214">
        <v>67</v>
      </c>
      <c r="E387" s="214">
        <v>16</v>
      </c>
    </row>
    <row r="388" spans="1:5">
      <c r="A388" s="212">
        <v>2050103</v>
      </c>
      <c r="B388" s="212" t="s">
        <v>111</v>
      </c>
      <c r="C388" s="217">
        <v>0</v>
      </c>
      <c r="D388" s="214">
        <v>0</v>
      </c>
      <c r="E388" s="214">
        <v>0</v>
      </c>
    </row>
    <row r="389" spans="1:5">
      <c r="A389" s="212">
        <v>2050199</v>
      </c>
      <c r="B389" s="212" t="s">
        <v>339</v>
      </c>
      <c r="C389" s="217">
        <v>127</v>
      </c>
      <c r="D389" s="214">
        <v>99</v>
      </c>
      <c r="E389" s="214">
        <v>28</v>
      </c>
    </row>
    <row r="390" spans="1:5">
      <c r="A390" s="212">
        <v>20502</v>
      </c>
      <c r="B390" s="215" t="s">
        <v>340</v>
      </c>
      <c r="C390" s="213">
        <v>62200</v>
      </c>
      <c r="D390" s="214">
        <f>SUM(D391:D396)</f>
        <v>45322</v>
      </c>
      <c r="E390" s="214">
        <f>SUM(E391:E396)</f>
        <v>16878</v>
      </c>
    </row>
    <row r="391" spans="1:5">
      <c r="A391" s="212">
        <v>2050201</v>
      </c>
      <c r="B391" s="212" t="s">
        <v>341</v>
      </c>
      <c r="C391" s="217">
        <v>3141</v>
      </c>
      <c r="D391" s="214">
        <v>2449</v>
      </c>
      <c r="E391" s="214">
        <v>692</v>
      </c>
    </row>
    <row r="392" spans="1:5">
      <c r="A392" s="212">
        <v>2050202</v>
      </c>
      <c r="B392" s="212" t="s">
        <v>342</v>
      </c>
      <c r="C392" s="217">
        <v>11500</v>
      </c>
      <c r="D392" s="214">
        <v>0</v>
      </c>
      <c r="E392" s="214">
        <v>11500</v>
      </c>
    </row>
    <row r="393" spans="1:5">
      <c r="A393" s="212">
        <v>2050203</v>
      </c>
      <c r="B393" s="212" t="s">
        <v>343</v>
      </c>
      <c r="C393" s="217">
        <v>8763</v>
      </c>
      <c r="D393" s="214">
        <v>4077</v>
      </c>
      <c r="E393" s="214">
        <v>4686</v>
      </c>
    </row>
    <row r="394" spans="1:5">
      <c r="A394" s="212">
        <v>2050204</v>
      </c>
      <c r="B394" s="212" t="s">
        <v>344</v>
      </c>
      <c r="C394" s="217">
        <v>33905</v>
      </c>
      <c r="D394" s="214">
        <v>33905</v>
      </c>
      <c r="E394" s="214">
        <v>0</v>
      </c>
    </row>
    <row r="395" spans="1:5">
      <c r="A395" s="212">
        <v>2050205</v>
      </c>
      <c r="B395" s="212" t="s">
        <v>345</v>
      </c>
      <c r="C395" s="217">
        <v>52</v>
      </c>
      <c r="D395" s="214">
        <v>52</v>
      </c>
      <c r="E395" s="214">
        <v>0</v>
      </c>
    </row>
    <row r="396" spans="1:5">
      <c r="A396" s="212">
        <v>2050299</v>
      </c>
      <c r="B396" s="212" t="s">
        <v>346</v>
      </c>
      <c r="C396" s="217">
        <v>4839</v>
      </c>
      <c r="D396" s="214">
        <v>4839</v>
      </c>
      <c r="E396" s="214">
        <v>0</v>
      </c>
    </row>
    <row r="397" spans="1:5">
      <c r="A397" s="212">
        <v>20503</v>
      </c>
      <c r="B397" s="215" t="s">
        <v>347</v>
      </c>
      <c r="C397" s="213">
        <v>12941</v>
      </c>
      <c r="D397" s="214">
        <f>SUM(D398:D402)</f>
        <v>12941</v>
      </c>
      <c r="E397" s="214">
        <f>SUM(E398:E402)</f>
        <v>0</v>
      </c>
    </row>
    <row r="398" spans="1:5">
      <c r="A398" s="212">
        <v>2050301</v>
      </c>
      <c r="B398" s="212" t="s">
        <v>348</v>
      </c>
      <c r="C398" s="217">
        <v>0</v>
      </c>
      <c r="D398" s="214">
        <v>0</v>
      </c>
      <c r="E398" s="214">
        <v>0</v>
      </c>
    </row>
    <row r="399" spans="1:5">
      <c r="A399" s="212">
        <v>2050302</v>
      </c>
      <c r="B399" s="212" t="s">
        <v>349</v>
      </c>
      <c r="C399" s="217">
        <v>10595</v>
      </c>
      <c r="D399" s="214">
        <v>10595</v>
      </c>
      <c r="E399" s="214">
        <v>0</v>
      </c>
    </row>
    <row r="400" spans="1:5">
      <c r="A400" s="212">
        <v>2050303</v>
      </c>
      <c r="B400" s="212" t="s">
        <v>350</v>
      </c>
      <c r="C400" s="217">
        <v>2346</v>
      </c>
      <c r="D400" s="214">
        <v>2346</v>
      </c>
      <c r="E400" s="214">
        <v>0</v>
      </c>
    </row>
    <row r="401" spans="1:5">
      <c r="A401" s="212">
        <v>2050305</v>
      </c>
      <c r="B401" s="212" t="s">
        <v>351</v>
      </c>
      <c r="C401" s="217">
        <v>0</v>
      </c>
      <c r="D401" s="214">
        <v>0</v>
      </c>
      <c r="E401" s="214">
        <v>0</v>
      </c>
    </row>
    <row r="402" spans="1:5">
      <c r="A402" s="212">
        <v>2050399</v>
      </c>
      <c r="B402" s="212" t="s">
        <v>352</v>
      </c>
      <c r="C402" s="217">
        <v>0</v>
      </c>
      <c r="D402" s="214">
        <v>0</v>
      </c>
      <c r="E402" s="214">
        <v>0</v>
      </c>
    </row>
    <row r="403" spans="1:5">
      <c r="A403" s="212">
        <v>20504</v>
      </c>
      <c r="B403" s="215" t="s">
        <v>353</v>
      </c>
      <c r="C403" s="213">
        <v>0</v>
      </c>
      <c r="D403" s="214">
        <f>SUM(D404:D408)</f>
        <v>0</v>
      </c>
      <c r="E403" s="214">
        <f>SUM(E404:E408)</f>
        <v>0</v>
      </c>
    </row>
    <row r="404" spans="1:5">
      <c r="A404" s="212">
        <v>2050401</v>
      </c>
      <c r="B404" s="212" t="s">
        <v>354</v>
      </c>
      <c r="C404" s="217">
        <v>0</v>
      </c>
      <c r="D404" s="214">
        <v>0</v>
      </c>
      <c r="E404" s="214">
        <v>0</v>
      </c>
    </row>
    <row r="405" spans="1:5">
      <c r="A405" s="212">
        <v>2050402</v>
      </c>
      <c r="B405" s="212" t="s">
        <v>355</v>
      </c>
      <c r="C405" s="217">
        <v>0</v>
      </c>
      <c r="D405" s="214">
        <v>0</v>
      </c>
      <c r="E405" s="214">
        <v>0</v>
      </c>
    </row>
    <row r="406" spans="1:5">
      <c r="A406" s="212">
        <v>2050403</v>
      </c>
      <c r="B406" s="212" t="s">
        <v>356</v>
      </c>
      <c r="C406" s="217">
        <v>0</v>
      </c>
      <c r="D406" s="214">
        <v>0</v>
      </c>
      <c r="E406" s="214">
        <v>0</v>
      </c>
    </row>
    <row r="407" spans="1:5">
      <c r="A407" s="212">
        <v>2050404</v>
      </c>
      <c r="B407" s="212" t="s">
        <v>357</v>
      </c>
      <c r="C407" s="217">
        <v>0</v>
      </c>
      <c r="D407" s="214">
        <v>0</v>
      </c>
      <c r="E407" s="214">
        <v>0</v>
      </c>
    </row>
    <row r="408" spans="1:5">
      <c r="A408" s="212">
        <v>2050499</v>
      </c>
      <c r="B408" s="212" t="s">
        <v>358</v>
      </c>
      <c r="C408" s="217">
        <v>0</v>
      </c>
      <c r="D408" s="214">
        <v>0</v>
      </c>
      <c r="E408" s="214">
        <v>0</v>
      </c>
    </row>
    <row r="409" spans="1:5">
      <c r="A409" s="212">
        <v>20505</v>
      </c>
      <c r="B409" s="215" t="s">
        <v>359</v>
      </c>
      <c r="C409" s="213">
        <v>0</v>
      </c>
      <c r="D409" s="214">
        <f>SUM(D410:D412)</f>
        <v>0</v>
      </c>
      <c r="E409" s="214">
        <f>SUM(E410:E412)</f>
        <v>0</v>
      </c>
    </row>
    <row r="410" spans="1:5">
      <c r="A410" s="212">
        <v>2050501</v>
      </c>
      <c r="B410" s="212" t="s">
        <v>360</v>
      </c>
      <c r="C410" s="217">
        <v>0</v>
      </c>
      <c r="D410" s="214">
        <v>0</v>
      </c>
      <c r="E410" s="214">
        <v>0</v>
      </c>
    </row>
    <row r="411" spans="1:5">
      <c r="A411" s="212">
        <v>2050502</v>
      </c>
      <c r="B411" s="212" t="s">
        <v>361</v>
      </c>
      <c r="C411" s="217">
        <v>0</v>
      </c>
      <c r="D411" s="214">
        <v>0</v>
      </c>
      <c r="E411" s="214">
        <v>0</v>
      </c>
    </row>
    <row r="412" spans="1:5">
      <c r="A412" s="212">
        <v>2050599</v>
      </c>
      <c r="B412" s="212" t="s">
        <v>362</v>
      </c>
      <c r="C412" s="217">
        <v>0</v>
      </c>
      <c r="D412" s="214">
        <v>0</v>
      </c>
      <c r="E412" s="214">
        <v>0</v>
      </c>
    </row>
    <row r="413" spans="1:5">
      <c r="A413" s="212">
        <v>20506</v>
      </c>
      <c r="B413" s="215" t="s">
        <v>363</v>
      </c>
      <c r="C413" s="213">
        <v>0</v>
      </c>
      <c r="D413" s="214">
        <f>SUM(D414:D416)</f>
        <v>0</v>
      </c>
      <c r="E413" s="214">
        <f>SUM(E414:E416)</f>
        <v>0</v>
      </c>
    </row>
    <row r="414" spans="1:5">
      <c r="A414" s="212">
        <v>2050601</v>
      </c>
      <c r="B414" s="212" t="s">
        <v>364</v>
      </c>
      <c r="C414" s="217">
        <v>0</v>
      </c>
      <c r="D414" s="214">
        <v>0</v>
      </c>
      <c r="E414" s="214">
        <v>0</v>
      </c>
    </row>
    <row r="415" spans="1:5">
      <c r="A415" s="212">
        <v>2050602</v>
      </c>
      <c r="B415" s="212" t="s">
        <v>365</v>
      </c>
      <c r="C415" s="217">
        <v>0</v>
      </c>
      <c r="D415" s="214">
        <v>0</v>
      </c>
      <c r="E415" s="214">
        <v>0</v>
      </c>
    </row>
    <row r="416" spans="1:5">
      <c r="A416" s="212">
        <v>2050699</v>
      </c>
      <c r="B416" s="212" t="s">
        <v>366</v>
      </c>
      <c r="C416" s="217">
        <v>0</v>
      </c>
      <c r="D416" s="214">
        <v>0</v>
      </c>
      <c r="E416" s="214">
        <v>0</v>
      </c>
    </row>
    <row r="417" spans="1:5">
      <c r="A417" s="212">
        <v>20507</v>
      </c>
      <c r="B417" s="215" t="s">
        <v>367</v>
      </c>
      <c r="C417" s="213">
        <v>1787</v>
      </c>
      <c r="D417" s="214">
        <f>SUM(D418:D420)</f>
        <v>1787</v>
      </c>
      <c r="E417" s="214">
        <f>SUM(E418:E420)</f>
        <v>0</v>
      </c>
    </row>
    <row r="418" spans="1:5">
      <c r="A418" s="212">
        <v>2050701</v>
      </c>
      <c r="B418" s="212" t="s">
        <v>368</v>
      </c>
      <c r="C418" s="217">
        <v>1787</v>
      </c>
      <c r="D418" s="214">
        <v>1787</v>
      </c>
      <c r="E418" s="214">
        <v>0</v>
      </c>
    </row>
    <row r="419" spans="1:5">
      <c r="A419" s="212">
        <v>2050702</v>
      </c>
      <c r="B419" s="212" t="s">
        <v>369</v>
      </c>
      <c r="C419" s="217">
        <v>0</v>
      </c>
      <c r="D419" s="214">
        <v>0</v>
      </c>
      <c r="E419" s="214">
        <v>0</v>
      </c>
    </row>
    <row r="420" spans="1:5">
      <c r="A420" s="212">
        <v>2050799</v>
      </c>
      <c r="B420" s="212" t="s">
        <v>370</v>
      </c>
      <c r="C420" s="217">
        <v>0</v>
      </c>
      <c r="D420" s="214">
        <v>0</v>
      </c>
      <c r="E420" s="214">
        <v>0</v>
      </c>
    </row>
    <row r="421" spans="1:5">
      <c r="A421" s="212">
        <v>20508</v>
      </c>
      <c r="B421" s="215" t="s">
        <v>371</v>
      </c>
      <c r="C421" s="213">
        <v>881</v>
      </c>
      <c r="D421" s="214">
        <f>SUM(D422:D426)</f>
        <v>881</v>
      </c>
      <c r="E421" s="214">
        <f>SUM(E422:E426)</f>
        <v>0</v>
      </c>
    </row>
    <row r="422" spans="1:5">
      <c r="A422" s="212">
        <v>2050801</v>
      </c>
      <c r="B422" s="212" t="s">
        <v>372</v>
      </c>
      <c r="C422" s="217">
        <v>0</v>
      </c>
      <c r="D422" s="214">
        <v>0</v>
      </c>
      <c r="E422" s="214">
        <v>0</v>
      </c>
    </row>
    <row r="423" spans="1:5">
      <c r="A423" s="212">
        <v>2050802</v>
      </c>
      <c r="B423" s="212" t="s">
        <v>373</v>
      </c>
      <c r="C423" s="217">
        <v>881</v>
      </c>
      <c r="D423" s="214">
        <v>881</v>
      </c>
      <c r="E423" s="214">
        <v>0</v>
      </c>
    </row>
    <row r="424" spans="1:5">
      <c r="A424" s="212">
        <v>2050803</v>
      </c>
      <c r="B424" s="212" t="s">
        <v>374</v>
      </c>
      <c r="C424" s="217">
        <v>0</v>
      </c>
      <c r="D424" s="214">
        <v>0</v>
      </c>
      <c r="E424" s="214">
        <v>0</v>
      </c>
    </row>
    <row r="425" spans="1:5">
      <c r="A425" s="212">
        <v>2050804</v>
      </c>
      <c r="B425" s="212" t="s">
        <v>375</v>
      </c>
      <c r="C425" s="217">
        <v>0</v>
      </c>
      <c r="D425" s="214">
        <v>0</v>
      </c>
      <c r="E425" s="214">
        <v>0</v>
      </c>
    </row>
    <row r="426" spans="1:5">
      <c r="A426" s="212">
        <v>2050899</v>
      </c>
      <c r="B426" s="212" t="s">
        <v>376</v>
      </c>
      <c r="C426" s="217">
        <v>0</v>
      </c>
      <c r="D426" s="214">
        <v>0</v>
      </c>
      <c r="E426" s="214">
        <v>0</v>
      </c>
    </row>
    <row r="427" spans="1:5">
      <c r="A427" s="212">
        <v>20509</v>
      </c>
      <c r="B427" s="215" t="s">
        <v>377</v>
      </c>
      <c r="C427" s="213">
        <v>1452</v>
      </c>
      <c r="D427" s="214">
        <f>SUM(D428:D433)</f>
        <v>1452</v>
      </c>
      <c r="E427" s="214">
        <f>SUM(E428:E433)</f>
        <v>0</v>
      </c>
    </row>
    <row r="428" spans="1:5">
      <c r="A428" s="212">
        <v>2050901</v>
      </c>
      <c r="B428" s="212" t="s">
        <v>378</v>
      </c>
      <c r="C428" s="217">
        <v>0</v>
      </c>
      <c r="D428" s="214">
        <v>0</v>
      </c>
      <c r="E428" s="214">
        <v>0</v>
      </c>
    </row>
    <row r="429" spans="1:5">
      <c r="A429" s="212">
        <v>2050902</v>
      </c>
      <c r="B429" s="212" t="s">
        <v>379</v>
      </c>
      <c r="C429" s="217">
        <v>0</v>
      </c>
      <c r="D429" s="214">
        <v>0</v>
      </c>
      <c r="E429" s="214">
        <v>0</v>
      </c>
    </row>
    <row r="430" spans="1:5">
      <c r="A430" s="212">
        <v>2050903</v>
      </c>
      <c r="B430" s="212" t="s">
        <v>380</v>
      </c>
      <c r="C430" s="217">
        <v>1381</v>
      </c>
      <c r="D430" s="214">
        <v>1381</v>
      </c>
      <c r="E430" s="214">
        <v>0</v>
      </c>
    </row>
    <row r="431" spans="1:5">
      <c r="A431" s="212">
        <v>2050904</v>
      </c>
      <c r="B431" s="212" t="s">
        <v>381</v>
      </c>
      <c r="C431" s="217">
        <v>0</v>
      </c>
      <c r="D431" s="214">
        <v>0</v>
      </c>
      <c r="E431" s="214">
        <v>0</v>
      </c>
    </row>
    <row r="432" spans="1:5">
      <c r="A432" s="212">
        <v>2050905</v>
      </c>
      <c r="B432" s="212" t="s">
        <v>382</v>
      </c>
      <c r="C432" s="217">
        <v>0</v>
      </c>
      <c r="D432" s="214">
        <v>0</v>
      </c>
      <c r="E432" s="214">
        <v>0</v>
      </c>
    </row>
    <row r="433" spans="1:5">
      <c r="A433" s="212">
        <v>2050999</v>
      </c>
      <c r="B433" s="212" t="s">
        <v>383</v>
      </c>
      <c r="C433" s="217">
        <v>71</v>
      </c>
      <c r="D433" s="214">
        <v>71</v>
      </c>
      <c r="E433" s="214">
        <v>0</v>
      </c>
    </row>
    <row r="434" spans="1:5">
      <c r="A434" s="212">
        <v>20599</v>
      </c>
      <c r="B434" s="215" t="s">
        <v>384</v>
      </c>
      <c r="C434" s="213">
        <v>1294</v>
      </c>
      <c r="D434" s="214">
        <f>D435</f>
        <v>1270</v>
      </c>
      <c r="E434" s="214">
        <f>E435</f>
        <v>24</v>
      </c>
    </row>
    <row r="435" spans="1:5">
      <c r="A435" s="212">
        <v>2059999</v>
      </c>
      <c r="B435" s="212" t="s">
        <v>385</v>
      </c>
      <c r="C435" s="217">
        <v>1294</v>
      </c>
      <c r="D435" s="214">
        <v>1270</v>
      </c>
      <c r="E435" s="214">
        <v>24</v>
      </c>
    </row>
    <row r="436" spans="1:5">
      <c r="A436" s="212">
        <v>206</v>
      </c>
      <c r="B436" s="215" t="s">
        <v>386</v>
      </c>
      <c r="C436" s="213">
        <v>16650</v>
      </c>
      <c r="D436" s="214">
        <f>SUM(D437,D442,D451,D457,D462,D467,D472,D479,D483,D487)</f>
        <v>15273</v>
      </c>
      <c r="E436" s="214">
        <f>SUM(E437,E442,E451,E457,E462,E467,E472,E479,E483,E487)</f>
        <v>1377</v>
      </c>
    </row>
    <row r="437" spans="1:5">
      <c r="A437" s="212">
        <v>20601</v>
      </c>
      <c r="B437" s="215" t="s">
        <v>387</v>
      </c>
      <c r="C437" s="213">
        <v>558</v>
      </c>
      <c r="D437" s="214">
        <f>SUM(D438:D441)</f>
        <v>540</v>
      </c>
      <c r="E437" s="214">
        <f>SUM(E438:E441)</f>
        <v>18</v>
      </c>
    </row>
    <row r="438" spans="1:5">
      <c r="A438" s="212">
        <v>2060101</v>
      </c>
      <c r="B438" s="212" t="s">
        <v>109</v>
      </c>
      <c r="C438" s="217">
        <v>526</v>
      </c>
      <c r="D438" s="214">
        <v>508</v>
      </c>
      <c r="E438" s="214">
        <v>18</v>
      </c>
    </row>
    <row r="439" spans="1:5">
      <c r="A439" s="212">
        <v>2060102</v>
      </c>
      <c r="B439" s="212" t="s">
        <v>110</v>
      </c>
      <c r="C439" s="217">
        <v>32</v>
      </c>
      <c r="D439" s="214">
        <v>32</v>
      </c>
      <c r="E439" s="214">
        <v>0</v>
      </c>
    </row>
    <row r="440" spans="1:5">
      <c r="A440" s="212">
        <v>2060103</v>
      </c>
      <c r="B440" s="212" t="s">
        <v>111</v>
      </c>
      <c r="C440" s="217">
        <v>0</v>
      </c>
      <c r="D440" s="214">
        <v>0</v>
      </c>
      <c r="E440" s="214">
        <v>0</v>
      </c>
    </row>
    <row r="441" spans="1:5">
      <c r="A441" s="212">
        <v>2060199</v>
      </c>
      <c r="B441" s="212" t="s">
        <v>388</v>
      </c>
      <c r="C441" s="217">
        <v>0</v>
      </c>
      <c r="D441" s="214">
        <v>0</v>
      </c>
      <c r="E441" s="214">
        <v>0</v>
      </c>
    </row>
    <row r="442" spans="1:5">
      <c r="A442" s="212">
        <v>20602</v>
      </c>
      <c r="B442" s="215" t="s">
        <v>389</v>
      </c>
      <c r="C442" s="213">
        <v>0</v>
      </c>
      <c r="D442" s="214">
        <f>SUM(D443:D450)</f>
        <v>0</v>
      </c>
      <c r="E442" s="214">
        <f>SUM(E443:E450)</f>
        <v>0</v>
      </c>
    </row>
    <row r="443" spans="1:5">
      <c r="A443" s="212">
        <v>2060201</v>
      </c>
      <c r="B443" s="212" t="s">
        <v>390</v>
      </c>
      <c r="C443" s="217">
        <v>0</v>
      </c>
      <c r="D443" s="214">
        <v>0</v>
      </c>
      <c r="E443" s="214">
        <v>0</v>
      </c>
    </row>
    <row r="444" spans="1:5">
      <c r="A444" s="212">
        <v>2060203</v>
      </c>
      <c r="B444" s="212" t="s">
        <v>391</v>
      </c>
      <c r="C444" s="217">
        <v>0</v>
      </c>
      <c r="D444" s="214">
        <v>0</v>
      </c>
      <c r="E444" s="214">
        <v>0</v>
      </c>
    </row>
    <row r="445" spans="1:5">
      <c r="A445" s="212">
        <v>2060204</v>
      </c>
      <c r="B445" s="212" t="s">
        <v>392</v>
      </c>
      <c r="C445" s="217">
        <v>0</v>
      </c>
      <c r="D445" s="214">
        <v>0</v>
      </c>
      <c r="E445" s="214">
        <v>0</v>
      </c>
    </row>
    <row r="446" spans="1:5">
      <c r="A446" s="212">
        <v>2060205</v>
      </c>
      <c r="B446" s="212" t="s">
        <v>393</v>
      </c>
      <c r="C446" s="217">
        <v>0</v>
      </c>
      <c r="D446" s="214">
        <v>0</v>
      </c>
      <c r="E446" s="214">
        <v>0</v>
      </c>
    </row>
    <row r="447" spans="1:5">
      <c r="A447" s="212">
        <v>2060206</v>
      </c>
      <c r="B447" s="212" t="s">
        <v>394</v>
      </c>
      <c r="C447" s="217">
        <v>0</v>
      </c>
      <c r="D447" s="214">
        <v>0</v>
      </c>
      <c r="E447" s="214">
        <v>0</v>
      </c>
    </row>
    <row r="448" spans="1:5">
      <c r="A448" s="212">
        <v>2060207</v>
      </c>
      <c r="B448" s="212" t="s">
        <v>395</v>
      </c>
      <c r="C448" s="217">
        <v>0</v>
      </c>
      <c r="D448" s="214">
        <v>0</v>
      </c>
      <c r="E448" s="214">
        <v>0</v>
      </c>
    </row>
    <row r="449" spans="1:5">
      <c r="A449" s="212">
        <v>2060208</v>
      </c>
      <c r="B449" s="212" t="s">
        <v>396</v>
      </c>
      <c r="C449" s="217">
        <v>0</v>
      </c>
      <c r="D449" s="214">
        <v>0</v>
      </c>
      <c r="E449" s="214">
        <v>0</v>
      </c>
    </row>
    <row r="450" spans="1:5">
      <c r="A450" s="212">
        <v>2060299</v>
      </c>
      <c r="B450" s="212" t="s">
        <v>397</v>
      </c>
      <c r="C450" s="217">
        <v>0</v>
      </c>
      <c r="D450" s="214">
        <v>0</v>
      </c>
      <c r="E450" s="214">
        <v>0</v>
      </c>
    </row>
    <row r="451" spans="1:5">
      <c r="A451" s="212">
        <v>20603</v>
      </c>
      <c r="B451" s="215" t="s">
        <v>398</v>
      </c>
      <c r="C451" s="213">
        <v>78</v>
      </c>
      <c r="D451" s="214">
        <f>SUM(D452:D456)</f>
        <v>78</v>
      </c>
      <c r="E451" s="214">
        <f>SUM(E452:E456)</f>
        <v>0</v>
      </c>
    </row>
    <row r="452" spans="1:5">
      <c r="A452" s="212">
        <v>2060301</v>
      </c>
      <c r="B452" s="212" t="s">
        <v>390</v>
      </c>
      <c r="C452" s="217">
        <v>0</v>
      </c>
      <c r="D452" s="214">
        <v>0</v>
      </c>
      <c r="E452" s="214">
        <v>0</v>
      </c>
    </row>
    <row r="453" spans="1:5">
      <c r="A453" s="212">
        <v>2060302</v>
      </c>
      <c r="B453" s="212" t="s">
        <v>399</v>
      </c>
      <c r="C453" s="217">
        <v>78</v>
      </c>
      <c r="D453" s="214">
        <v>78</v>
      </c>
      <c r="E453" s="214">
        <v>0</v>
      </c>
    </row>
    <row r="454" spans="1:5">
      <c r="A454" s="212">
        <v>2060303</v>
      </c>
      <c r="B454" s="212" t="s">
        <v>400</v>
      </c>
      <c r="C454" s="217">
        <v>0</v>
      </c>
      <c r="D454" s="214">
        <v>0</v>
      </c>
      <c r="E454" s="214">
        <v>0</v>
      </c>
    </row>
    <row r="455" spans="1:5">
      <c r="A455" s="212">
        <v>2060304</v>
      </c>
      <c r="B455" s="212" t="s">
        <v>401</v>
      </c>
      <c r="C455" s="217">
        <v>0</v>
      </c>
      <c r="D455" s="214">
        <v>0</v>
      </c>
      <c r="E455" s="214">
        <v>0</v>
      </c>
    </row>
    <row r="456" spans="1:5">
      <c r="A456" s="212">
        <v>2060399</v>
      </c>
      <c r="B456" s="212" t="s">
        <v>402</v>
      </c>
      <c r="C456" s="217">
        <v>0</v>
      </c>
      <c r="D456" s="214">
        <v>0</v>
      </c>
      <c r="E456" s="214">
        <v>0</v>
      </c>
    </row>
    <row r="457" spans="1:5">
      <c r="A457" s="212">
        <v>20604</v>
      </c>
      <c r="B457" s="215" t="s">
        <v>403</v>
      </c>
      <c r="C457" s="213">
        <v>5597</v>
      </c>
      <c r="D457" s="214">
        <f>SUM(D458:D461)</f>
        <v>5597</v>
      </c>
      <c r="E457" s="214">
        <f>SUM(E458:E461)</f>
        <v>0</v>
      </c>
    </row>
    <row r="458" spans="1:5">
      <c r="A458" s="212">
        <v>2060401</v>
      </c>
      <c r="B458" s="212" t="s">
        <v>390</v>
      </c>
      <c r="C458" s="217">
        <v>5597</v>
      </c>
      <c r="D458" s="214">
        <v>5597</v>
      </c>
      <c r="E458" s="214">
        <v>0</v>
      </c>
    </row>
    <row r="459" spans="1:5">
      <c r="A459" s="212">
        <v>2060404</v>
      </c>
      <c r="B459" s="212" t="s">
        <v>404</v>
      </c>
      <c r="C459" s="217">
        <v>0</v>
      </c>
      <c r="D459" s="214">
        <v>0</v>
      </c>
      <c r="E459" s="214">
        <v>0</v>
      </c>
    </row>
    <row r="460" spans="1:5">
      <c r="A460" s="212">
        <v>2060405</v>
      </c>
      <c r="B460" s="212" t="s">
        <v>405</v>
      </c>
      <c r="C460" s="217">
        <v>0</v>
      </c>
      <c r="D460" s="214">
        <v>0</v>
      </c>
      <c r="E460" s="214">
        <v>0</v>
      </c>
    </row>
    <row r="461" spans="1:5">
      <c r="A461" s="212">
        <v>2060499</v>
      </c>
      <c r="B461" s="212" t="s">
        <v>406</v>
      </c>
      <c r="C461" s="217">
        <v>0</v>
      </c>
      <c r="D461" s="214">
        <v>0</v>
      </c>
      <c r="E461" s="214">
        <v>0</v>
      </c>
    </row>
    <row r="462" spans="1:5">
      <c r="A462" s="212">
        <v>20605</v>
      </c>
      <c r="B462" s="215" t="s">
        <v>407</v>
      </c>
      <c r="C462" s="213">
        <v>0</v>
      </c>
      <c r="D462" s="214">
        <f>SUM(D463:D466)</f>
        <v>0</v>
      </c>
      <c r="E462" s="214">
        <f>SUM(E463:E466)</f>
        <v>0</v>
      </c>
    </row>
    <row r="463" spans="1:5">
      <c r="A463" s="212">
        <v>2060501</v>
      </c>
      <c r="B463" s="212" t="s">
        <v>390</v>
      </c>
      <c r="C463" s="217">
        <v>0</v>
      </c>
      <c r="D463" s="214">
        <v>0</v>
      </c>
      <c r="E463" s="214">
        <v>0</v>
      </c>
    </row>
    <row r="464" spans="1:5">
      <c r="A464" s="212">
        <v>2060502</v>
      </c>
      <c r="B464" s="212" t="s">
        <v>408</v>
      </c>
      <c r="C464" s="217">
        <v>0</v>
      </c>
      <c r="D464" s="214">
        <v>0</v>
      </c>
      <c r="E464" s="214">
        <v>0</v>
      </c>
    </row>
    <row r="465" spans="1:5">
      <c r="A465" s="212">
        <v>2060503</v>
      </c>
      <c r="B465" s="212" t="s">
        <v>409</v>
      </c>
      <c r="C465" s="217">
        <v>0</v>
      </c>
      <c r="D465" s="214">
        <v>0</v>
      </c>
      <c r="E465" s="214">
        <v>0</v>
      </c>
    </row>
    <row r="466" spans="1:5">
      <c r="A466" s="212">
        <v>2060599</v>
      </c>
      <c r="B466" s="212" t="s">
        <v>410</v>
      </c>
      <c r="C466" s="217">
        <v>0</v>
      </c>
      <c r="D466" s="214">
        <v>0</v>
      </c>
      <c r="E466" s="214">
        <v>0</v>
      </c>
    </row>
    <row r="467" spans="1:5">
      <c r="A467" s="212">
        <v>20606</v>
      </c>
      <c r="B467" s="215" t="s">
        <v>411</v>
      </c>
      <c r="C467" s="213">
        <v>0</v>
      </c>
      <c r="D467" s="214">
        <f>SUM(D468:D471)</f>
        <v>0</v>
      </c>
      <c r="E467" s="214">
        <f>SUM(E468:E471)</f>
        <v>0</v>
      </c>
    </row>
    <row r="468" spans="1:5">
      <c r="A468" s="212">
        <v>2060601</v>
      </c>
      <c r="B468" s="212" t="s">
        <v>412</v>
      </c>
      <c r="C468" s="217">
        <v>0</v>
      </c>
      <c r="D468" s="214">
        <v>0</v>
      </c>
      <c r="E468" s="214">
        <v>0</v>
      </c>
    </row>
    <row r="469" spans="1:5">
      <c r="A469" s="212">
        <v>2060602</v>
      </c>
      <c r="B469" s="212" t="s">
        <v>413</v>
      </c>
      <c r="C469" s="217">
        <v>0</v>
      </c>
      <c r="D469" s="214">
        <v>0</v>
      </c>
      <c r="E469" s="214">
        <v>0</v>
      </c>
    </row>
    <row r="470" spans="1:5">
      <c r="A470" s="212">
        <v>2060603</v>
      </c>
      <c r="B470" s="212" t="s">
        <v>414</v>
      </c>
      <c r="C470" s="217">
        <v>0</v>
      </c>
      <c r="D470" s="214">
        <v>0</v>
      </c>
      <c r="E470" s="214">
        <v>0</v>
      </c>
    </row>
    <row r="471" spans="1:5">
      <c r="A471" s="212">
        <v>2060699</v>
      </c>
      <c r="B471" s="212" t="s">
        <v>415</v>
      </c>
      <c r="C471" s="217">
        <v>0</v>
      </c>
      <c r="D471" s="214">
        <v>0</v>
      </c>
      <c r="E471" s="214">
        <v>0</v>
      </c>
    </row>
    <row r="472" spans="1:5">
      <c r="A472" s="212">
        <v>20607</v>
      </c>
      <c r="B472" s="215" t="s">
        <v>416</v>
      </c>
      <c r="C472" s="213">
        <v>90</v>
      </c>
      <c r="D472" s="214">
        <f>SUM(D473:D478)</f>
        <v>90</v>
      </c>
      <c r="E472" s="214">
        <f>SUM(E473:E478)</f>
        <v>0</v>
      </c>
    </row>
    <row r="473" spans="1:5">
      <c r="A473" s="212">
        <v>2060701</v>
      </c>
      <c r="B473" s="212" t="s">
        <v>390</v>
      </c>
      <c r="C473" s="217">
        <v>0</v>
      </c>
      <c r="D473" s="214">
        <v>0</v>
      </c>
      <c r="E473" s="214">
        <v>0</v>
      </c>
    </row>
    <row r="474" spans="1:5">
      <c r="A474" s="212">
        <v>2060702</v>
      </c>
      <c r="B474" s="212" t="s">
        <v>417</v>
      </c>
      <c r="C474" s="217">
        <v>37</v>
      </c>
      <c r="D474" s="214">
        <v>37</v>
      </c>
      <c r="E474" s="214">
        <v>0</v>
      </c>
    </row>
    <row r="475" spans="1:5">
      <c r="A475" s="212">
        <v>2060703</v>
      </c>
      <c r="B475" s="212" t="s">
        <v>418</v>
      </c>
      <c r="C475" s="217">
        <v>0</v>
      </c>
      <c r="D475" s="214">
        <v>0</v>
      </c>
      <c r="E475" s="214">
        <v>0</v>
      </c>
    </row>
    <row r="476" spans="1:5">
      <c r="A476" s="212">
        <v>2060704</v>
      </c>
      <c r="B476" s="212" t="s">
        <v>419</v>
      </c>
      <c r="C476" s="217">
        <v>0</v>
      </c>
      <c r="D476" s="214">
        <v>0</v>
      </c>
      <c r="E476" s="214">
        <v>0</v>
      </c>
    </row>
    <row r="477" spans="1:5">
      <c r="A477" s="212">
        <v>2060705</v>
      </c>
      <c r="B477" s="212" t="s">
        <v>420</v>
      </c>
      <c r="C477" s="217">
        <v>0</v>
      </c>
      <c r="D477" s="214">
        <v>0</v>
      </c>
      <c r="E477" s="214">
        <v>0</v>
      </c>
    </row>
    <row r="478" spans="1:5">
      <c r="A478" s="212">
        <v>2060799</v>
      </c>
      <c r="B478" s="212" t="s">
        <v>421</v>
      </c>
      <c r="C478" s="217">
        <v>53</v>
      </c>
      <c r="D478" s="214">
        <v>53</v>
      </c>
      <c r="E478" s="214">
        <v>0</v>
      </c>
    </row>
    <row r="479" spans="1:5">
      <c r="A479" s="212">
        <v>20608</v>
      </c>
      <c r="B479" s="215" t="s">
        <v>422</v>
      </c>
      <c r="C479" s="213">
        <v>0</v>
      </c>
      <c r="D479" s="214">
        <f>SUM(D480:D482)</f>
        <v>0</v>
      </c>
      <c r="E479" s="214">
        <f>SUM(E480:E482)</f>
        <v>0</v>
      </c>
    </row>
    <row r="480" spans="1:5">
      <c r="A480" s="212">
        <v>2060801</v>
      </c>
      <c r="B480" s="212" t="s">
        <v>423</v>
      </c>
      <c r="C480" s="217">
        <v>0</v>
      </c>
      <c r="D480" s="214">
        <v>0</v>
      </c>
      <c r="E480" s="214">
        <v>0</v>
      </c>
    </row>
    <row r="481" spans="1:5">
      <c r="A481" s="212">
        <v>2060802</v>
      </c>
      <c r="B481" s="212" t="s">
        <v>424</v>
      </c>
      <c r="C481" s="217">
        <v>0</v>
      </c>
      <c r="D481" s="214">
        <v>0</v>
      </c>
      <c r="E481" s="214">
        <v>0</v>
      </c>
    </row>
    <row r="482" spans="1:5">
      <c r="A482" s="212">
        <v>2060899</v>
      </c>
      <c r="B482" s="212" t="s">
        <v>425</v>
      </c>
      <c r="C482" s="217">
        <v>0</v>
      </c>
      <c r="D482" s="214">
        <v>0</v>
      </c>
      <c r="E482" s="214">
        <v>0</v>
      </c>
    </row>
    <row r="483" spans="1:5">
      <c r="A483" s="212">
        <v>20609</v>
      </c>
      <c r="B483" s="215" t="s">
        <v>426</v>
      </c>
      <c r="C483" s="213">
        <v>0</v>
      </c>
      <c r="D483" s="214">
        <f>SUM(D484:D486)</f>
        <v>0</v>
      </c>
      <c r="E483" s="214">
        <f>SUM(E484:E486)</f>
        <v>0</v>
      </c>
    </row>
    <row r="484" spans="1:5">
      <c r="A484" s="212">
        <v>2060901</v>
      </c>
      <c r="B484" s="212" t="s">
        <v>427</v>
      </c>
      <c r="C484" s="217">
        <v>0</v>
      </c>
      <c r="D484" s="214">
        <v>0</v>
      </c>
      <c r="E484" s="214">
        <v>0</v>
      </c>
    </row>
    <row r="485" spans="1:5">
      <c r="A485" s="212">
        <v>2060902</v>
      </c>
      <c r="B485" s="212" t="s">
        <v>428</v>
      </c>
      <c r="C485" s="217">
        <v>0</v>
      </c>
      <c r="D485" s="214">
        <v>0</v>
      </c>
      <c r="E485" s="214">
        <v>0</v>
      </c>
    </row>
    <row r="486" spans="1:5">
      <c r="A486" s="212">
        <v>2060999</v>
      </c>
      <c r="B486" s="212" t="s">
        <v>429</v>
      </c>
      <c r="C486" s="217">
        <v>0</v>
      </c>
      <c r="D486" s="214">
        <v>0</v>
      </c>
      <c r="E486" s="214">
        <v>0</v>
      </c>
    </row>
    <row r="487" spans="1:5">
      <c r="A487" s="212">
        <v>20699</v>
      </c>
      <c r="B487" s="215" t="s">
        <v>430</v>
      </c>
      <c r="C487" s="213">
        <v>10327</v>
      </c>
      <c r="D487" s="214">
        <f>SUM(D488:D491)</f>
        <v>8968</v>
      </c>
      <c r="E487" s="214">
        <f>SUM(E488:E491)</f>
        <v>1359</v>
      </c>
    </row>
    <row r="488" spans="1:5">
      <c r="A488" s="212">
        <v>2069901</v>
      </c>
      <c r="B488" s="212" t="s">
        <v>431</v>
      </c>
      <c r="C488" s="217">
        <v>0</v>
      </c>
      <c r="D488" s="214">
        <v>0</v>
      </c>
      <c r="E488" s="214">
        <v>0</v>
      </c>
    </row>
    <row r="489" spans="1:5">
      <c r="A489" s="212">
        <v>2069902</v>
      </c>
      <c r="B489" s="212" t="s">
        <v>432</v>
      </c>
      <c r="C489" s="217">
        <v>0</v>
      </c>
      <c r="D489" s="214">
        <v>0</v>
      </c>
      <c r="E489" s="214">
        <v>0</v>
      </c>
    </row>
    <row r="490" spans="1:5">
      <c r="A490" s="212">
        <v>2069903</v>
      </c>
      <c r="B490" s="212" t="s">
        <v>433</v>
      </c>
      <c r="C490" s="217">
        <v>0</v>
      </c>
      <c r="D490" s="214">
        <v>0</v>
      </c>
      <c r="E490" s="214">
        <v>0</v>
      </c>
    </row>
    <row r="491" spans="1:5">
      <c r="A491" s="212">
        <v>2069999</v>
      </c>
      <c r="B491" s="212" t="s">
        <v>434</v>
      </c>
      <c r="C491" s="217">
        <v>10327</v>
      </c>
      <c r="D491" s="214">
        <v>8968</v>
      </c>
      <c r="E491" s="214">
        <v>1359</v>
      </c>
    </row>
    <row r="492" spans="1:5">
      <c r="A492" s="212">
        <v>207</v>
      </c>
      <c r="B492" s="215" t="s">
        <v>435</v>
      </c>
      <c r="C492" s="213">
        <v>10554</v>
      </c>
      <c r="D492" s="214">
        <f>SUM(D493,D509,D517,D528,D537,D545)</f>
        <v>8382</v>
      </c>
      <c r="E492" s="214">
        <f>SUM(E493,E509,E517,E528,E537,E545)</f>
        <v>2172</v>
      </c>
    </row>
    <row r="493" spans="1:5">
      <c r="A493" s="212">
        <v>20701</v>
      </c>
      <c r="B493" s="215" t="s">
        <v>436</v>
      </c>
      <c r="C493" s="213">
        <v>5573</v>
      </c>
      <c r="D493" s="214">
        <f>SUM(D494:D508)</f>
        <v>3423</v>
      </c>
      <c r="E493" s="214">
        <f>SUM(E494:E508)</f>
        <v>2150</v>
      </c>
    </row>
    <row r="494" spans="1:5">
      <c r="A494" s="212">
        <v>2070101</v>
      </c>
      <c r="B494" s="212" t="s">
        <v>109</v>
      </c>
      <c r="C494" s="217">
        <v>802</v>
      </c>
      <c r="D494" s="214">
        <v>802</v>
      </c>
      <c r="E494" s="214">
        <v>0</v>
      </c>
    </row>
    <row r="495" spans="1:5">
      <c r="A495" s="212">
        <v>2070102</v>
      </c>
      <c r="B495" s="212" t="s">
        <v>110</v>
      </c>
      <c r="C495" s="217">
        <v>58</v>
      </c>
      <c r="D495" s="214">
        <v>58</v>
      </c>
      <c r="E495" s="214">
        <v>0</v>
      </c>
    </row>
    <row r="496" spans="1:5">
      <c r="A496" s="212">
        <v>2070103</v>
      </c>
      <c r="B496" s="212" t="s">
        <v>111</v>
      </c>
      <c r="C496" s="217">
        <v>0</v>
      </c>
      <c r="D496" s="214">
        <v>0</v>
      </c>
      <c r="E496" s="214">
        <v>0</v>
      </c>
    </row>
    <row r="497" spans="1:5">
      <c r="A497" s="212">
        <v>2070104</v>
      </c>
      <c r="B497" s="212" t="s">
        <v>437</v>
      </c>
      <c r="C497" s="217">
        <v>731</v>
      </c>
      <c r="D497" s="214">
        <v>731</v>
      </c>
      <c r="E497" s="214">
        <v>0</v>
      </c>
    </row>
    <row r="498" spans="1:5">
      <c r="A498" s="212">
        <v>2070105</v>
      </c>
      <c r="B498" s="212" t="s">
        <v>438</v>
      </c>
      <c r="C498" s="217">
        <v>0</v>
      </c>
      <c r="D498" s="214">
        <v>0</v>
      </c>
      <c r="E498" s="214">
        <v>0</v>
      </c>
    </row>
    <row r="499" spans="1:5">
      <c r="A499" s="212">
        <v>2070106</v>
      </c>
      <c r="B499" s="212" t="s">
        <v>439</v>
      </c>
      <c r="C499" s="217">
        <v>0</v>
      </c>
      <c r="D499" s="214">
        <v>0</v>
      </c>
      <c r="E499" s="214">
        <v>0</v>
      </c>
    </row>
    <row r="500" spans="1:5">
      <c r="A500" s="212">
        <v>2070107</v>
      </c>
      <c r="B500" s="212" t="s">
        <v>440</v>
      </c>
      <c r="C500" s="217">
        <v>0</v>
      </c>
      <c r="D500" s="214">
        <v>0</v>
      </c>
      <c r="E500" s="214">
        <v>0</v>
      </c>
    </row>
    <row r="501" spans="1:5">
      <c r="A501" s="212">
        <v>2070108</v>
      </c>
      <c r="B501" s="212" t="s">
        <v>441</v>
      </c>
      <c r="C501" s="217">
        <v>3</v>
      </c>
      <c r="D501" s="214">
        <v>0</v>
      </c>
      <c r="E501" s="214">
        <v>3</v>
      </c>
    </row>
    <row r="502" spans="1:5">
      <c r="A502" s="212">
        <v>2070109</v>
      </c>
      <c r="B502" s="212" t="s">
        <v>442</v>
      </c>
      <c r="C502" s="217">
        <v>362</v>
      </c>
      <c r="D502" s="214">
        <v>352</v>
      </c>
      <c r="E502" s="214">
        <v>10</v>
      </c>
    </row>
    <row r="503" spans="1:5">
      <c r="A503" s="212">
        <v>2070110</v>
      </c>
      <c r="B503" s="212" t="s">
        <v>443</v>
      </c>
      <c r="C503" s="217">
        <v>0</v>
      </c>
      <c r="D503" s="214">
        <v>0</v>
      </c>
      <c r="E503" s="214">
        <v>0</v>
      </c>
    </row>
    <row r="504" spans="1:5">
      <c r="A504" s="212">
        <v>2070111</v>
      </c>
      <c r="B504" s="212" t="s">
        <v>444</v>
      </c>
      <c r="C504" s="217">
        <v>0</v>
      </c>
      <c r="D504" s="214">
        <v>0</v>
      </c>
      <c r="E504" s="214">
        <v>0</v>
      </c>
    </row>
    <row r="505" spans="1:5">
      <c r="A505" s="212">
        <v>2070112</v>
      </c>
      <c r="B505" s="212" t="s">
        <v>445</v>
      </c>
      <c r="C505" s="217">
        <v>798</v>
      </c>
      <c r="D505" s="214">
        <v>798</v>
      </c>
      <c r="E505" s="214">
        <v>0</v>
      </c>
    </row>
    <row r="506" spans="1:5">
      <c r="A506" s="212">
        <v>2070113</v>
      </c>
      <c r="B506" s="212" t="s">
        <v>446</v>
      </c>
      <c r="C506" s="217">
        <v>5</v>
      </c>
      <c r="D506" s="214">
        <v>5</v>
      </c>
      <c r="E506" s="214">
        <v>0</v>
      </c>
    </row>
    <row r="507" spans="1:5">
      <c r="A507" s="212">
        <v>2070114</v>
      </c>
      <c r="B507" s="212" t="s">
        <v>447</v>
      </c>
      <c r="C507" s="217">
        <v>0</v>
      </c>
      <c r="D507" s="214">
        <v>0</v>
      </c>
      <c r="E507" s="214">
        <v>0</v>
      </c>
    </row>
    <row r="508" spans="1:5">
      <c r="A508" s="212">
        <v>2070199</v>
      </c>
      <c r="B508" s="212" t="s">
        <v>448</v>
      </c>
      <c r="C508" s="217">
        <v>2814</v>
      </c>
      <c r="D508" s="214">
        <v>677</v>
      </c>
      <c r="E508" s="214">
        <v>2137</v>
      </c>
    </row>
    <row r="509" spans="1:5">
      <c r="A509" s="212">
        <v>20702</v>
      </c>
      <c r="B509" s="215" t="s">
        <v>449</v>
      </c>
      <c r="C509" s="213">
        <v>449</v>
      </c>
      <c r="D509" s="214">
        <f>SUM(D510:D516)</f>
        <v>449</v>
      </c>
      <c r="E509" s="214">
        <f>SUM(E510:E516)</f>
        <v>0</v>
      </c>
    </row>
    <row r="510" spans="1:5">
      <c r="A510" s="212">
        <v>2070201</v>
      </c>
      <c r="B510" s="212" t="s">
        <v>109</v>
      </c>
      <c r="C510" s="217">
        <v>0</v>
      </c>
      <c r="D510" s="214">
        <v>0</v>
      </c>
      <c r="E510" s="214">
        <v>0</v>
      </c>
    </row>
    <row r="511" spans="1:5">
      <c r="A511" s="212">
        <v>2070202</v>
      </c>
      <c r="B511" s="212" t="s">
        <v>110</v>
      </c>
      <c r="C511" s="217">
        <v>0</v>
      </c>
      <c r="D511" s="214">
        <v>0</v>
      </c>
      <c r="E511" s="214">
        <v>0</v>
      </c>
    </row>
    <row r="512" spans="1:5">
      <c r="A512" s="212">
        <v>2070203</v>
      </c>
      <c r="B512" s="212" t="s">
        <v>111</v>
      </c>
      <c r="C512" s="217">
        <v>0</v>
      </c>
      <c r="D512" s="214">
        <v>0</v>
      </c>
      <c r="E512" s="214">
        <v>0</v>
      </c>
    </row>
    <row r="513" spans="1:5">
      <c r="A513" s="212">
        <v>2070204</v>
      </c>
      <c r="B513" s="212" t="s">
        <v>450</v>
      </c>
      <c r="C513" s="217">
        <v>0</v>
      </c>
      <c r="D513" s="214">
        <v>0</v>
      </c>
      <c r="E513" s="214">
        <v>0</v>
      </c>
    </row>
    <row r="514" spans="1:5">
      <c r="A514" s="212">
        <v>2070205</v>
      </c>
      <c r="B514" s="212" t="s">
        <v>451</v>
      </c>
      <c r="C514" s="217">
        <v>449</v>
      </c>
      <c r="D514" s="214">
        <v>449</v>
      </c>
      <c r="E514" s="214">
        <v>0</v>
      </c>
    </row>
    <row r="515" spans="1:5">
      <c r="A515" s="212">
        <v>2070206</v>
      </c>
      <c r="B515" s="212" t="s">
        <v>452</v>
      </c>
      <c r="C515" s="217">
        <v>0</v>
      </c>
      <c r="D515" s="214">
        <v>0</v>
      </c>
      <c r="E515" s="214">
        <v>0</v>
      </c>
    </row>
    <row r="516" spans="1:5">
      <c r="A516" s="212">
        <v>2070299</v>
      </c>
      <c r="B516" s="212" t="s">
        <v>453</v>
      </c>
      <c r="C516" s="217">
        <v>0</v>
      </c>
      <c r="D516" s="214">
        <v>0</v>
      </c>
      <c r="E516" s="214">
        <v>0</v>
      </c>
    </row>
    <row r="517" spans="1:5">
      <c r="A517" s="212">
        <v>20703</v>
      </c>
      <c r="B517" s="215" t="s">
        <v>454</v>
      </c>
      <c r="C517" s="213">
        <v>1403</v>
      </c>
      <c r="D517" s="214">
        <f>SUM(D518:D527)</f>
        <v>1403</v>
      </c>
      <c r="E517" s="214">
        <f>SUM(E518:E527)</f>
        <v>0</v>
      </c>
    </row>
    <row r="518" spans="1:5">
      <c r="A518" s="212">
        <v>2070301</v>
      </c>
      <c r="B518" s="212" t="s">
        <v>109</v>
      </c>
      <c r="C518" s="217">
        <v>0</v>
      </c>
      <c r="D518" s="214">
        <v>0</v>
      </c>
      <c r="E518" s="214">
        <v>0</v>
      </c>
    </row>
    <row r="519" spans="1:5">
      <c r="A519" s="212">
        <v>2070302</v>
      </c>
      <c r="B519" s="212" t="s">
        <v>110</v>
      </c>
      <c r="C519" s="217">
        <v>0</v>
      </c>
      <c r="D519" s="214">
        <v>0</v>
      </c>
      <c r="E519" s="214">
        <v>0</v>
      </c>
    </row>
    <row r="520" spans="1:5">
      <c r="A520" s="212">
        <v>2070303</v>
      </c>
      <c r="B520" s="212" t="s">
        <v>111</v>
      </c>
      <c r="C520" s="217">
        <v>0</v>
      </c>
      <c r="D520" s="214">
        <v>0</v>
      </c>
      <c r="E520" s="214">
        <v>0</v>
      </c>
    </row>
    <row r="521" spans="1:5">
      <c r="A521" s="212">
        <v>2070304</v>
      </c>
      <c r="B521" s="212" t="s">
        <v>455</v>
      </c>
      <c r="C521" s="217">
        <v>0</v>
      </c>
      <c r="D521" s="214">
        <v>0</v>
      </c>
      <c r="E521" s="214">
        <v>0</v>
      </c>
    </row>
    <row r="522" spans="1:5">
      <c r="A522" s="212">
        <v>2070305</v>
      </c>
      <c r="B522" s="212" t="s">
        <v>456</v>
      </c>
      <c r="C522" s="217">
        <v>3</v>
      </c>
      <c r="D522" s="214">
        <v>3</v>
      </c>
      <c r="E522" s="214">
        <v>0</v>
      </c>
    </row>
    <row r="523" spans="1:5">
      <c r="A523" s="212">
        <v>2070306</v>
      </c>
      <c r="B523" s="212" t="s">
        <v>457</v>
      </c>
      <c r="C523" s="217">
        <v>15</v>
      </c>
      <c r="D523" s="214">
        <v>15</v>
      </c>
      <c r="E523" s="214">
        <v>0</v>
      </c>
    </row>
    <row r="524" spans="1:5">
      <c r="A524" s="212">
        <v>2070307</v>
      </c>
      <c r="B524" s="212" t="s">
        <v>458</v>
      </c>
      <c r="C524" s="217">
        <v>567</v>
      </c>
      <c r="D524" s="214">
        <v>567</v>
      </c>
      <c r="E524" s="214">
        <v>0</v>
      </c>
    </row>
    <row r="525" spans="1:5">
      <c r="A525" s="212">
        <v>2070308</v>
      </c>
      <c r="B525" s="212" t="s">
        <v>459</v>
      </c>
      <c r="C525" s="217">
        <v>576</v>
      </c>
      <c r="D525" s="214">
        <v>576</v>
      </c>
      <c r="E525" s="214">
        <v>0</v>
      </c>
    </row>
    <row r="526" spans="1:5">
      <c r="A526" s="212">
        <v>2070309</v>
      </c>
      <c r="B526" s="212" t="s">
        <v>460</v>
      </c>
      <c r="C526" s="217">
        <v>0</v>
      </c>
      <c r="D526" s="214">
        <v>0</v>
      </c>
      <c r="E526" s="214">
        <v>0</v>
      </c>
    </row>
    <row r="527" spans="1:5">
      <c r="A527" s="212">
        <v>2070399</v>
      </c>
      <c r="B527" s="212" t="s">
        <v>461</v>
      </c>
      <c r="C527" s="217">
        <v>242</v>
      </c>
      <c r="D527" s="214">
        <v>242</v>
      </c>
      <c r="E527" s="214">
        <v>0</v>
      </c>
    </row>
    <row r="528" spans="1:5">
      <c r="A528" s="212">
        <v>20706</v>
      </c>
      <c r="B528" s="224" t="s">
        <v>462</v>
      </c>
      <c r="C528" s="213">
        <v>310</v>
      </c>
      <c r="D528" s="214">
        <f>SUM(D529:D536)</f>
        <v>310</v>
      </c>
      <c r="E528" s="214">
        <f>SUM(E529:E536)</f>
        <v>0</v>
      </c>
    </row>
    <row r="529" spans="1:5">
      <c r="A529" s="212">
        <v>2070601</v>
      </c>
      <c r="B529" s="225" t="s">
        <v>109</v>
      </c>
      <c r="C529" s="217">
        <v>0</v>
      </c>
      <c r="D529" s="214">
        <v>0</v>
      </c>
      <c r="E529" s="214">
        <v>0</v>
      </c>
    </row>
    <row r="530" spans="1:5">
      <c r="A530" s="212">
        <v>2070602</v>
      </c>
      <c r="B530" s="225" t="s">
        <v>110</v>
      </c>
      <c r="C530" s="217">
        <v>0</v>
      </c>
      <c r="D530" s="214">
        <v>0</v>
      </c>
      <c r="E530" s="214">
        <v>0</v>
      </c>
    </row>
    <row r="531" spans="1:5">
      <c r="A531" s="212">
        <v>2070603</v>
      </c>
      <c r="B531" s="225" t="s">
        <v>111</v>
      </c>
      <c r="C531" s="217">
        <v>0</v>
      </c>
      <c r="D531" s="214">
        <v>0</v>
      </c>
      <c r="E531" s="214">
        <v>0</v>
      </c>
    </row>
    <row r="532" spans="1:5">
      <c r="A532" s="212">
        <v>2070604</v>
      </c>
      <c r="B532" s="225" t="s">
        <v>463</v>
      </c>
      <c r="C532" s="217">
        <v>0</v>
      </c>
      <c r="D532" s="214">
        <v>0</v>
      </c>
      <c r="E532" s="214">
        <v>0</v>
      </c>
    </row>
    <row r="533" spans="1:5">
      <c r="A533" s="212">
        <v>2070605</v>
      </c>
      <c r="B533" s="225" t="s">
        <v>464</v>
      </c>
      <c r="C533" s="217">
        <v>205</v>
      </c>
      <c r="D533" s="214">
        <v>205</v>
      </c>
      <c r="E533" s="214">
        <v>0</v>
      </c>
    </row>
    <row r="534" spans="1:5">
      <c r="A534" s="212">
        <v>2070606</v>
      </c>
      <c r="B534" s="225" t="s">
        <v>465</v>
      </c>
      <c r="C534" s="217">
        <v>0</v>
      </c>
      <c r="D534" s="214">
        <v>0</v>
      </c>
      <c r="E534" s="214">
        <v>0</v>
      </c>
    </row>
    <row r="535" spans="1:5">
      <c r="A535" s="212">
        <v>2070607</v>
      </c>
      <c r="B535" s="225" t="s">
        <v>466</v>
      </c>
      <c r="C535" s="217">
        <v>0</v>
      </c>
      <c r="D535" s="214">
        <v>0</v>
      </c>
      <c r="E535" s="214">
        <v>0</v>
      </c>
    </row>
    <row r="536" spans="1:5">
      <c r="A536" s="212">
        <v>2070699</v>
      </c>
      <c r="B536" s="225" t="s">
        <v>467</v>
      </c>
      <c r="C536" s="217">
        <v>105</v>
      </c>
      <c r="D536" s="214">
        <v>105</v>
      </c>
      <c r="E536" s="214">
        <v>0</v>
      </c>
    </row>
    <row r="537" spans="1:5">
      <c r="A537" s="212">
        <v>20708</v>
      </c>
      <c r="B537" s="224" t="s">
        <v>468</v>
      </c>
      <c r="C537" s="213">
        <v>2782</v>
      </c>
      <c r="D537" s="214">
        <f>SUM(D538:D544)</f>
        <v>2782</v>
      </c>
      <c r="E537" s="214">
        <f>SUM(E538:E544)</f>
        <v>0</v>
      </c>
    </row>
    <row r="538" spans="1:5">
      <c r="A538" s="212">
        <v>2070801</v>
      </c>
      <c r="B538" s="225" t="s">
        <v>109</v>
      </c>
      <c r="C538" s="217">
        <v>0</v>
      </c>
      <c r="D538" s="214">
        <v>0</v>
      </c>
      <c r="E538" s="214">
        <v>0</v>
      </c>
    </row>
    <row r="539" spans="1:5">
      <c r="A539" s="212">
        <v>2070802</v>
      </c>
      <c r="B539" s="225" t="s">
        <v>110</v>
      </c>
      <c r="C539" s="217">
        <v>0</v>
      </c>
      <c r="D539" s="214">
        <v>0</v>
      </c>
      <c r="E539" s="214">
        <v>0</v>
      </c>
    </row>
    <row r="540" spans="1:5">
      <c r="A540" s="212">
        <v>2070803</v>
      </c>
      <c r="B540" s="225" t="s">
        <v>111</v>
      </c>
      <c r="C540" s="217">
        <v>0</v>
      </c>
      <c r="D540" s="214">
        <v>0</v>
      </c>
      <c r="E540" s="214">
        <v>0</v>
      </c>
    </row>
    <row r="541" spans="1:5">
      <c r="A541" s="212">
        <v>2070806</v>
      </c>
      <c r="B541" s="225" t="s">
        <v>469</v>
      </c>
      <c r="C541" s="217">
        <v>0</v>
      </c>
      <c r="D541" s="214">
        <v>0</v>
      </c>
      <c r="E541" s="214">
        <v>0</v>
      </c>
    </row>
    <row r="542" spans="1:5">
      <c r="A542" s="212">
        <v>2070807</v>
      </c>
      <c r="B542" s="225" t="s">
        <v>470</v>
      </c>
      <c r="C542" s="217">
        <v>0</v>
      </c>
      <c r="D542" s="214">
        <v>0</v>
      </c>
      <c r="E542" s="214">
        <v>0</v>
      </c>
    </row>
    <row r="543" spans="1:5">
      <c r="A543" s="212">
        <v>2070808</v>
      </c>
      <c r="B543" s="225" t="s">
        <v>471</v>
      </c>
      <c r="C543" s="217">
        <v>2488</v>
      </c>
      <c r="D543" s="214">
        <v>2488</v>
      </c>
      <c r="E543" s="214">
        <v>0</v>
      </c>
    </row>
    <row r="544" spans="1:5">
      <c r="A544" s="212">
        <v>2070899</v>
      </c>
      <c r="B544" s="225" t="s">
        <v>472</v>
      </c>
      <c r="C544" s="217">
        <v>294</v>
      </c>
      <c r="D544" s="214">
        <v>294</v>
      </c>
      <c r="E544" s="214">
        <v>0</v>
      </c>
    </row>
    <row r="545" spans="1:5">
      <c r="A545" s="212">
        <v>20799</v>
      </c>
      <c r="B545" s="215" t="s">
        <v>473</v>
      </c>
      <c r="C545" s="213">
        <v>37</v>
      </c>
      <c r="D545" s="214">
        <f>SUM(D546:D548)</f>
        <v>15</v>
      </c>
      <c r="E545" s="214">
        <f>SUM(E546:E548)</f>
        <v>22</v>
      </c>
    </row>
    <row r="546" spans="1:5">
      <c r="A546" s="212">
        <v>2079902</v>
      </c>
      <c r="B546" s="212" t="s">
        <v>474</v>
      </c>
      <c r="C546" s="217">
        <v>0</v>
      </c>
      <c r="D546" s="214">
        <v>0</v>
      </c>
      <c r="E546" s="214">
        <v>0</v>
      </c>
    </row>
    <row r="547" spans="1:5">
      <c r="A547" s="212">
        <v>2079903</v>
      </c>
      <c r="B547" s="212" t="s">
        <v>475</v>
      </c>
      <c r="C547" s="217">
        <v>0</v>
      </c>
      <c r="D547" s="214">
        <v>0</v>
      </c>
      <c r="E547" s="214">
        <v>0</v>
      </c>
    </row>
    <row r="548" spans="1:5">
      <c r="A548" s="212">
        <v>2079999</v>
      </c>
      <c r="B548" s="212" t="s">
        <v>476</v>
      </c>
      <c r="C548" s="217">
        <v>37</v>
      </c>
      <c r="D548" s="214">
        <v>15</v>
      </c>
      <c r="E548" s="214">
        <v>22</v>
      </c>
    </row>
    <row r="549" spans="1:5">
      <c r="A549" s="212">
        <v>208</v>
      </c>
      <c r="B549" s="215" t="s">
        <v>477</v>
      </c>
      <c r="C549" s="213">
        <v>68323</v>
      </c>
      <c r="D549" s="214">
        <f>SUM(D550,D569,D577,D579,D588,D592,D602,D611,D618,D626,D635,D640,D643,D646,D649,D652,D655,D659,D663,D671,D674)</f>
        <v>61380</v>
      </c>
      <c r="E549" s="214">
        <f>SUM(E550,E569,E577,E579,E588,E592,E602,E611,E618,E626,E635,E640,E643,E646,E649,E652,E655,E659,E663,E671,E674)</f>
        <v>6943</v>
      </c>
    </row>
    <row r="550" spans="1:5">
      <c r="A550" s="212">
        <v>20801</v>
      </c>
      <c r="B550" s="215" t="s">
        <v>478</v>
      </c>
      <c r="C550" s="213">
        <v>2930</v>
      </c>
      <c r="D550" s="214">
        <f>SUM(D551:D568)</f>
        <v>2821</v>
      </c>
      <c r="E550" s="214">
        <f>SUM(E551:E568)</f>
        <v>109</v>
      </c>
    </row>
    <row r="551" spans="1:5">
      <c r="A551" s="212">
        <v>2080101</v>
      </c>
      <c r="B551" s="212" t="s">
        <v>109</v>
      </c>
      <c r="C551" s="217">
        <v>677</v>
      </c>
      <c r="D551" s="214">
        <v>677</v>
      </c>
      <c r="E551" s="214">
        <v>0</v>
      </c>
    </row>
    <row r="552" spans="1:5">
      <c r="A552" s="212">
        <v>2080102</v>
      </c>
      <c r="B552" s="212" t="s">
        <v>110</v>
      </c>
      <c r="C552" s="217">
        <v>22</v>
      </c>
      <c r="D552" s="214">
        <v>0</v>
      </c>
      <c r="E552" s="214">
        <v>22</v>
      </c>
    </row>
    <row r="553" spans="1:5">
      <c r="A553" s="212">
        <v>2080103</v>
      </c>
      <c r="B553" s="212" t="s">
        <v>111</v>
      </c>
      <c r="C553" s="217">
        <v>0</v>
      </c>
      <c r="D553" s="214">
        <v>0</v>
      </c>
      <c r="E553" s="214">
        <v>0</v>
      </c>
    </row>
    <row r="554" spans="1:5">
      <c r="A554" s="212">
        <v>2080104</v>
      </c>
      <c r="B554" s="212" t="s">
        <v>479</v>
      </c>
      <c r="C554" s="217">
        <v>53</v>
      </c>
      <c r="D554" s="214">
        <v>53</v>
      </c>
      <c r="E554" s="214">
        <v>0</v>
      </c>
    </row>
    <row r="555" spans="1:5">
      <c r="A555" s="212">
        <v>2080105</v>
      </c>
      <c r="B555" s="212" t="s">
        <v>480</v>
      </c>
      <c r="C555" s="217">
        <v>171</v>
      </c>
      <c r="D555" s="214">
        <v>171</v>
      </c>
      <c r="E555" s="214">
        <v>0</v>
      </c>
    </row>
    <row r="556" spans="1:5">
      <c r="A556" s="212">
        <v>2080106</v>
      </c>
      <c r="B556" s="212" t="s">
        <v>481</v>
      </c>
      <c r="C556" s="217">
        <v>227</v>
      </c>
      <c r="D556" s="214">
        <v>227</v>
      </c>
      <c r="E556" s="214">
        <v>0</v>
      </c>
    </row>
    <row r="557" spans="1:5">
      <c r="A557" s="212">
        <v>2080107</v>
      </c>
      <c r="B557" s="212" t="s">
        <v>482</v>
      </c>
      <c r="C557" s="217">
        <v>15</v>
      </c>
      <c r="D557" s="214">
        <v>0</v>
      </c>
      <c r="E557" s="214">
        <v>15</v>
      </c>
    </row>
    <row r="558" spans="1:5">
      <c r="A558" s="212">
        <v>2080108</v>
      </c>
      <c r="B558" s="212" t="s">
        <v>150</v>
      </c>
      <c r="C558" s="217">
        <v>0</v>
      </c>
      <c r="D558" s="214">
        <v>0</v>
      </c>
      <c r="E558" s="214">
        <v>0</v>
      </c>
    </row>
    <row r="559" spans="1:5">
      <c r="A559" s="212">
        <v>2080109</v>
      </c>
      <c r="B559" s="212" t="s">
        <v>483</v>
      </c>
      <c r="C559" s="217">
        <v>1143</v>
      </c>
      <c r="D559" s="214">
        <v>1125</v>
      </c>
      <c r="E559" s="214">
        <v>18</v>
      </c>
    </row>
    <row r="560" spans="1:5">
      <c r="A560" s="212">
        <v>2080110</v>
      </c>
      <c r="B560" s="212" t="s">
        <v>484</v>
      </c>
      <c r="C560" s="217">
        <v>98</v>
      </c>
      <c r="D560" s="214">
        <v>98</v>
      </c>
      <c r="E560" s="214">
        <v>0</v>
      </c>
    </row>
    <row r="561" spans="1:5">
      <c r="A561" s="212">
        <v>2080111</v>
      </c>
      <c r="B561" s="212" t="s">
        <v>485</v>
      </c>
      <c r="C561" s="217">
        <v>90</v>
      </c>
      <c r="D561" s="214">
        <v>90</v>
      </c>
      <c r="E561" s="214">
        <v>0</v>
      </c>
    </row>
    <row r="562" spans="1:5">
      <c r="A562" s="212">
        <v>2080112</v>
      </c>
      <c r="B562" s="212" t="s">
        <v>486</v>
      </c>
      <c r="C562" s="217">
        <v>10</v>
      </c>
      <c r="D562" s="214">
        <v>10</v>
      </c>
      <c r="E562" s="214">
        <v>0</v>
      </c>
    </row>
    <row r="563" spans="1:5">
      <c r="A563" s="212">
        <v>2080113</v>
      </c>
      <c r="B563" s="212" t="s">
        <v>487</v>
      </c>
      <c r="C563" s="217">
        <v>0</v>
      </c>
      <c r="D563" s="214">
        <v>0</v>
      </c>
      <c r="E563" s="214">
        <v>0</v>
      </c>
    </row>
    <row r="564" spans="1:5">
      <c r="A564" s="212">
        <v>2080114</v>
      </c>
      <c r="B564" s="212" t="s">
        <v>488</v>
      </c>
      <c r="C564" s="217">
        <v>0</v>
      </c>
      <c r="D564" s="214">
        <v>0</v>
      </c>
      <c r="E564" s="214">
        <v>0</v>
      </c>
    </row>
    <row r="565" spans="1:5">
      <c r="A565" s="212">
        <v>2080115</v>
      </c>
      <c r="B565" s="212" t="s">
        <v>489</v>
      </c>
      <c r="C565" s="217">
        <v>4</v>
      </c>
      <c r="D565" s="214">
        <v>4</v>
      </c>
      <c r="E565" s="214">
        <v>0</v>
      </c>
    </row>
    <row r="566" spans="1:5">
      <c r="A566" s="212">
        <v>2080116</v>
      </c>
      <c r="B566" s="212" t="s">
        <v>490</v>
      </c>
      <c r="C566" s="217">
        <v>0</v>
      </c>
      <c r="D566" s="214">
        <v>0</v>
      </c>
      <c r="E566" s="214">
        <v>0</v>
      </c>
    </row>
    <row r="567" spans="1:5">
      <c r="A567" s="212">
        <v>2080150</v>
      </c>
      <c r="B567" s="212" t="s">
        <v>118</v>
      </c>
      <c r="C567" s="217">
        <v>54</v>
      </c>
      <c r="D567" s="214">
        <v>0</v>
      </c>
      <c r="E567" s="214">
        <v>54</v>
      </c>
    </row>
    <row r="568" spans="1:5">
      <c r="A568" s="212">
        <v>2080199</v>
      </c>
      <c r="B568" s="212" t="s">
        <v>491</v>
      </c>
      <c r="C568" s="217">
        <v>366</v>
      </c>
      <c r="D568" s="214">
        <v>366</v>
      </c>
      <c r="E568" s="214">
        <v>0</v>
      </c>
    </row>
    <row r="569" spans="1:5">
      <c r="A569" s="212">
        <v>20802</v>
      </c>
      <c r="B569" s="215" t="s">
        <v>492</v>
      </c>
      <c r="C569" s="213">
        <v>605</v>
      </c>
      <c r="D569" s="214">
        <f>SUM(D570:D576)</f>
        <v>600</v>
      </c>
      <c r="E569" s="214">
        <f>SUM(E570:E576)</f>
        <v>5</v>
      </c>
    </row>
    <row r="570" spans="1:5">
      <c r="A570" s="212">
        <v>2080201</v>
      </c>
      <c r="B570" s="212" t="s">
        <v>109</v>
      </c>
      <c r="C570" s="217">
        <v>301</v>
      </c>
      <c r="D570" s="214">
        <v>301</v>
      </c>
      <c r="E570" s="214">
        <v>0</v>
      </c>
    </row>
    <row r="571" spans="1:5">
      <c r="A571" s="212">
        <v>2080202</v>
      </c>
      <c r="B571" s="212" t="s">
        <v>110</v>
      </c>
      <c r="C571" s="217">
        <v>120</v>
      </c>
      <c r="D571" s="214">
        <v>120</v>
      </c>
      <c r="E571" s="214">
        <v>0</v>
      </c>
    </row>
    <row r="572" spans="1:5">
      <c r="A572" s="212">
        <v>2080203</v>
      </c>
      <c r="B572" s="212" t="s">
        <v>111</v>
      </c>
      <c r="C572" s="217">
        <v>0</v>
      </c>
      <c r="D572" s="214">
        <v>0</v>
      </c>
      <c r="E572" s="214">
        <v>0</v>
      </c>
    </row>
    <row r="573" spans="1:5">
      <c r="A573" s="212">
        <v>2080206</v>
      </c>
      <c r="B573" s="212" t="s">
        <v>493</v>
      </c>
      <c r="C573" s="217">
        <v>24</v>
      </c>
      <c r="D573" s="214">
        <v>24</v>
      </c>
      <c r="E573" s="214">
        <v>0</v>
      </c>
    </row>
    <row r="574" spans="1:5">
      <c r="A574" s="212">
        <v>2080207</v>
      </c>
      <c r="B574" s="212" t="s">
        <v>494</v>
      </c>
      <c r="C574" s="217">
        <v>17</v>
      </c>
      <c r="D574" s="214">
        <v>17</v>
      </c>
      <c r="E574" s="214">
        <v>0</v>
      </c>
    </row>
    <row r="575" spans="1:5">
      <c r="A575" s="212">
        <v>2080208</v>
      </c>
      <c r="B575" s="212" t="s">
        <v>495</v>
      </c>
      <c r="C575" s="217">
        <v>0</v>
      </c>
      <c r="D575" s="214">
        <v>0</v>
      </c>
      <c r="E575" s="214">
        <v>0</v>
      </c>
    </row>
    <row r="576" spans="1:5">
      <c r="A576" s="212">
        <v>2080299</v>
      </c>
      <c r="B576" s="212" t="s">
        <v>496</v>
      </c>
      <c r="C576" s="217">
        <v>143</v>
      </c>
      <c r="D576" s="214">
        <v>138</v>
      </c>
      <c r="E576" s="214">
        <v>5</v>
      </c>
    </row>
    <row r="577" spans="1:5">
      <c r="A577" s="212">
        <v>20804</v>
      </c>
      <c r="B577" s="215" t="s">
        <v>497</v>
      </c>
      <c r="C577" s="213">
        <v>0</v>
      </c>
      <c r="D577" s="214">
        <f>D578</f>
        <v>0</v>
      </c>
      <c r="E577" s="214">
        <f>E578</f>
        <v>0</v>
      </c>
    </row>
    <row r="578" spans="1:5">
      <c r="A578" s="212">
        <v>2080402</v>
      </c>
      <c r="B578" s="212" t="s">
        <v>498</v>
      </c>
      <c r="C578" s="217">
        <v>0</v>
      </c>
      <c r="D578" s="214">
        <v>0</v>
      </c>
      <c r="E578" s="214">
        <v>0</v>
      </c>
    </row>
    <row r="579" spans="1:5">
      <c r="A579" s="212">
        <v>20805</v>
      </c>
      <c r="B579" s="215" t="s">
        <v>499</v>
      </c>
      <c r="C579" s="213">
        <v>47593</v>
      </c>
      <c r="D579" s="214">
        <f>SUM(D580:D587)</f>
        <v>44317</v>
      </c>
      <c r="E579" s="214">
        <f>SUM(E580:E587)</f>
        <v>3276</v>
      </c>
    </row>
    <row r="580" spans="1:5">
      <c r="A580" s="212">
        <v>2080501</v>
      </c>
      <c r="B580" s="212" t="s">
        <v>500</v>
      </c>
      <c r="C580" s="217">
        <v>2470</v>
      </c>
      <c r="D580" s="214">
        <v>2470</v>
      </c>
      <c r="E580" s="214">
        <v>0</v>
      </c>
    </row>
    <row r="581" spans="1:5">
      <c r="A581" s="212">
        <v>2080502</v>
      </c>
      <c r="B581" s="212" t="s">
        <v>501</v>
      </c>
      <c r="C581" s="217">
        <v>1490</v>
      </c>
      <c r="D581" s="214">
        <v>1490</v>
      </c>
      <c r="E581" s="214">
        <v>0</v>
      </c>
    </row>
    <row r="582" spans="1:5">
      <c r="A582" s="212">
        <v>2080503</v>
      </c>
      <c r="B582" s="212" t="s">
        <v>502</v>
      </c>
      <c r="C582" s="217">
        <v>0</v>
      </c>
      <c r="D582" s="214">
        <v>0</v>
      </c>
      <c r="E582" s="214">
        <v>0</v>
      </c>
    </row>
    <row r="583" spans="1:5">
      <c r="A583" s="212">
        <v>2080505</v>
      </c>
      <c r="B583" s="212" t="s">
        <v>503</v>
      </c>
      <c r="C583" s="217">
        <v>19233</v>
      </c>
      <c r="D583" s="214">
        <v>17174</v>
      </c>
      <c r="E583" s="214">
        <v>2059</v>
      </c>
    </row>
    <row r="584" spans="1:5">
      <c r="A584" s="212">
        <v>2080506</v>
      </c>
      <c r="B584" s="212" t="s">
        <v>504</v>
      </c>
      <c r="C584" s="217">
        <v>10998</v>
      </c>
      <c r="D584" s="214">
        <v>9953</v>
      </c>
      <c r="E584" s="214">
        <v>1045</v>
      </c>
    </row>
    <row r="585" spans="1:5">
      <c r="A585" s="212">
        <v>2080507</v>
      </c>
      <c r="B585" s="212" t="s">
        <v>505</v>
      </c>
      <c r="C585" s="217">
        <v>13317</v>
      </c>
      <c r="D585" s="214">
        <v>13145</v>
      </c>
      <c r="E585" s="214">
        <v>172</v>
      </c>
    </row>
    <row r="586" spans="1:5">
      <c r="A586" s="212">
        <v>2080508</v>
      </c>
      <c r="B586" s="212" t="s">
        <v>506</v>
      </c>
      <c r="C586" s="217">
        <v>0</v>
      </c>
      <c r="D586" s="214">
        <v>0</v>
      </c>
      <c r="E586" s="214">
        <v>0</v>
      </c>
    </row>
    <row r="587" spans="1:5">
      <c r="A587" s="212">
        <v>2080599</v>
      </c>
      <c r="B587" s="212" t="s">
        <v>507</v>
      </c>
      <c r="C587" s="217">
        <v>85</v>
      </c>
      <c r="D587" s="214">
        <v>85</v>
      </c>
      <c r="E587" s="214">
        <v>0</v>
      </c>
    </row>
    <row r="588" spans="1:5">
      <c r="A588" s="212">
        <v>20806</v>
      </c>
      <c r="B588" s="215" t="s">
        <v>508</v>
      </c>
      <c r="C588" s="213">
        <v>0</v>
      </c>
      <c r="D588" s="214">
        <f>SUM(D589:D591)</f>
        <v>0</v>
      </c>
      <c r="E588" s="214">
        <f>SUM(E589:E591)</f>
        <v>0</v>
      </c>
    </row>
    <row r="589" spans="1:5">
      <c r="A589" s="212">
        <v>2080601</v>
      </c>
      <c r="B589" s="212" t="s">
        <v>509</v>
      </c>
      <c r="C589" s="217">
        <v>0</v>
      </c>
      <c r="D589" s="214">
        <v>0</v>
      </c>
      <c r="E589" s="214">
        <v>0</v>
      </c>
    </row>
    <row r="590" spans="1:5">
      <c r="A590" s="212">
        <v>2080602</v>
      </c>
      <c r="B590" s="212" t="s">
        <v>510</v>
      </c>
      <c r="C590" s="217">
        <v>0</v>
      </c>
      <c r="D590" s="214">
        <v>0</v>
      </c>
      <c r="E590" s="214">
        <v>0</v>
      </c>
    </row>
    <row r="591" spans="1:5">
      <c r="A591" s="212">
        <v>2080699</v>
      </c>
      <c r="B591" s="212" t="s">
        <v>511</v>
      </c>
      <c r="C591" s="217">
        <v>0</v>
      </c>
      <c r="D591" s="214">
        <v>0</v>
      </c>
      <c r="E591" s="214">
        <v>0</v>
      </c>
    </row>
    <row r="592" spans="1:5">
      <c r="A592" s="212">
        <v>20807</v>
      </c>
      <c r="B592" s="215" t="s">
        <v>512</v>
      </c>
      <c r="C592" s="213">
        <v>4061</v>
      </c>
      <c r="D592" s="214">
        <f>SUM(D593:D601)</f>
        <v>3982</v>
      </c>
      <c r="E592" s="214">
        <f>SUM(E593:E601)</f>
        <v>79</v>
      </c>
    </row>
    <row r="593" spans="1:5">
      <c r="A593" s="212">
        <v>2080701</v>
      </c>
      <c r="B593" s="212" t="s">
        <v>513</v>
      </c>
      <c r="C593" s="217">
        <v>148</v>
      </c>
      <c r="D593" s="214">
        <v>148</v>
      </c>
      <c r="E593" s="214">
        <v>0</v>
      </c>
    </row>
    <row r="594" spans="1:5">
      <c r="A594" s="212">
        <v>2080702</v>
      </c>
      <c r="B594" s="212" t="s">
        <v>514</v>
      </c>
      <c r="C594" s="217">
        <v>320</v>
      </c>
      <c r="D594" s="214">
        <v>320</v>
      </c>
      <c r="E594" s="214">
        <v>0</v>
      </c>
    </row>
    <row r="595" spans="1:5">
      <c r="A595" s="212">
        <v>2080704</v>
      </c>
      <c r="B595" s="212" t="s">
        <v>515</v>
      </c>
      <c r="C595" s="217">
        <v>1618</v>
      </c>
      <c r="D595" s="214">
        <v>1618</v>
      </c>
      <c r="E595" s="214">
        <v>0</v>
      </c>
    </row>
    <row r="596" spans="1:5">
      <c r="A596" s="212">
        <v>2080705</v>
      </c>
      <c r="B596" s="212" t="s">
        <v>516</v>
      </c>
      <c r="C596" s="217">
        <v>674</v>
      </c>
      <c r="D596" s="214">
        <v>641</v>
      </c>
      <c r="E596" s="214">
        <v>33</v>
      </c>
    </row>
    <row r="597" spans="1:5">
      <c r="A597" s="212">
        <v>2080709</v>
      </c>
      <c r="B597" s="212" t="s">
        <v>517</v>
      </c>
      <c r="C597" s="217">
        <v>0</v>
      </c>
      <c r="D597" s="214">
        <v>0</v>
      </c>
      <c r="E597" s="214">
        <v>0</v>
      </c>
    </row>
    <row r="598" spans="1:5">
      <c r="A598" s="212">
        <v>2080711</v>
      </c>
      <c r="B598" s="212" t="s">
        <v>518</v>
      </c>
      <c r="C598" s="217">
        <v>212</v>
      </c>
      <c r="D598" s="214">
        <v>212</v>
      </c>
      <c r="E598" s="214">
        <v>0</v>
      </c>
    </row>
    <row r="599" spans="1:5">
      <c r="A599" s="212">
        <v>2080712</v>
      </c>
      <c r="B599" s="212" t="s">
        <v>519</v>
      </c>
      <c r="C599" s="217">
        <v>3</v>
      </c>
      <c r="D599" s="214">
        <v>3</v>
      </c>
      <c r="E599" s="214">
        <v>0</v>
      </c>
    </row>
    <row r="600" spans="1:5">
      <c r="A600" s="212">
        <v>2080713</v>
      </c>
      <c r="B600" s="212" t="s">
        <v>520</v>
      </c>
      <c r="C600" s="217">
        <v>887</v>
      </c>
      <c r="D600" s="214">
        <v>887</v>
      </c>
      <c r="E600" s="214">
        <v>0</v>
      </c>
    </row>
    <row r="601" spans="1:5">
      <c r="A601" s="212">
        <v>2080799</v>
      </c>
      <c r="B601" s="212" t="s">
        <v>521</v>
      </c>
      <c r="C601" s="217">
        <v>199</v>
      </c>
      <c r="D601" s="214">
        <v>153</v>
      </c>
      <c r="E601" s="214">
        <v>46</v>
      </c>
    </row>
    <row r="602" spans="1:5">
      <c r="A602" s="212">
        <v>20808</v>
      </c>
      <c r="B602" s="215" t="s">
        <v>522</v>
      </c>
      <c r="C602" s="213">
        <v>1395</v>
      </c>
      <c r="D602" s="214">
        <f>SUM(D603:D610)</f>
        <v>781</v>
      </c>
      <c r="E602" s="214">
        <f>SUM(E603:E610)</f>
        <v>614</v>
      </c>
    </row>
    <row r="603" spans="1:5">
      <c r="A603" s="212">
        <v>2080801</v>
      </c>
      <c r="B603" s="212" t="s">
        <v>523</v>
      </c>
      <c r="C603" s="217">
        <v>26</v>
      </c>
      <c r="D603" s="214">
        <v>26</v>
      </c>
      <c r="E603" s="214">
        <v>0</v>
      </c>
    </row>
    <row r="604" spans="1:5">
      <c r="A604" s="212">
        <v>2080802</v>
      </c>
      <c r="B604" s="212" t="s">
        <v>524</v>
      </c>
      <c r="C604" s="217">
        <v>0</v>
      </c>
      <c r="D604" s="214">
        <v>0</v>
      </c>
      <c r="E604" s="214">
        <v>0</v>
      </c>
    </row>
    <row r="605" spans="1:5">
      <c r="A605" s="212">
        <v>2080803</v>
      </c>
      <c r="B605" s="212" t="s">
        <v>525</v>
      </c>
      <c r="C605" s="217">
        <v>489</v>
      </c>
      <c r="D605" s="214">
        <v>180</v>
      </c>
      <c r="E605" s="214">
        <v>309</v>
      </c>
    </row>
    <row r="606" spans="1:5">
      <c r="A606" s="212">
        <v>2080805</v>
      </c>
      <c r="B606" s="212" t="s">
        <v>526</v>
      </c>
      <c r="C606" s="217">
        <v>266</v>
      </c>
      <c r="D606" s="214">
        <v>0</v>
      </c>
      <c r="E606" s="214">
        <v>266</v>
      </c>
    </row>
    <row r="607" spans="1:5">
      <c r="A607" s="212">
        <v>2080806</v>
      </c>
      <c r="B607" s="212" t="s">
        <v>527</v>
      </c>
      <c r="C607" s="217">
        <v>0</v>
      </c>
      <c r="D607" s="214">
        <v>0</v>
      </c>
      <c r="E607" s="214">
        <v>0</v>
      </c>
    </row>
    <row r="608" spans="1:5">
      <c r="A608" s="212">
        <v>2080807</v>
      </c>
      <c r="B608" s="212" t="s">
        <v>528</v>
      </c>
      <c r="C608" s="217">
        <v>0</v>
      </c>
      <c r="D608" s="214">
        <v>0</v>
      </c>
      <c r="E608" s="214">
        <v>0</v>
      </c>
    </row>
    <row r="609" spans="1:5">
      <c r="A609" s="212">
        <v>2080808</v>
      </c>
      <c r="B609" s="212" t="s">
        <v>529</v>
      </c>
      <c r="C609" s="217">
        <v>6</v>
      </c>
      <c r="D609" s="214">
        <v>6</v>
      </c>
      <c r="E609" s="214">
        <v>0</v>
      </c>
    </row>
    <row r="610" spans="1:5">
      <c r="A610" s="212">
        <v>2080899</v>
      </c>
      <c r="B610" s="212" t="s">
        <v>530</v>
      </c>
      <c r="C610" s="217">
        <v>608</v>
      </c>
      <c r="D610" s="214">
        <v>569</v>
      </c>
      <c r="E610" s="214">
        <v>39</v>
      </c>
    </row>
    <row r="611" spans="1:5">
      <c r="A611" s="212">
        <v>20809</v>
      </c>
      <c r="B611" s="215" t="s">
        <v>531</v>
      </c>
      <c r="C611" s="213">
        <v>1459</v>
      </c>
      <c r="D611" s="214">
        <f>SUM(D612:D617)</f>
        <v>1408</v>
      </c>
      <c r="E611" s="214">
        <f>SUM(E612:E617)</f>
        <v>51</v>
      </c>
    </row>
    <row r="612" spans="1:5">
      <c r="A612" s="212">
        <v>2080901</v>
      </c>
      <c r="B612" s="212" t="s">
        <v>532</v>
      </c>
      <c r="C612" s="217">
        <v>46</v>
      </c>
      <c r="D612" s="214">
        <v>9</v>
      </c>
      <c r="E612" s="214">
        <v>37</v>
      </c>
    </row>
    <row r="613" spans="1:5">
      <c r="A613" s="212">
        <v>2080902</v>
      </c>
      <c r="B613" s="212" t="s">
        <v>533</v>
      </c>
      <c r="C613" s="217">
        <v>502</v>
      </c>
      <c r="D613" s="214">
        <v>502</v>
      </c>
      <c r="E613" s="214">
        <v>0</v>
      </c>
    </row>
    <row r="614" spans="1:5">
      <c r="A614" s="212">
        <v>2080903</v>
      </c>
      <c r="B614" s="212" t="s">
        <v>534</v>
      </c>
      <c r="C614" s="217">
        <v>215</v>
      </c>
      <c r="D614" s="214">
        <v>215</v>
      </c>
      <c r="E614" s="214">
        <v>0</v>
      </c>
    </row>
    <row r="615" spans="1:5">
      <c r="A615" s="212">
        <v>2080904</v>
      </c>
      <c r="B615" s="212" t="s">
        <v>535</v>
      </c>
      <c r="C615" s="217">
        <v>134</v>
      </c>
      <c r="D615" s="214">
        <v>129</v>
      </c>
      <c r="E615" s="214">
        <v>5</v>
      </c>
    </row>
    <row r="616" spans="1:5">
      <c r="A616" s="212">
        <v>2080905</v>
      </c>
      <c r="B616" s="212" t="s">
        <v>536</v>
      </c>
      <c r="C616" s="217">
        <v>447</v>
      </c>
      <c r="D616" s="214">
        <v>447</v>
      </c>
      <c r="E616" s="214">
        <v>0</v>
      </c>
    </row>
    <row r="617" spans="1:5">
      <c r="A617" s="212">
        <v>2080999</v>
      </c>
      <c r="B617" s="212" t="s">
        <v>537</v>
      </c>
      <c r="C617" s="217">
        <v>115</v>
      </c>
      <c r="D617" s="214">
        <v>106</v>
      </c>
      <c r="E617" s="214">
        <v>9</v>
      </c>
    </row>
    <row r="618" spans="1:5">
      <c r="A618" s="212">
        <v>20810</v>
      </c>
      <c r="B618" s="215" t="s">
        <v>538</v>
      </c>
      <c r="C618" s="213">
        <v>4568</v>
      </c>
      <c r="D618" s="214">
        <f>SUM(D619:D625)</f>
        <v>4464</v>
      </c>
      <c r="E618" s="214">
        <f>SUM(E619:E625)</f>
        <v>104</v>
      </c>
    </row>
    <row r="619" spans="1:5">
      <c r="A619" s="212">
        <v>2081001</v>
      </c>
      <c r="B619" s="212" t="s">
        <v>539</v>
      </c>
      <c r="C619" s="217">
        <v>2370</v>
      </c>
      <c r="D619" s="214">
        <v>2365</v>
      </c>
      <c r="E619" s="214">
        <v>5</v>
      </c>
    </row>
    <row r="620" spans="1:5">
      <c r="A620" s="212">
        <v>2081002</v>
      </c>
      <c r="B620" s="212" t="s">
        <v>540</v>
      </c>
      <c r="C620" s="217">
        <v>69</v>
      </c>
      <c r="D620" s="214">
        <v>0</v>
      </c>
      <c r="E620" s="214">
        <v>69</v>
      </c>
    </row>
    <row r="621" spans="1:5">
      <c r="A621" s="212">
        <v>2081003</v>
      </c>
      <c r="B621" s="212" t="s">
        <v>541</v>
      </c>
      <c r="C621" s="217">
        <v>0</v>
      </c>
      <c r="D621" s="214">
        <v>0</v>
      </c>
      <c r="E621" s="214">
        <v>0</v>
      </c>
    </row>
    <row r="622" spans="1:5">
      <c r="A622" s="212">
        <v>2081004</v>
      </c>
      <c r="B622" s="212" t="s">
        <v>542</v>
      </c>
      <c r="C622" s="217">
        <v>1437</v>
      </c>
      <c r="D622" s="214">
        <v>1437</v>
      </c>
      <c r="E622" s="214">
        <v>0</v>
      </c>
    </row>
    <row r="623" spans="1:5">
      <c r="A623" s="212">
        <v>2081005</v>
      </c>
      <c r="B623" s="212" t="s">
        <v>543</v>
      </c>
      <c r="C623" s="217">
        <v>662</v>
      </c>
      <c r="D623" s="214">
        <v>662</v>
      </c>
      <c r="E623" s="214">
        <v>0</v>
      </c>
    </row>
    <row r="624" spans="1:5">
      <c r="A624" s="212">
        <v>2081006</v>
      </c>
      <c r="B624" s="212" t="s">
        <v>544</v>
      </c>
      <c r="C624" s="217">
        <v>0</v>
      </c>
      <c r="D624" s="214">
        <v>0</v>
      </c>
      <c r="E624" s="214">
        <v>0</v>
      </c>
    </row>
    <row r="625" spans="1:5">
      <c r="A625" s="212">
        <v>2081099</v>
      </c>
      <c r="B625" s="212" t="s">
        <v>545</v>
      </c>
      <c r="C625" s="217">
        <v>30</v>
      </c>
      <c r="D625" s="214">
        <v>0</v>
      </c>
      <c r="E625" s="214">
        <v>30</v>
      </c>
    </row>
    <row r="626" spans="1:5">
      <c r="A626" s="212">
        <v>20811</v>
      </c>
      <c r="B626" s="215" t="s">
        <v>546</v>
      </c>
      <c r="C626" s="213">
        <v>1171</v>
      </c>
      <c r="D626" s="214">
        <f>SUM(D627:D634)</f>
        <v>988</v>
      </c>
      <c r="E626" s="214">
        <f>SUM(E627:E634)</f>
        <v>183</v>
      </c>
    </row>
    <row r="627" spans="1:5">
      <c r="A627" s="212">
        <v>2081101</v>
      </c>
      <c r="B627" s="212" t="s">
        <v>109</v>
      </c>
      <c r="C627" s="217">
        <v>169</v>
      </c>
      <c r="D627" s="214">
        <v>169</v>
      </c>
      <c r="E627" s="214">
        <v>0</v>
      </c>
    </row>
    <row r="628" spans="1:5">
      <c r="A628" s="212">
        <v>2081102</v>
      </c>
      <c r="B628" s="212" t="s">
        <v>110</v>
      </c>
      <c r="C628" s="217">
        <v>1</v>
      </c>
      <c r="D628" s="214">
        <v>0</v>
      </c>
      <c r="E628" s="214">
        <v>1</v>
      </c>
    </row>
    <row r="629" spans="1:5">
      <c r="A629" s="212">
        <v>2081103</v>
      </c>
      <c r="B629" s="212" t="s">
        <v>111</v>
      </c>
      <c r="C629" s="217">
        <v>27</v>
      </c>
      <c r="D629" s="214">
        <v>27</v>
      </c>
      <c r="E629" s="214">
        <v>0</v>
      </c>
    </row>
    <row r="630" spans="1:5">
      <c r="A630" s="212">
        <v>2081104</v>
      </c>
      <c r="B630" s="212" t="s">
        <v>547</v>
      </c>
      <c r="C630" s="217">
        <v>343</v>
      </c>
      <c r="D630" s="214">
        <v>290</v>
      </c>
      <c r="E630" s="214">
        <v>53</v>
      </c>
    </row>
    <row r="631" spans="1:5">
      <c r="A631" s="212">
        <v>2081105</v>
      </c>
      <c r="B631" s="212" t="s">
        <v>548</v>
      </c>
      <c r="C631" s="217">
        <v>139</v>
      </c>
      <c r="D631" s="214">
        <v>138</v>
      </c>
      <c r="E631" s="214">
        <v>1</v>
      </c>
    </row>
    <row r="632" spans="1:5">
      <c r="A632" s="212">
        <v>2081106</v>
      </c>
      <c r="B632" s="212" t="s">
        <v>549</v>
      </c>
      <c r="C632" s="217">
        <v>32</v>
      </c>
      <c r="D632" s="214">
        <v>32</v>
      </c>
      <c r="E632" s="214">
        <v>0</v>
      </c>
    </row>
    <row r="633" spans="1:5">
      <c r="A633" s="212">
        <v>2081107</v>
      </c>
      <c r="B633" s="212" t="s">
        <v>550</v>
      </c>
      <c r="C633" s="217">
        <v>31</v>
      </c>
      <c r="D633" s="214">
        <v>0</v>
      </c>
      <c r="E633" s="214">
        <v>31</v>
      </c>
    </row>
    <row r="634" spans="1:5">
      <c r="A634" s="212">
        <v>2081199</v>
      </c>
      <c r="B634" s="212" t="s">
        <v>551</v>
      </c>
      <c r="C634" s="217">
        <v>429</v>
      </c>
      <c r="D634" s="214">
        <v>332</v>
      </c>
      <c r="E634" s="214">
        <v>97</v>
      </c>
    </row>
    <row r="635" spans="1:5">
      <c r="A635" s="212">
        <v>20816</v>
      </c>
      <c r="B635" s="215" t="s">
        <v>552</v>
      </c>
      <c r="C635" s="213">
        <v>112</v>
      </c>
      <c r="D635" s="214">
        <f>SUM(D636:D639)</f>
        <v>112</v>
      </c>
      <c r="E635" s="214">
        <f>SUM(E636:E639)</f>
        <v>0</v>
      </c>
    </row>
    <row r="636" spans="1:5">
      <c r="A636" s="212">
        <v>2081601</v>
      </c>
      <c r="B636" s="212" t="s">
        <v>109</v>
      </c>
      <c r="C636" s="217">
        <v>66</v>
      </c>
      <c r="D636" s="214">
        <v>66</v>
      </c>
      <c r="E636" s="214">
        <v>0</v>
      </c>
    </row>
    <row r="637" spans="1:5">
      <c r="A637" s="212">
        <v>2081602</v>
      </c>
      <c r="B637" s="212" t="s">
        <v>110</v>
      </c>
      <c r="C637" s="217">
        <v>25</v>
      </c>
      <c r="D637" s="214">
        <v>25</v>
      </c>
      <c r="E637" s="214">
        <v>0</v>
      </c>
    </row>
    <row r="638" spans="1:5">
      <c r="A638" s="212">
        <v>2081603</v>
      </c>
      <c r="B638" s="212" t="s">
        <v>111</v>
      </c>
      <c r="C638" s="217">
        <v>0</v>
      </c>
      <c r="D638" s="214">
        <v>0</v>
      </c>
      <c r="E638" s="214">
        <v>0</v>
      </c>
    </row>
    <row r="639" spans="1:5">
      <c r="A639" s="212">
        <v>2081699</v>
      </c>
      <c r="B639" s="212" t="s">
        <v>553</v>
      </c>
      <c r="C639" s="217">
        <v>21</v>
      </c>
      <c r="D639" s="214">
        <v>21</v>
      </c>
      <c r="E639" s="214">
        <v>0</v>
      </c>
    </row>
    <row r="640" spans="1:5">
      <c r="A640" s="212">
        <v>20819</v>
      </c>
      <c r="B640" s="215" t="s">
        <v>554</v>
      </c>
      <c r="C640" s="213">
        <v>161</v>
      </c>
      <c r="D640" s="214">
        <f>SUM(D641:D642)</f>
        <v>0</v>
      </c>
      <c r="E640" s="214">
        <f>SUM(E641:E642)</f>
        <v>161</v>
      </c>
    </row>
    <row r="641" spans="1:5">
      <c r="A641" s="212">
        <v>2081901</v>
      </c>
      <c r="B641" s="212" t="s">
        <v>555</v>
      </c>
      <c r="C641" s="217">
        <v>0</v>
      </c>
      <c r="D641" s="214">
        <v>0</v>
      </c>
      <c r="E641" s="214">
        <v>0</v>
      </c>
    </row>
    <row r="642" spans="1:5">
      <c r="A642" s="212">
        <v>2081902</v>
      </c>
      <c r="B642" s="212" t="s">
        <v>556</v>
      </c>
      <c r="C642" s="217">
        <v>161</v>
      </c>
      <c r="D642" s="214">
        <v>0</v>
      </c>
      <c r="E642" s="214">
        <v>161</v>
      </c>
    </row>
    <row r="643" spans="1:5">
      <c r="A643" s="212">
        <v>20820</v>
      </c>
      <c r="B643" s="215" t="s">
        <v>557</v>
      </c>
      <c r="C643" s="213">
        <v>463</v>
      </c>
      <c r="D643" s="214">
        <f>SUM(D644:D645)</f>
        <v>455</v>
      </c>
      <c r="E643" s="214">
        <f>SUM(E644:E645)</f>
        <v>8</v>
      </c>
    </row>
    <row r="644" spans="1:5">
      <c r="A644" s="212">
        <v>2082001</v>
      </c>
      <c r="B644" s="212" t="s">
        <v>558</v>
      </c>
      <c r="C644" s="217">
        <v>8</v>
      </c>
      <c r="D644" s="214">
        <v>0</v>
      </c>
      <c r="E644" s="214">
        <v>8</v>
      </c>
    </row>
    <row r="645" spans="1:5">
      <c r="A645" s="212">
        <v>2082002</v>
      </c>
      <c r="B645" s="212" t="s">
        <v>559</v>
      </c>
      <c r="C645" s="217">
        <v>455</v>
      </c>
      <c r="D645" s="214">
        <v>455</v>
      </c>
      <c r="E645" s="214">
        <v>0</v>
      </c>
    </row>
    <row r="646" spans="1:5">
      <c r="A646" s="212">
        <v>20821</v>
      </c>
      <c r="B646" s="215" t="s">
        <v>560</v>
      </c>
      <c r="C646" s="213">
        <v>0</v>
      </c>
      <c r="D646" s="214">
        <f>SUM(D647:D648)</f>
        <v>0</v>
      </c>
      <c r="E646" s="214">
        <f>SUM(E647:E648)</f>
        <v>0</v>
      </c>
    </row>
    <row r="647" spans="1:5">
      <c r="A647" s="212">
        <v>2082101</v>
      </c>
      <c r="B647" s="212" t="s">
        <v>561</v>
      </c>
      <c r="C647" s="217">
        <v>0</v>
      </c>
      <c r="D647" s="214">
        <v>0</v>
      </c>
      <c r="E647" s="214">
        <v>0</v>
      </c>
    </row>
    <row r="648" spans="1:5">
      <c r="A648" s="212">
        <v>2082102</v>
      </c>
      <c r="B648" s="212" t="s">
        <v>562</v>
      </c>
      <c r="C648" s="217">
        <v>0</v>
      </c>
      <c r="D648" s="214">
        <v>0</v>
      </c>
      <c r="E648" s="214">
        <v>0</v>
      </c>
    </row>
    <row r="649" spans="1:5">
      <c r="A649" s="212">
        <v>20824</v>
      </c>
      <c r="B649" s="215" t="s">
        <v>563</v>
      </c>
      <c r="C649" s="213">
        <v>0</v>
      </c>
      <c r="D649" s="214">
        <f>SUM(D650:D651)</f>
        <v>0</v>
      </c>
      <c r="E649" s="214">
        <f>SUM(E650:E651)</f>
        <v>0</v>
      </c>
    </row>
    <row r="650" spans="1:5">
      <c r="A650" s="212">
        <v>2082401</v>
      </c>
      <c r="B650" s="212" t="s">
        <v>564</v>
      </c>
      <c r="C650" s="217">
        <v>0</v>
      </c>
      <c r="D650" s="214">
        <v>0</v>
      </c>
      <c r="E650" s="214">
        <v>0</v>
      </c>
    </row>
    <row r="651" spans="1:5">
      <c r="A651" s="212">
        <v>2082402</v>
      </c>
      <c r="B651" s="212" t="s">
        <v>565</v>
      </c>
      <c r="C651" s="217">
        <v>0</v>
      </c>
      <c r="D651" s="214">
        <v>0</v>
      </c>
      <c r="E651" s="214">
        <v>0</v>
      </c>
    </row>
    <row r="652" spans="1:5">
      <c r="A652" s="212">
        <v>20825</v>
      </c>
      <c r="B652" s="215" t="s">
        <v>566</v>
      </c>
      <c r="C652" s="213">
        <v>0</v>
      </c>
      <c r="D652" s="214">
        <f>SUM(D653:D654)</f>
        <v>0</v>
      </c>
      <c r="E652" s="214">
        <f>SUM(E653:E654)</f>
        <v>0</v>
      </c>
    </row>
    <row r="653" spans="1:5">
      <c r="A653" s="212">
        <v>2082501</v>
      </c>
      <c r="B653" s="212" t="s">
        <v>567</v>
      </c>
      <c r="C653" s="217">
        <v>0</v>
      </c>
      <c r="D653" s="214">
        <v>0</v>
      </c>
      <c r="E653" s="214">
        <v>0</v>
      </c>
    </row>
    <row r="654" spans="1:5">
      <c r="A654" s="212">
        <v>2082502</v>
      </c>
      <c r="B654" s="212" t="s">
        <v>568</v>
      </c>
      <c r="C654" s="217">
        <v>0</v>
      </c>
      <c r="D654" s="214">
        <v>0</v>
      </c>
      <c r="E654" s="214">
        <v>0</v>
      </c>
    </row>
    <row r="655" spans="1:5">
      <c r="A655" s="212">
        <v>20826</v>
      </c>
      <c r="B655" s="215" t="s">
        <v>569</v>
      </c>
      <c r="C655" s="213">
        <v>1248</v>
      </c>
      <c r="D655" s="214">
        <f>SUM(D656:D658)</f>
        <v>0</v>
      </c>
      <c r="E655" s="214">
        <f>SUM(E656:E658)</f>
        <v>1248</v>
      </c>
    </row>
    <row r="656" spans="1:5">
      <c r="A656" s="212">
        <v>2082601</v>
      </c>
      <c r="B656" s="212" t="s">
        <v>570</v>
      </c>
      <c r="C656" s="217">
        <v>0</v>
      </c>
      <c r="D656" s="214">
        <v>0</v>
      </c>
      <c r="E656" s="214">
        <v>0</v>
      </c>
    </row>
    <row r="657" spans="1:5">
      <c r="A657" s="212">
        <v>2082602</v>
      </c>
      <c r="B657" s="212" t="s">
        <v>571</v>
      </c>
      <c r="C657" s="217">
        <v>1248</v>
      </c>
      <c r="D657" s="214">
        <v>0</v>
      </c>
      <c r="E657" s="214">
        <v>1248</v>
      </c>
    </row>
    <row r="658" spans="1:5">
      <c r="A658" s="212">
        <v>2082699</v>
      </c>
      <c r="B658" s="212" t="s">
        <v>572</v>
      </c>
      <c r="C658" s="217">
        <v>0</v>
      </c>
      <c r="D658" s="214">
        <v>0</v>
      </c>
      <c r="E658" s="214">
        <v>0</v>
      </c>
    </row>
    <row r="659" spans="1:5">
      <c r="A659" s="212">
        <v>20827</v>
      </c>
      <c r="B659" s="215" t="s">
        <v>573</v>
      </c>
      <c r="C659" s="213">
        <v>0</v>
      </c>
      <c r="D659" s="214">
        <f>SUM(D660:D662)</f>
        <v>0</v>
      </c>
      <c r="E659" s="214">
        <f>SUM(E660:E662)</f>
        <v>0</v>
      </c>
    </row>
    <row r="660" spans="1:5">
      <c r="A660" s="212">
        <v>2082701</v>
      </c>
      <c r="B660" s="212" t="s">
        <v>574</v>
      </c>
      <c r="C660" s="217">
        <v>0</v>
      </c>
      <c r="D660" s="214">
        <v>0</v>
      </c>
      <c r="E660" s="214">
        <v>0</v>
      </c>
    </row>
    <row r="661" spans="1:5">
      <c r="A661" s="212">
        <v>2082702</v>
      </c>
      <c r="B661" s="212" t="s">
        <v>575</v>
      </c>
      <c r="C661" s="217">
        <v>0</v>
      </c>
      <c r="D661" s="214">
        <v>0</v>
      </c>
      <c r="E661" s="214">
        <v>0</v>
      </c>
    </row>
    <row r="662" spans="1:5">
      <c r="A662" s="212">
        <v>2082799</v>
      </c>
      <c r="B662" s="212" t="s">
        <v>576</v>
      </c>
      <c r="C662" s="217">
        <v>0</v>
      </c>
      <c r="D662" s="214">
        <v>0</v>
      </c>
      <c r="E662" s="214">
        <v>0</v>
      </c>
    </row>
    <row r="663" spans="1:5">
      <c r="A663" s="212">
        <v>20828</v>
      </c>
      <c r="B663" s="215" t="s">
        <v>577</v>
      </c>
      <c r="C663" s="213">
        <v>1042</v>
      </c>
      <c r="D663" s="214">
        <f>SUM(D664:D670)</f>
        <v>974</v>
      </c>
      <c r="E663" s="214">
        <f>SUM(E664:E670)</f>
        <v>68</v>
      </c>
    </row>
    <row r="664" spans="1:5">
      <c r="A664" s="212">
        <v>2082801</v>
      </c>
      <c r="B664" s="212" t="s">
        <v>109</v>
      </c>
      <c r="C664" s="217">
        <v>273</v>
      </c>
      <c r="D664" s="214">
        <v>267</v>
      </c>
      <c r="E664" s="214">
        <v>6</v>
      </c>
    </row>
    <row r="665" spans="1:5">
      <c r="A665" s="212">
        <v>2082802</v>
      </c>
      <c r="B665" s="212" t="s">
        <v>110</v>
      </c>
      <c r="C665" s="217">
        <v>20</v>
      </c>
      <c r="D665" s="214">
        <v>20</v>
      </c>
      <c r="E665" s="214">
        <v>0</v>
      </c>
    </row>
    <row r="666" spans="1:5">
      <c r="A666" s="212">
        <v>2082803</v>
      </c>
      <c r="B666" s="212" t="s">
        <v>111</v>
      </c>
      <c r="C666" s="217">
        <v>0</v>
      </c>
      <c r="D666" s="214">
        <v>0</v>
      </c>
      <c r="E666" s="214">
        <v>0</v>
      </c>
    </row>
    <row r="667" spans="1:5">
      <c r="A667" s="212">
        <v>2082804</v>
      </c>
      <c r="B667" s="212" t="s">
        <v>578</v>
      </c>
      <c r="C667" s="217">
        <v>52</v>
      </c>
      <c r="D667" s="214">
        <v>13</v>
      </c>
      <c r="E667" s="214">
        <v>39</v>
      </c>
    </row>
    <row r="668" spans="1:5">
      <c r="A668" s="212">
        <v>2082805</v>
      </c>
      <c r="B668" s="212" t="s">
        <v>579</v>
      </c>
      <c r="C668" s="217">
        <v>508</v>
      </c>
      <c r="D668" s="214">
        <v>508</v>
      </c>
      <c r="E668" s="214">
        <v>0</v>
      </c>
    </row>
    <row r="669" spans="1:5">
      <c r="A669" s="212">
        <v>2082850</v>
      </c>
      <c r="B669" s="212" t="s">
        <v>118</v>
      </c>
      <c r="C669" s="217">
        <v>137</v>
      </c>
      <c r="D669" s="214">
        <v>117</v>
      </c>
      <c r="E669" s="214">
        <v>20</v>
      </c>
    </row>
    <row r="670" spans="1:5">
      <c r="A670" s="212">
        <v>2082899</v>
      </c>
      <c r="B670" s="212" t="s">
        <v>580</v>
      </c>
      <c r="C670" s="217">
        <v>52</v>
      </c>
      <c r="D670" s="214">
        <v>49</v>
      </c>
      <c r="E670" s="214">
        <v>3</v>
      </c>
    </row>
    <row r="671" spans="1:5">
      <c r="A671" s="212">
        <v>20830</v>
      </c>
      <c r="B671" s="215" t="s">
        <v>581</v>
      </c>
      <c r="C671" s="213">
        <v>21</v>
      </c>
      <c r="D671" s="214">
        <f>SUM(D672:D673)</f>
        <v>0</v>
      </c>
      <c r="E671" s="214">
        <f>SUM(E672:E673)</f>
        <v>21</v>
      </c>
    </row>
    <row r="672" spans="1:5">
      <c r="A672" s="212">
        <v>2083001</v>
      </c>
      <c r="B672" s="212" t="s">
        <v>582</v>
      </c>
      <c r="C672" s="217">
        <v>13</v>
      </c>
      <c r="D672" s="214">
        <v>0</v>
      </c>
      <c r="E672" s="214">
        <v>13</v>
      </c>
    </row>
    <row r="673" spans="1:5">
      <c r="A673" s="212">
        <v>2083099</v>
      </c>
      <c r="B673" s="212" t="s">
        <v>583</v>
      </c>
      <c r="C673" s="217">
        <v>8</v>
      </c>
      <c r="D673" s="214">
        <v>0</v>
      </c>
      <c r="E673" s="214">
        <v>8</v>
      </c>
    </row>
    <row r="674" spans="1:5">
      <c r="A674" s="212">
        <v>20899</v>
      </c>
      <c r="B674" s="215" t="s">
        <v>584</v>
      </c>
      <c r="C674" s="213">
        <v>1494</v>
      </c>
      <c r="D674" s="214">
        <f>D675</f>
        <v>478</v>
      </c>
      <c r="E674" s="214">
        <f>E675</f>
        <v>1016</v>
      </c>
    </row>
    <row r="675" spans="1:5">
      <c r="A675" s="212">
        <v>2089999</v>
      </c>
      <c r="B675" s="212" t="s">
        <v>585</v>
      </c>
      <c r="C675" s="217">
        <v>1494</v>
      </c>
      <c r="D675" s="214">
        <v>478</v>
      </c>
      <c r="E675" s="214">
        <v>1016</v>
      </c>
    </row>
    <row r="676" spans="1:5">
      <c r="A676" s="212">
        <v>210</v>
      </c>
      <c r="B676" s="215" t="s">
        <v>586</v>
      </c>
      <c r="C676" s="213">
        <v>360073</v>
      </c>
      <c r="D676" s="214">
        <f>SUM(D677,D682,D697,D701,D713,D716,D720,D725,D729,D733,D736,D745,D747)</f>
        <v>355774</v>
      </c>
      <c r="E676" s="214">
        <f>SUM(E677,E682,E697,E701,E713,E716,E720,E725,E729,E733,E736,E745,E747)</f>
        <v>4299</v>
      </c>
    </row>
    <row r="677" spans="1:5">
      <c r="A677" s="212">
        <v>21001</v>
      </c>
      <c r="B677" s="215" t="s">
        <v>587</v>
      </c>
      <c r="C677" s="213">
        <v>1053</v>
      </c>
      <c r="D677" s="214">
        <f>SUM(D678:D681)</f>
        <v>958</v>
      </c>
      <c r="E677" s="214">
        <f>SUM(E678:E681)</f>
        <v>95</v>
      </c>
    </row>
    <row r="678" spans="1:5">
      <c r="A678" s="212">
        <v>2100101</v>
      </c>
      <c r="B678" s="212" t="s">
        <v>109</v>
      </c>
      <c r="C678" s="217">
        <v>754</v>
      </c>
      <c r="D678" s="214">
        <v>680</v>
      </c>
      <c r="E678" s="214">
        <v>74</v>
      </c>
    </row>
    <row r="679" spans="1:5">
      <c r="A679" s="212">
        <v>2100102</v>
      </c>
      <c r="B679" s="212" t="s">
        <v>110</v>
      </c>
      <c r="C679" s="217">
        <v>107</v>
      </c>
      <c r="D679" s="214">
        <v>103</v>
      </c>
      <c r="E679" s="214">
        <v>4</v>
      </c>
    </row>
    <row r="680" spans="1:5">
      <c r="A680" s="212">
        <v>2100103</v>
      </c>
      <c r="B680" s="212" t="s">
        <v>111</v>
      </c>
      <c r="C680" s="217">
        <v>147</v>
      </c>
      <c r="D680" s="214">
        <v>147</v>
      </c>
      <c r="E680" s="214">
        <v>0</v>
      </c>
    </row>
    <row r="681" spans="1:5">
      <c r="A681" s="212">
        <v>2100199</v>
      </c>
      <c r="B681" s="212" t="s">
        <v>588</v>
      </c>
      <c r="C681" s="217">
        <v>45</v>
      </c>
      <c r="D681" s="214">
        <v>28</v>
      </c>
      <c r="E681" s="214">
        <v>17</v>
      </c>
    </row>
    <row r="682" spans="1:5">
      <c r="A682" s="212">
        <v>21002</v>
      </c>
      <c r="B682" s="215" t="s">
        <v>589</v>
      </c>
      <c r="C682" s="213">
        <v>2281</v>
      </c>
      <c r="D682" s="214">
        <f>SUM(D683:D696)</f>
        <v>2281</v>
      </c>
      <c r="E682" s="214">
        <f>SUM(E683:E696)</f>
        <v>0</v>
      </c>
    </row>
    <row r="683" spans="1:5">
      <c r="A683" s="212">
        <v>2100201</v>
      </c>
      <c r="B683" s="212" t="s">
        <v>590</v>
      </c>
      <c r="C683" s="217">
        <v>841</v>
      </c>
      <c r="D683" s="214">
        <v>841</v>
      </c>
      <c r="E683" s="214">
        <v>0</v>
      </c>
    </row>
    <row r="684" spans="1:5">
      <c r="A684" s="212">
        <v>2100202</v>
      </c>
      <c r="B684" s="212" t="s">
        <v>591</v>
      </c>
      <c r="C684" s="217">
        <v>224</v>
      </c>
      <c r="D684" s="214">
        <v>224</v>
      </c>
      <c r="E684" s="214">
        <v>0</v>
      </c>
    </row>
    <row r="685" spans="1:5">
      <c r="A685" s="212">
        <v>2100203</v>
      </c>
      <c r="B685" s="212" t="s">
        <v>592</v>
      </c>
      <c r="C685" s="217">
        <v>0</v>
      </c>
      <c r="D685" s="214">
        <v>0</v>
      </c>
      <c r="E685" s="214">
        <v>0</v>
      </c>
    </row>
    <row r="686" spans="1:5">
      <c r="A686" s="212">
        <v>2100204</v>
      </c>
      <c r="B686" s="212" t="s">
        <v>593</v>
      </c>
      <c r="C686" s="217">
        <v>0</v>
      </c>
      <c r="D686" s="214">
        <v>0</v>
      </c>
      <c r="E686" s="214">
        <v>0</v>
      </c>
    </row>
    <row r="687" spans="1:5">
      <c r="A687" s="212">
        <v>2100205</v>
      </c>
      <c r="B687" s="212" t="s">
        <v>594</v>
      </c>
      <c r="C687" s="217">
        <v>0</v>
      </c>
      <c r="D687" s="214">
        <v>0</v>
      </c>
      <c r="E687" s="214">
        <v>0</v>
      </c>
    </row>
    <row r="688" spans="1:5">
      <c r="A688" s="212">
        <v>2100206</v>
      </c>
      <c r="B688" s="212" t="s">
        <v>595</v>
      </c>
      <c r="C688" s="217">
        <v>0</v>
      </c>
      <c r="D688" s="214">
        <v>0</v>
      </c>
      <c r="E688" s="214">
        <v>0</v>
      </c>
    </row>
    <row r="689" spans="1:5">
      <c r="A689" s="212">
        <v>2100207</v>
      </c>
      <c r="B689" s="212" t="s">
        <v>596</v>
      </c>
      <c r="C689" s="217">
        <v>0</v>
      </c>
      <c r="D689" s="214">
        <v>0</v>
      </c>
      <c r="E689" s="214">
        <v>0</v>
      </c>
    </row>
    <row r="690" spans="1:5">
      <c r="A690" s="212">
        <v>2100208</v>
      </c>
      <c r="B690" s="212" t="s">
        <v>597</v>
      </c>
      <c r="C690" s="217">
        <v>424</v>
      </c>
      <c r="D690" s="214">
        <v>424</v>
      </c>
      <c r="E690" s="214">
        <v>0</v>
      </c>
    </row>
    <row r="691" spans="1:5">
      <c r="A691" s="212">
        <v>2100209</v>
      </c>
      <c r="B691" s="212" t="s">
        <v>598</v>
      </c>
      <c r="C691" s="217">
        <v>0</v>
      </c>
      <c r="D691" s="214">
        <v>0</v>
      </c>
      <c r="E691" s="214">
        <v>0</v>
      </c>
    </row>
    <row r="692" spans="1:5">
      <c r="A692" s="212">
        <v>2100210</v>
      </c>
      <c r="B692" s="212" t="s">
        <v>599</v>
      </c>
      <c r="C692" s="217">
        <v>0</v>
      </c>
      <c r="D692" s="214">
        <v>0</v>
      </c>
      <c r="E692" s="214">
        <v>0</v>
      </c>
    </row>
    <row r="693" spans="1:5">
      <c r="A693" s="212">
        <v>2100211</v>
      </c>
      <c r="B693" s="212" t="s">
        <v>600</v>
      </c>
      <c r="C693" s="217">
        <v>0</v>
      </c>
      <c r="D693" s="214">
        <v>0</v>
      </c>
      <c r="E693" s="214">
        <v>0</v>
      </c>
    </row>
    <row r="694" spans="1:5">
      <c r="A694" s="212">
        <v>2100212</v>
      </c>
      <c r="B694" s="212" t="s">
        <v>601</v>
      </c>
      <c r="C694" s="217">
        <v>0</v>
      </c>
      <c r="D694" s="214">
        <v>0</v>
      </c>
      <c r="E694" s="214">
        <v>0</v>
      </c>
    </row>
    <row r="695" spans="1:5">
      <c r="A695" s="212">
        <v>2100213</v>
      </c>
      <c r="B695" s="212" t="s">
        <v>602</v>
      </c>
      <c r="C695" s="217">
        <v>300</v>
      </c>
      <c r="D695" s="214">
        <v>300</v>
      </c>
      <c r="E695" s="214">
        <v>0</v>
      </c>
    </row>
    <row r="696" spans="1:5">
      <c r="A696" s="212">
        <v>2100299</v>
      </c>
      <c r="B696" s="212" t="s">
        <v>603</v>
      </c>
      <c r="C696" s="217">
        <v>492</v>
      </c>
      <c r="D696" s="214">
        <v>492</v>
      </c>
      <c r="E696" s="214">
        <v>0</v>
      </c>
    </row>
    <row r="697" spans="1:5">
      <c r="A697" s="212">
        <v>21003</v>
      </c>
      <c r="B697" s="215" t="s">
        <v>604</v>
      </c>
      <c r="C697" s="213">
        <v>710</v>
      </c>
      <c r="D697" s="214">
        <f>SUM(D698:D700)</f>
        <v>500</v>
      </c>
      <c r="E697" s="214">
        <f>SUM(E698:E700)</f>
        <v>210</v>
      </c>
    </row>
    <row r="698" spans="1:5">
      <c r="A698" s="212">
        <v>2100301</v>
      </c>
      <c r="B698" s="212" t="s">
        <v>605</v>
      </c>
      <c r="C698" s="217">
        <v>500</v>
      </c>
      <c r="D698" s="214">
        <v>500</v>
      </c>
      <c r="E698" s="214">
        <v>0</v>
      </c>
    </row>
    <row r="699" spans="1:5">
      <c r="A699" s="212">
        <v>2100302</v>
      </c>
      <c r="B699" s="212" t="s">
        <v>606</v>
      </c>
      <c r="C699" s="217">
        <v>18</v>
      </c>
      <c r="D699" s="214">
        <v>0</v>
      </c>
      <c r="E699" s="214">
        <v>18</v>
      </c>
    </row>
    <row r="700" spans="1:5">
      <c r="A700" s="212">
        <v>2100399</v>
      </c>
      <c r="B700" s="212" t="s">
        <v>607</v>
      </c>
      <c r="C700" s="217">
        <v>192</v>
      </c>
      <c r="D700" s="214">
        <v>0</v>
      </c>
      <c r="E700" s="214">
        <v>192</v>
      </c>
    </row>
    <row r="701" spans="1:5">
      <c r="A701" s="212">
        <v>21004</v>
      </c>
      <c r="B701" s="215" t="s">
        <v>608</v>
      </c>
      <c r="C701" s="213">
        <v>15078</v>
      </c>
      <c r="D701" s="214">
        <f>SUM(D702:D712)</f>
        <v>13265</v>
      </c>
      <c r="E701" s="214">
        <f>SUM(E702:E712)</f>
        <v>1813</v>
      </c>
    </row>
    <row r="702" spans="1:5">
      <c r="A702" s="212">
        <v>2100401</v>
      </c>
      <c r="B702" s="212" t="s">
        <v>609</v>
      </c>
      <c r="C702" s="217">
        <v>1932</v>
      </c>
      <c r="D702" s="214">
        <v>1932</v>
      </c>
      <c r="E702" s="214">
        <v>0</v>
      </c>
    </row>
    <row r="703" spans="1:5">
      <c r="A703" s="212">
        <v>2100402</v>
      </c>
      <c r="B703" s="212" t="s">
        <v>610</v>
      </c>
      <c r="C703" s="217">
        <v>553</v>
      </c>
      <c r="D703" s="214">
        <v>553</v>
      </c>
      <c r="E703" s="214">
        <v>0</v>
      </c>
    </row>
    <row r="704" spans="1:5">
      <c r="A704" s="212">
        <v>2100403</v>
      </c>
      <c r="B704" s="212" t="s">
        <v>611</v>
      </c>
      <c r="C704" s="217">
        <v>710</v>
      </c>
      <c r="D704" s="214">
        <v>710</v>
      </c>
      <c r="E704" s="214">
        <v>0</v>
      </c>
    </row>
    <row r="705" spans="1:5">
      <c r="A705" s="212">
        <v>2100404</v>
      </c>
      <c r="B705" s="212" t="s">
        <v>612</v>
      </c>
      <c r="C705" s="217">
        <v>0</v>
      </c>
      <c r="D705" s="214">
        <v>0</v>
      </c>
      <c r="E705" s="214">
        <v>0</v>
      </c>
    </row>
    <row r="706" spans="1:5">
      <c r="A706" s="212">
        <v>2100405</v>
      </c>
      <c r="B706" s="212" t="s">
        <v>613</v>
      </c>
      <c r="C706" s="217">
        <v>0</v>
      </c>
      <c r="D706" s="214">
        <v>0</v>
      </c>
      <c r="E706" s="214">
        <v>0</v>
      </c>
    </row>
    <row r="707" spans="1:5">
      <c r="A707" s="212">
        <v>2100406</v>
      </c>
      <c r="B707" s="212" t="s">
        <v>614</v>
      </c>
      <c r="C707" s="217">
        <v>286</v>
      </c>
      <c r="D707" s="214">
        <v>286</v>
      </c>
      <c r="E707" s="214">
        <v>0</v>
      </c>
    </row>
    <row r="708" spans="1:5">
      <c r="A708" s="212">
        <v>2100407</v>
      </c>
      <c r="B708" s="212" t="s">
        <v>615</v>
      </c>
      <c r="C708" s="217">
        <v>267</v>
      </c>
      <c r="D708" s="214">
        <v>267</v>
      </c>
      <c r="E708" s="214">
        <v>0</v>
      </c>
    </row>
    <row r="709" spans="1:5">
      <c r="A709" s="212">
        <v>2100408</v>
      </c>
      <c r="B709" s="212" t="s">
        <v>616</v>
      </c>
      <c r="C709" s="217">
        <v>2050</v>
      </c>
      <c r="D709" s="214">
        <v>776</v>
      </c>
      <c r="E709" s="214">
        <v>1274</v>
      </c>
    </row>
    <row r="710" spans="1:5">
      <c r="A710" s="212">
        <v>2100409</v>
      </c>
      <c r="B710" s="212" t="s">
        <v>617</v>
      </c>
      <c r="C710" s="217">
        <v>2487</v>
      </c>
      <c r="D710" s="214">
        <v>2131</v>
      </c>
      <c r="E710" s="214">
        <v>356</v>
      </c>
    </row>
    <row r="711" spans="1:5">
      <c r="A711" s="212">
        <v>2100410</v>
      </c>
      <c r="B711" s="212" t="s">
        <v>618</v>
      </c>
      <c r="C711" s="217">
        <v>3859</v>
      </c>
      <c r="D711" s="214">
        <v>3785</v>
      </c>
      <c r="E711" s="214">
        <v>74</v>
      </c>
    </row>
    <row r="712" spans="1:5">
      <c r="A712" s="212">
        <v>2100499</v>
      </c>
      <c r="B712" s="212" t="s">
        <v>619</v>
      </c>
      <c r="C712" s="217">
        <v>2934</v>
      </c>
      <c r="D712" s="214">
        <v>2825</v>
      </c>
      <c r="E712" s="214">
        <v>109</v>
      </c>
    </row>
    <row r="713" spans="1:5">
      <c r="A713" s="212">
        <v>21006</v>
      </c>
      <c r="B713" s="215" t="s">
        <v>620</v>
      </c>
      <c r="C713" s="213">
        <v>869</v>
      </c>
      <c r="D713" s="214">
        <f>SUM(D714:D715)</f>
        <v>869</v>
      </c>
      <c r="E713" s="214">
        <f>SUM(E714:E715)</f>
        <v>0</v>
      </c>
    </row>
    <row r="714" spans="1:5">
      <c r="A714" s="212">
        <v>2100601</v>
      </c>
      <c r="B714" s="212" t="s">
        <v>621</v>
      </c>
      <c r="C714" s="217">
        <v>869</v>
      </c>
      <c r="D714" s="214">
        <v>869</v>
      </c>
      <c r="E714" s="214">
        <v>0</v>
      </c>
    </row>
    <row r="715" spans="1:5">
      <c r="A715" s="212">
        <v>2100699</v>
      </c>
      <c r="B715" s="212" t="s">
        <v>622</v>
      </c>
      <c r="C715" s="217">
        <v>0</v>
      </c>
      <c r="D715" s="214">
        <v>0</v>
      </c>
      <c r="E715" s="214">
        <v>0</v>
      </c>
    </row>
    <row r="716" spans="1:5">
      <c r="A716" s="212">
        <v>21007</v>
      </c>
      <c r="B716" s="215" t="s">
        <v>623</v>
      </c>
      <c r="C716" s="213">
        <v>1252</v>
      </c>
      <c r="D716" s="214">
        <f>SUM(D717:D719)</f>
        <v>1146</v>
      </c>
      <c r="E716" s="214">
        <f>SUM(E717:E719)</f>
        <v>106</v>
      </c>
    </row>
    <row r="717" spans="1:5">
      <c r="A717" s="212">
        <v>2100716</v>
      </c>
      <c r="B717" s="212" t="s">
        <v>624</v>
      </c>
      <c r="C717" s="217">
        <v>153</v>
      </c>
      <c r="D717" s="214">
        <v>64</v>
      </c>
      <c r="E717" s="214">
        <v>89</v>
      </c>
    </row>
    <row r="718" spans="1:5">
      <c r="A718" s="212">
        <v>2100717</v>
      </c>
      <c r="B718" s="212" t="s">
        <v>625</v>
      </c>
      <c r="C718" s="217">
        <v>17</v>
      </c>
      <c r="D718" s="214">
        <v>0</v>
      </c>
      <c r="E718" s="214">
        <v>17</v>
      </c>
    </row>
    <row r="719" spans="1:5">
      <c r="A719" s="212">
        <v>2100799</v>
      </c>
      <c r="B719" s="212" t="s">
        <v>626</v>
      </c>
      <c r="C719" s="217">
        <v>1082</v>
      </c>
      <c r="D719" s="214">
        <v>1082</v>
      </c>
      <c r="E719" s="214">
        <v>0</v>
      </c>
    </row>
    <row r="720" spans="1:5">
      <c r="A720" s="212">
        <v>21011</v>
      </c>
      <c r="B720" s="215" t="s">
        <v>627</v>
      </c>
      <c r="C720" s="213">
        <v>15515</v>
      </c>
      <c r="D720" s="214">
        <f>SUM(D721:D724)</f>
        <v>13943</v>
      </c>
      <c r="E720" s="214">
        <f>SUM(E721:E724)</f>
        <v>1572</v>
      </c>
    </row>
    <row r="721" spans="1:5">
      <c r="A721" s="212">
        <v>2101101</v>
      </c>
      <c r="B721" s="212" t="s">
        <v>628</v>
      </c>
      <c r="C721" s="217">
        <v>4599</v>
      </c>
      <c r="D721" s="214">
        <v>4464</v>
      </c>
      <c r="E721" s="214">
        <v>135</v>
      </c>
    </row>
    <row r="722" spans="1:5">
      <c r="A722" s="212">
        <v>2101102</v>
      </c>
      <c r="B722" s="212" t="s">
        <v>629</v>
      </c>
      <c r="C722" s="217">
        <v>4520</v>
      </c>
      <c r="D722" s="214">
        <v>3689</v>
      </c>
      <c r="E722" s="214">
        <v>831</v>
      </c>
    </row>
    <row r="723" spans="1:5">
      <c r="A723" s="212">
        <v>2101103</v>
      </c>
      <c r="B723" s="212" t="s">
        <v>630</v>
      </c>
      <c r="C723" s="217">
        <v>6190</v>
      </c>
      <c r="D723" s="214">
        <v>5618</v>
      </c>
      <c r="E723" s="214">
        <v>572</v>
      </c>
    </row>
    <row r="724" spans="1:5">
      <c r="A724" s="212">
        <v>2101199</v>
      </c>
      <c r="B724" s="212" t="s">
        <v>631</v>
      </c>
      <c r="C724" s="217">
        <v>206</v>
      </c>
      <c r="D724" s="214">
        <v>172</v>
      </c>
      <c r="E724" s="214">
        <v>34</v>
      </c>
    </row>
    <row r="725" spans="1:5">
      <c r="A725" s="212">
        <v>21012</v>
      </c>
      <c r="B725" s="215" t="s">
        <v>632</v>
      </c>
      <c r="C725" s="213">
        <v>317545</v>
      </c>
      <c r="D725" s="214">
        <f>SUM(D726:D728)</f>
        <v>317283</v>
      </c>
      <c r="E725" s="214">
        <f>SUM(E726:E728)</f>
        <v>262</v>
      </c>
    </row>
    <row r="726" spans="1:5">
      <c r="A726" s="212">
        <v>2101201</v>
      </c>
      <c r="B726" s="212" t="s">
        <v>633</v>
      </c>
      <c r="C726" s="217">
        <v>0</v>
      </c>
      <c r="D726" s="214">
        <v>0</v>
      </c>
      <c r="E726" s="214">
        <v>0</v>
      </c>
    </row>
    <row r="727" spans="1:5">
      <c r="A727" s="212">
        <v>2101202</v>
      </c>
      <c r="B727" s="212" t="s">
        <v>634</v>
      </c>
      <c r="C727" s="217">
        <v>317545</v>
      </c>
      <c r="D727" s="214">
        <v>317283</v>
      </c>
      <c r="E727" s="214">
        <v>262</v>
      </c>
    </row>
    <row r="728" spans="1:5">
      <c r="A728" s="212">
        <v>2101299</v>
      </c>
      <c r="B728" s="212" t="s">
        <v>635</v>
      </c>
      <c r="C728" s="217">
        <v>0</v>
      </c>
      <c r="D728" s="214">
        <v>0</v>
      </c>
      <c r="E728" s="214">
        <v>0</v>
      </c>
    </row>
    <row r="729" spans="1:5">
      <c r="A729" s="212">
        <v>21013</v>
      </c>
      <c r="B729" s="215" t="s">
        <v>636</v>
      </c>
      <c r="C729" s="213">
        <v>225</v>
      </c>
      <c r="D729" s="214">
        <f>SUM(D730:D732)</f>
        <v>0</v>
      </c>
      <c r="E729" s="214">
        <f>SUM(E730:E732)</f>
        <v>225</v>
      </c>
    </row>
    <row r="730" spans="1:5">
      <c r="A730" s="212">
        <v>2101301</v>
      </c>
      <c r="B730" s="212" t="s">
        <v>637</v>
      </c>
      <c r="C730" s="217">
        <v>225</v>
      </c>
      <c r="D730" s="214">
        <v>0</v>
      </c>
      <c r="E730" s="214">
        <v>225</v>
      </c>
    </row>
    <row r="731" spans="1:5">
      <c r="A731" s="212">
        <v>2101302</v>
      </c>
      <c r="B731" s="212" t="s">
        <v>638</v>
      </c>
      <c r="C731" s="217">
        <v>0</v>
      </c>
      <c r="D731" s="214">
        <v>0</v>
      </c>
      <c r="E731" s="214">
        <v>0</v>
      </c>
    </row>
    <row r="732" spans="1:5">
      <c r="A732" s="212">
        <v>2101399</v>
      </c>
      <c r="B732" s="212" t="s">
        <v>639</v>
      </c>
      <c r="C732" s="217">
        <v>0</v>
      </c>
      <c r="D732" s="214">
        <v>0</v>
      </c>
      <c r="E732" s="214">
        <v>0</v>
      </c>
    </row>
    <row r="733" spans="1:5">
      <c r="A733" s="212">
        <v>21014</v>
      </c>
      <c r="B733" s="215" t="s">
        <v>640</v>
      </c>
      <c r="C733" s="213">
        <v>114</v>
      </c>
      <c r="D733" s="214">
        <f>SUM(D734:D735)</f>
        <v>98</v>
      </c>
      <c r="E733" s="214">
        <f>SUM(E734:E735)</f>
        <v>16</v>
      </c>
    </row>
    <row r="734" spans="1:5">
      <c r="A734" s="212">
        <v>2101401</v>
      </c>
      <c r="B734" s="212" t="s">
        <v>641</v>
      </c>
      <c r="C734" s="217">
        <v>114</v>
      </c>
      <c r="D734" s="214">
        <v>98</v>
      </c>
      <c r="E734" s="214">
        <v>16</v>
      </c>
    </row>
    <row r="735" spans="1:5">
      <c r="A735" s="212">
        <v>2101499</v>
      </c>
      <c r="B735" s="212" t="s">
        <v>642</v>
      </c>
      <c r="C735" s="217">
        <v>0</v>
      </c>
      <c r="D735" s="214">
        <v>0</v>
      </c>
      <c r="E735" s="214">
        <v>0</v>
      </c>
    </row>
    <row r="736" spans="1:5">
      <c r="A736" s="212">
        <v>21015</v>
      </c>
      <c r="B736" s="215" t="s">
        <v>643</v>
      </c>
      <c r="C736" s="213">
        <v>1661</v>
      </c>
      <c r="D736" s="214">
        <f>SUM(D737:D744)</f>
        <v>1661</v>
      </c>
      <c r="E736" s="214">
        <f>SUM(E737:E744)</f>
        <v>0</v>
      </c>
    </row>
    <row r="737" spans="1:5">
      <c r="A737" s="212">
        <v>2101501</v>
      </c>
      <c r="B737" s="212" t="s">
        <v>109</v>
      </c>
      <c r="C737" s="217">
        <v>544</v>
      </c>
      <c r="D737" s="214">
        <v>544</v>
      </c>
      <c r="E737" s="214">
        <v>0</v>
      </c>
    </row>
    <row r="738" spans="1:5">
      <c r="A738" s="212">
        <v>2101502</v>
      </c>
      <c r="B738" s="212" t="s">
        <v>110</v>
      </c>
      <c r="C738" s="217">
        <v>24</v>
      </c>
      <c r="D738" s="214">
        <v>24</v>
      </c>
      <c r="E738" s="214">
        <v>0</v>
      </c>
    </row>
    <row r="739" spans="1:5">
      <c r="A739" s="212">
        <v>2101503</v>
      </c>
      <c r="B739" s="212" t="s">
        <v>111</v>
      </c>
      <c r="C739" s="217">
        <v>0</v>
      </c>
      <c r="D739" s="214">
        <v>0</v>
      </c>
      <c r="E739" s="214">
        <v>0</v>
      </c>
    </row>
    <row r="740" spans="1:5">
      <c r="A740" s="212">
        <v>2101504</v>
      </c>
      <c r="B740" s="212" t="s">
        <v>150</v>
      </c>
      <c r="C740" s="217">
        <v>0</v>
      </c>
      <c r="D740" s="214">
        <v>0</v>
      </c>
      <c r="E740" s="214">
        <v>0</v>
      </c>
    </row>
    <row r="741" spans="1:5">
      <c r="A741" s="212">
        <v>2101505</v>
      </c>
      <c r="B741" s="212" t="s">
        <v>644</v>
      </c>
      <c r="C741" s="217">
        <v>15</v>
      </c>
      <c r="D741" s="214">
        <v>15</v>
      </c>
      <c r="E741" s="214">
        <v>0</v>
      </c>
    </row>
    <row r="742" spans="1:5">
      <c r="A742" s="212">
        <v>2101506</v>
      </c>
      <c r="B742" s="212" t="s">
        <v>645</v>
      </c>
      <c r="C742" s="217">
        <v>1021</v>
      </c>
      <c r="D742" s="214">
        <v>1021</v>
      </c>
      <c r="E742" s="214">
        <v>0</v>
      </c>
    </row>
    <row r="743" spans="1:5">
      <c r="A743" s="212">
        <v>2101550</v>
      </c>
      <c r="B743" s="212" t="s">
        <v>118</v>
      </c>
      <c r="C743" s="217">
        <v>0</v>
      </c>
      <c r="D743" s="214">
        <v>0</v>
      </c>
      <c r="E743" s="214">
        <v>0</v>
      </c>
    </row>
    <row r="744" spans="1:5">
      <c r="A744" s="212">
        <v>2101599</v>
      </c>
      <c r="B744" s="212" t="s">
        <v>646</v>
      </c>
      <c r="C744" s="217">
        <v>57</v>
      </c>
      <c r="D744" s="214">
        <v>57</v>
      </c>
      <c r="E744" s="214">
        <v>0</v>
      </c>
    </row>
    <row r="745" spans="1:5">
      <c r="A745" s="212">
        <v>21016</v>
      </c>
      <c r="B745" s="215" t="s">
        <v>647</v>
      </c>
      <c r="C745" s="213">
        <v>0</v>
      </c>
      <c r="D745" s="214">
        <f>D746</f>
        <v>0</v>
      </c>
      <c r="E745" s="214">
        <f>E746</f>
        <v>0</v>
      </c>
    </row>
    <row r="746" spans="1:5">
      <c r="A746" s="212">
        <v>2101601</v>
      </c>
      <c r="B746" s="212" t="s">
        <v>648</v>
      </c>
      <c r="C746" s="217">
        <v>0</v>
      </c>
      <c r="D746" s="214">
        <v>0</v>
      </c>
      <c r="E746" s="214">
        <v>0</v>
      </c>
    </row>
    <row r="747" spans="1:5">
      <c r="A747" s="212">
        <v>21099</v>
      </c>
      <c r="B747" s="215" t="s">
        <v>649</v>
      </c>
      <c r="C747" s="213">
        <v>3770</v>
      </c>
      <c r="D747" s="214">
        <f>D748</f>
        <v>3770</v>
      </c>
      <c r="E747" s="214">
        <f>E748</f>
        <v>0</v>
      </c>
    </row>
    <row r="748" spans="1:5">
      <c r="A748" s="212">
        <v>2109999</v>
      </c>
      <c r="B748" s="212" t="s">
        <v>650</v>
      </c>
      <c r="C748" s="217">
        <v>3770</v>
      </c>
      <c r="D748" s="214">
        <v>3770</v>
      </c>
      <c r="E748" s="214">
        <v>0</v>
      </c>
    </row>
    <row r="749" spans="1:5">
      <c r="A749" s="212">
        <v>211</v>
      </c>
      <c r="B749" s="215" t="s">
        <v>651</v>
      </c>
      <c r="C749" s="213">
        <v>6462</v>
      </c>
      <c r="D749" s="214">
        <f>SUM(D750,D760,D764,D773,D780,D787,D793,D796,D799,D801,D803,D809,D811,D813,D824)</f>
        <v>6289</v>
      </c>
      <c r="E749" s="214">
        <f>SUM(E750,E760,E764,E773,E780,E787,E793,E796,E799,E801,E803,E809,E811,E813,E824)</f>
        <v>173</v>
      </c>
    </row>
    <row r="750" spans="1:5">
      <c r="A750" s="212">
        <v>21101</v>
      </c>
      <c r="B750" s="215" t="s">
        <v>652</v>
      </c>
      <c r="C750" s="213">
        <v>3903</v>
      </c>
      <c r="D750" s="214">
        <f>SUM(D751:D759)</f>
        <v>3817</v>
      </c>
      <c r="E750" s="214">
        <f>SUM(E751:E759)</f>
        <v>86</v>
      </c>
    </row>
    <row r="751" spans="1:5">
      <c r="A751" s="212">
        <v>2110101</v>
      </c>
      <c r="B751" s="212" t="s">
        <v>109</v>
      </c>
      <c r="C751" s="217">
        <v>3354</v>
      </c>
      <c r="D751" s="214">
        <v>3296</v>
      </c>
      <c r="E751" s="214">
        <v>58</v>
      </c>
    </row>
    <row r="752" spans="1:5">
      <c r="A752" s="212">
        <v>2110102</v>
      </c>
      <c r="B752" s="212" t="s">
        <v>110</v>
      </c>
      <c r="C752" s="217">
        <v>301</v>
      </c>
      <c r="D752" s="214">
        <v>291</v>
      </c>
      <c r="E752" s="214">
        <v>10</v>
      </c>
    </row>
    <row r="753" spans="1:5">
      <c r="A753" s="212">
        <v>2110103</v>
      </c>
      <c r="B753" s="212" t="s">
        <v>111</v>
      </c>
      <c r="C753" s="217">
        <v>3</v>
      </c>
      <c r="D753" s="214">
        <v>3</v>
      </c>
      <c r="E753" s="214">
        <v>0</v>
      </c>
    </row>
    <row r="754" spans="1:5">
      <c r="A754" s="212">
        <v>2110104</v>
      </c>
      <c r="B754" s="212" t="s">
        <v>653</v>
      </c>
      <c r="C754" s="217">
        <v>13</v>
      </c>
      <c r="D754" s="214">
        <v>0</v>
      </c>
      <c r="E754" s="214">
        <v>13</v>
      </c>
    </row>
    <row r="755" spans="1:5">
      <c r="A755" s="212">
        <v>2110105</v>
      </c>
      <c r="B755" s="212" t="s">
        <v>654</v>
      </c>
      <c r="C755" s="217">
        <v>0</v>
      </c>
      <c r="D755" s="214">
        <v>0</v>
      </c>
      <c r="E755" s="214">
        <v>0</v>
      </c>
    </row>
    <row r="756" spans="1:5">
      <c r="A756" s="212">
        <v>2110106</v>
      </c>
      <c r="B756" s="212" t="s">
        <v>655</v>
      </c>
      <c r="C756" s="217">
        <v>0</v>
      </c>
      <c r="D756" s="214">
        <v>0</v>
      </c>
      <c r="E756" s="214">
        <v>0</v>
      </c>
    </row>
    <row r="757" spans="1:5">
      <c r="A757" s="212">
        <v>2110107</v>
      </c>
      <c r="B757" s="212" t="s">
        <v>656</v>
      </c>
      <c r="C757" s="217">
        <v>0</v>
      </c>
      <c r="D757" s="214">
        <v>0</v>
      </c>
      <c r="E757" s="214">
        <v>0</v>
      </c>
    </row>
    <row r="758" spans="1:5">
      <c r="A758" s="212">
        <v>2110108</v>
      </c>
      <c r="B758" s="212" t="s">
        <v>657</v>
      </c>
      <c r="C758" s="217">
        <v>-2</v>
      </c>
      <c r="D758" s="214">
        <v>-2</v>
      </c>
      <c r="E758" s="214">
        <v>0</v>
      </c>
    </row>
    <row r="759" spans="1:5">
      <c r="A759" s="212">
        <v>2110199</v>
      </c>
      <c r="B759" s="212" t="s">
        <v>658</v>
      </c>
      <c r="C759" s="217">
        <v>234</v>
      </c>
      <c r="D759" s="214">
        <v>229</v>
      </c>
      <c r="E759" s="214">
        <v>5</v>
      </c>
    </row>
    <row r="760" spans="1:5">
      <c r="A760" s="212">
        <v>21102</v>
      </c>
      <c r="B760" s="215" t="s">
        <v>659</v>
      </c>
      <c r="C760" s="213">
        <v>32</v>
      </c>
      <c r="D760" s="214">
        <f>SUM(D761:D763)</f>
        <v>23</v>
      </c>
      <c r="E760" s="214">
        <f>SUM(E761:E763)</f>
        <v>9</v>
      </c>
    </row>
    <row r="761" spans="1:5">
      <c r="A761" s="212">
        <v>2110203</v>
      </c>
      <c r="B761" s="212" t="s">
        <v>660</v>
      </c>
      <c r="C761" s="217">
        <v>0</v>
      </c>
      <c r="D761" s="214">
        <v>0</v>
      </c>
      <c r="E761" s="214">
        <v>0</v>
      </c>
    </row>
    <row r="762" spans="1:5">
      <c r="A762" s="212">
        <v>2110204</v>
      </c>
      <c r="B762" s="212" t="s">
        <v>661</v>
      </c>
      <c r="C762" s="217">
        <v>0</v>
      </c>
      <c r="D762" s="214">
        <v>0</v>
      </c>
      <c r="E762" s="214">
        <v>0</v>
      </c>
    </row>
    <row r="763" spans="1:5">
      <c r="A763" s="212">
        <v>2110299</v>
      </c>
      <c r="B763" s="212" t="s">
        <v>662</v>
      </c>
      <c r="C763" s="217">
        <v>32</v>
      </c>
      <c r="D763" s="214">
        <v>23</v>
      </c>
      <c r="E763" s="214">
        <v>9</v>
      </c>
    </row>
    <row r="764" spans="1:5">
      <c r="A764" s="212">
        <v>21103</v>
      </c>
      <c r="B764" s="215" t="s">
        <v>663</v>
      </c>
      <c r="C764" s="213">
        <v>1819</v>
      </c>
      <c r="D764" s="214">
        <f>SUM(D765:D772)</f>
        <v>1741</v>
      </c>
      <c r="E764" s="214">
        <f>SUM(E765:E772)</f>
        <v>78</v>
      </c>
    </row>
    <row r="765" spans="1:5">
      <c r="A765" s="212">
        <v>2110301</v>
      </c>
      <c r="B765" s="212" t="s">
        <v>664</v>
      </c>
      <c r="C765" s="217">
        <v>40</v>
      </c>
      <c r="D765" s="214">
        <v>34</v>
      </c>
      <c r="E765" s="214">
        <v>6</v>
      </c>
    </row>
    <row r="766" spans="1:5">
      <c r="A766" s="212">
        <v>2110302</v>
      </c>
      <c r="B766" s="212" t="s">
        <v>665</v>
      </c>
      <c r="C766" s="217">
        <v>636</v>
      </c>
      <c r="D766" s="214">
        <v>578</v>
      </c>
      <c r="E766" s="214">
        <v>58</v>
      </c>
    </row>
    <row r="767" spans="1:5">
      <c r="A767" s="212">
        <v>2110303</v>
      </c>
      <c r="B767" s="212" t="s">
        <v>666</v>
      </c>
      <c r="C767" s="217">
        <v>0</v>
      </c>
      <c r="D767" s="214">
        <v>0</v>
      </c>
      <c r="E767" s="214">
        <v>0</v>
      </c>
    </row>
    <row r="768" spans="1:5">
      <c r="A768" s="212">
        <v>2110304</v>
      </c>
      <c r="B768" s="212" t="s">
        <v>667</v>
      </c>
      <c r="C768" s="217">
        <v>256</v>
      </c>
      <c r="D768" s="214">
        <v>256</v>
      </c>
      <c r="E768" s="214">
        <v>0</v>
      </c>
    </row>
    <row r="769" spans="1:5">
      <c r="A769" s="212">
        <v>2110305</v>
      </c>
      <c r="B769" s="212" t="s">
        <v>668</v>
      </c>
      <c r="C769" s="217">
        <v>0</v>
      </c>
      <c r="D769" s="214">
        <v>0</v>
      </c>
      <c r="E769" s="214">
        <v>0</v>
      </c>
    </row>
    <row r="770" spans="1:5">
      <c r="A770" s="212">
        <v>2110306</v>
      </c>
      <c r="B770" s="212" t="s">
        <v>669</v>
      </c>
      <c r="C770" s="217">
        <v>0</v>
      </c>
      <c r="D770" s="214">
        <v>0</v>
      </c>
      <c r="E770" s="214">
        <v>0</v>
      </c>
    </row>
    <row r="771" spans="1:5">
      <c r="A771" s="212">
        <v>2110307</v>
      </c>
      <c r="B771" s="212" t="s">
        <v>670</v>
      </c>
      <c r="C771" s="217">
        <v>0</v>
      </c>
      <c r="D771" s="214">
        <v>0</v>
      </c>
      <c r="E771" s="214">
        <v>0</v>
      </c>
    </row>
    <row r="772" spans="1:5">
      <c r="A772" s="212">
        <v>2110399</v>
      </c>
      <c r="B772" s="212" t="s">
        <v>671</v>
      </c>
      <c r="C772" s="217">
        <v>887</v>
      </c>
      <c r="D772" s="214">
        <v>873</v>
      </c>
      <c r="E772" s="214">
        <v>14</v>
      </c>
    </row>
    <row r="773" spans="1:5">
      <c r="A773" s="212">
        <v>21104</v>
      </c>
      <c r="B773" s="215" t="s">
        <v>672</v>
      </c>
      <c r="C773" s="213">
        <v>8</v>
      </c>
      <c r="D773" s="214">
        <f>SUM(D774:D779)</f>
        <v>8</v>
      </c>
      <c r="E773" s="214">
        <f>SUM(E774:E779)</f>
        <v>0</v>
      </c>
    </row>
    <row r="774" spans="1:5">
      <c r="A774" s="212">
        <v>2110401</v>
      </c>
      <c r="B774" s="212" t="s">
        <v>673</v>
      </c>
      <c r="C774" s="217">
        <v>0</v>
      </c>
      <c r="D774" s="214">
        <v>0</v>
      </c>
      <c r="E774" s="214">
        <v>0</v>
      </c>
    </row>
    <row r="775" spans="1:5">
      <c r="A775" s="212">
        <v>2110402</v>
      </c>
      <c r="B775" s="212" t="s">
        <v>674</v>
      </c>
      <c r="C775" s="217">
        <v>0</v>
      </c>
      <c r="D775" s="214">
        <v>0</v>
      </c>
      <c r="E775" s="214">
        <v>0</v>
      </c>
    </row>
    <row r="776" spans="1:5">
      <c r="A776" s="212">
        <v>2110404</v>
      </c>
      <c r="B776" s="212" t="s">
        <v>675</v>
      </c>
      <c r="C776" s="217">
        <v>0</v>
      </c>
      <c r="D776" s="214">
        <v>0</v>
      </c>
      <c r="E776" s="214">
        <v>0</v>
      </c>
    </row>
    <row r="777" spans="1:5">
      <c r="A777" s="212">
        <v>2110405</v>
      </c>
      <c r="B777" s="212" t="s">
        <v>676</v>
      </c>
      <c r="C777" s="217">
        <v>0</v>
      </c>
      <c r="D777" s="214">
        <v>0</v>
      </c>
      <c r="E777" s="214">
        <v>0</v>
      </c>
    </row>
    <row r="778" spans="1:5">
      <c r="A778" s="212">
        <v>2110406</v>
      </c>
      <c r="B778" s="212" t="s">
        <v>677</v>
      </c>
      <c r="C778" s="217">
        <v>8</v>
      </c>
      <c r="D778" s="214">
        <v>8</v>
      </c>
      <c r="E778" s="214">
        <v>0</v>
      </c>
    </row>
    <row r="779" spans="1:5">
      <c r="A779" s="212">
        <v>2110499</v>
      </c>
      <c r="B779" s="212" t="s">
        <v>678</v>
      </c>
      <c r="C779" s="217">
        <v>0</v>
      </c>
      <c r="D779" s="214">
        <v>0</v>
      </c>
      <c r="E779" s="214">
        <v>0</v>
      </c>
    </row>
    <row r="780" spans="1:5">
      <c r="A780" s="212">
        <v>21105</v>
      </c>
      <c r="B780" s="215" t="s">
        <v>679</v>
      </c>
      <c r="C780" s="213">
        <v>0</v>
      </c>
      <c r="D780" s="214">
        <f>SUM(D781:D786)</f>
        <v>0</v>
      </c>
      <c r="E780" s="214">
        <f>SUM(E781:E786)</f>
        <v>0</v>
      </c>
    </row>
    <row r="781" spans="1:5">
      <c r="A781" s="212">
        <v>2110501</v>
      </c>
      <c r="B781" s="212" t="s">
        <v>680</v>
      </c>
      <c r="C781" s="217">
        <v>0</v>
      </c>
      <c r="D781" s="214">
        <v>0</v>
      </c>
      <c r="E781" s="214">
        <v>0</v>
      </c>
    </row>
    <row r="782" spans="1:5">
      <c r="A782" s="212">
        <v>2110502</v>
      </c>
      <c r="B782" s="212" t="s">
        <v>681</v>
      </c>
      <c r="C782" s="217">
        <v>0</v>
      </c>
      <c r="D782" s="214">
        <v>0</v>
      </c>
      <c r="E782" s="214">
        <v>0</v>
      </c>
    </row>
    <row r="783" spans="1:5">
      <c r="A783" s="212">
        <v>2110503</v>
      </c>
      <c r="B783" s="212" t="s">
        <v>682</v>
      </c>
      <c r="C783" s="217">
        <v>0</v>
      </c>
      <c r="D783" s="214">
        <v>0</v>
      </c>
      <c r="E783" s="214">
        <v>0</v>
      </c>
    </row>
    <row r="784" spans="1:5">
      <c r="A784" s="212">
        <v>2110506</v>
      </c>
      <c r="B784" s="212" t="s">
        <v>683</v>
      </c>
      <c r="C784" s="217">
        <v>0</v>
      </c>
      <c r="D784" s="214">
        <v>0</v>
      </c>
      <c r="E784" s="214">
        <v>0</v>
      </c>
    </row>
    <row r="785" spans="1:5">
      <c r="A785" s="212">
        <v>2110507</v>
      </c>
      <c r="B785" s="212" t="s">
        <v>684</v>
      </c>
      <c r="C785" s="217">
        <v>0</v>
      </c>
      <c r="D785" s="214">
        <v>0</v>
      </c>
      <c r="E785" s="214">
        <v>0</v>
      </c>
    </row>
    <row r="786" spans="1:5">
      <c r="A786" s="212">
        <v>2110599</v>
      </c>
      <c r="B786" s="212" t="s">
        <v>685</v>
      </c>
      <c r="C786" s="217">
        <v>0</v>
      </c>
      <c r="D786" s="214">
        <v>0</v>
      </c>
      <c r="E786" s="214">
        <v>0</v>
      </c>
    </row>
    <row r="787" spans="1:5">
      <c r="A787" s="212">
        <v>21106</v>
      </c>
      <c r="B787" s="215" t="s">
        <v>686</v>
      </c>
      <c r="C787" s="213">
        <v>0</v>
      </c>
      <c r="D787" s="214">
        <f>SUM(D788:D792)</f>
        <v>0</v>
      </c>
      <c r="E787" s="214">
        <f>SUM(E788:E792)</f>
        <v>0</v>
      </c>
    </row>
    <row r="788" spans="1:5">
      <c r="A788" s="212">
        <v>2110602</v>
      </c>
      <c r="B788" s="212" t="s">
        <v>687</v>
      </c>
      <c r="C788" s="217">
        <v>0</v>
      </c>
      <c r="D788" s="214">
        <v>0</v>
      </c>
      <c r="E788" s="214">
        <v>0</v>
      </c>
    </row>
    <row r="789" spans="1:5">
      <c r="A789" s="212">
        <v>2110603</v>
      </c>
      <c r="B789" s="212" t="s">
        <v>688</v>
      </c>
      <c r="C789" s="217">
        <v>0</v>
      </c>
      <c r="D789" s="214">
        <v>0</v>
      </c>
      <c r="E789" s="214">
        <v>0</v>
      </c>
    </row>
    <row r="790" spans="1:5">
      <c r="A790" s="212">
        <v>2110604</v>
      </c>
      <c r="B790" s="212" t="s">
        <v>689</v>
      </c>
      <c r="C790" s="217">
        <v>0</v>
      </c>
      <c r="D790" s="214">
        <v>0</v>
      </c>
      <c r="E790" s="214">
        <v>0</v>
      </c>
    </row>
    <row r="791" spans="1:5">
      <c r="A791" s="212">
        <v>2110605</v>
      </c>
      <c r="B791" s="212" t="s">
        <v>690</v>
      </c>
      <c r="C791" s="217">
        <v>0</v>
      </c>
      <c r="D791" s="214">
        <v>0</v>
      </c>
      <c r="E791" s="214">
        <v>0</v>
      </c>
    </row>
    <row r="792" spans="1:5">
      <c r="A792" s="212">
        <v>2110699</v>
      </c>
      <c r="B792" s="212" t="s">
        <v>691</v>
      </c>
      <c r="C792" s="217">
        <v>0</v>
      </c>
      <c r="D792" s="214">
        <v>0</v>
      </c>
      <c r="E792" s="214">
        <v>0</v>
      </c>
    </row>
    <row r="793" spans="1:5">
      <c r="A793" s="212">
        <v>21107</v>
      </c>
      <c r="B793" s="215" t="s">
        <v>692</v>
      </c>
      <c r="C793" s="213">
        <v>0</v>
      </c>
      <c r="D793" s="214">
        <f>SUM(D794:D795)</f>
        <v>0</v>
      </c>
      <c r="E793" s="214">
        <f>SUM(E794:E795)</f>
        <v>0</v>
      </c>
    </row>
    <row r="794" spans="1:5">
      <c r="A794" s="212">
        <v>2110704</v>
      </c>
      <c r="B794" s="212" t="s">
        <v>693</v>
      </c>
      <c r="C794" s="217">
        <v>0</v>
      </c>
      <c r="D794" s="214">
        <v>0</v>
      </c>
      <c r="E794" s="214">
        <v>0</v>
      </c>
    </row>
    <row r="795" spans="1:5">
      <c r="A795" s="212">
        <v>2110799</v>
      </c>
      <c r="B795" s="212" t="s">
        <v>694</v>
      </c>
      <c r="C795" s="217">
        <v>0</v>
      </c>
      <c r="D795" s="214">
        <v>0</v>
      </c>
      <c r="E795" s="214">
        <v>0</v>
      </c>
    </row>
    <row r="796" spans="1:5">
      <c r="A796" s="212">
        <v>21108</v>
      </c>
      <c r="B796" s="215" t="s">
        <v>695</v>
      </c>
      <c r="C796" s="213">
        <v>0</v>
      </c>
      <c r="D796" s="214">
        <f>SUM(D797:D798)</f>
        <v>0</v>
      </c>
      <c r="E796" s="214">
        <f>SUM(E797:E798)</f>
        <v>0</v>
      </c>
    </row>
    <row r="797" spans="1:5">
      <c r="A797" s="212">
        <v>2110804</v>
      </c>
      <c r="B797" s="212" t="s">
        <v>696</v>
      </c>
      <c r="C797" s="217">
        <v>0</v>
      </c>
      <c r="D797" s="214">
        <v>0</v>
      </c>
      <c r="E797" s="214">
        <v>0</v>
      </c>
    </row>
    <row r="798" spans="1:5">
      <c r="A798" s="212">
        <v>2110899</v>
      </c>
      <c r="B798" s="212" t="s">
        <v>697</v>
      </c>
      <c r="C798" s="217">
        <v>0</v>
      </c>
      <c r="D798" s="214">
        <v>0</v>
      </c>
      <c r="E798" s="214">
        <v>0</v>
      </c>
    </row>
    <row r="799" spans="1:5">
      <c r="A799" s="212">
        <v>21109</v>
      </c>
      <c r="B799" s="215" t="s">
        <v>698</v>
      </c>
      <c r="C799" s="213">
        <v>0</v>
      </c>
      <c r="D799" s="214">
        <f>D800</f>
        <v>0</v>
      </c>
      <c r="E799" s="214">
        <f>E800</f>
        <v>0</v>
      </c>
    </row>
    <row r="800" spans="1:5">
      <c r="A800" s="212">
        <v>2110901</v>
      </c>
      <c r="B800" s="212" t="s">
        <v>699</v>
      </c>
      <c r="C800" s="217">
        <v>0</v>
      </c>
      <c r="D800" s="214">
        <v>0</v>
      </c>
      <c r="E800" s="214">
        <v>0</v>
      </c>
    </row>
    <row r="801" spans="1:5">
      <c r="A801" s="212">
        <v>21110</v>
      </c>
      <c r="B801" s="215" t="s">
        <v>700</v>
      </c>
      <c r="C801" s="213">
        <v>70</v>
      </c>
      <c r="D801" s="214">
        <f>D802</f>
        <v>70</v>
      </c>
      <c r="E801" s="214">
        <f>E802</f>
        <v>0</v>
      </c>
    </row>
    <row r="802" spans="1:5">
      <c r="A802" s="212">
        <v>2111001</v>
      </c>
      <c r="B802" s="212" t="s">
        <v>701</v>
      </c>
      <c r="C802" s="217">
        <v>70</v>
      </c>
      <c r="D802" s="214">
        <v>70</v>
      </c>
      <c r="E802" s="214">
        <v>0</v>
      </c>
    </row>
    <row r="803" spans="1:5">
      <c r="A803" s="212">
        <v>21111</v>
      </c>
      <c r="B803" s="215" t="s">
        <v>702</v>
      </c>
      <c r="C803" s="213">
        <v>630</v>
      </c>
      <c r="D803" s="214">
        <f>SUM(D804:D808)</f>
        <v>630</v>
      </c>
      <c r="E803" s="214">
        <f>SUM(E804:E808)</f>
        <v>0</v>
      </c>
    </row>
    <row r="804" spans="1:5">
      <c r="A804" s="212">
        <v>2111101</v>
      </c>
      <c r="B804" s="212" t="s">
        <v>703</v>
      </c>
      <c r="C804" s="217">
        <v>0</v>
      </c>
      <c r="D804" s="214">
        <v>0</v>
      </c>
      <c r="E804" s="214">
        <v>0</v>
      </c>
    </row>
    <row r="805" spans="1:5">
      <c r="A805" s="212">
        <v>2111102</v>
      </c>
      <c r="B805" s="212" t="s">
        <v>704</v>
      </c>
      <c r="C805" s="217">
        <v>603</v>
      </c>
      <c r="D805" s="214">
        <v>603</v>
      </c>
      <c r="E805" s="214">
        <v>0</v>
      </c>
    </row>
    <row r="806" spans="1:5">
      <c r="A806" s="212">
        <v>2111103</v>
      </c>
      <c r="B806" s="212" t="s">
        <v>705</v>
      </c>
      <c r="C806" s="217">
        <v>6</v>
      </c>
      <c r="D806" s="214">
        <v>6</v>
      </c>
      <c r="E806" s="214">
        <v>0</v>
      </c>
    </row>
    <row r="807" spans="1:5">
      <c r="A807" s="212">
        <v>2111104</v>
      </c>
      <c r="B807" s="212" t="s">
        <v>706</v>
      </c>
      <c r="C807" s="217">
        <v>0</v>
      </c>
      <c r="D807" s="214">
        <v>0</v>
      </c>
      <c r="E807" s="214">
        <v>0</v>
      </c>
    </row>
    <row r="808" spans="1:5">
      <c r="A808" s="212">
        <v>2111199</v>
      </c>
      <c r="B808" s="212" t="s">
        <v>707</v>
      </c>
      <c r="C808" s="217">
        <v>21</v>
      </c>
      <c r="D808" s="214">
        <v>21</v>
      </c>
      <c r="E808" s="214">
        <v>0</v>
      </c>
    </row>
    <row r="809" spans="1:5">
      <c r="A809" s="212">
        <v>21112</v>
      </c>
      <c r="B809" s="215" t="s">
        <v>708</v>
      </c>
      <c r="C809" s="213">
        <v>0</v>
      </c>
      <c r="D809" s="214">
        <f>D810</f>
        <v>0</v>
      </c>
      <c r="E809" s="214">
        <f>E810</f>
        <v>0</v>
      </c>
    </row>
    <row r="810" spans="1:5">
      <c r="A810" s="212">
        <v>2111201</v>
      </c>
      <c r="B810" s="212" t="s">
        <v>709</v>
      </c>
      <c r="C810" s="217">
        <v>0</v>
      </c>
      <c r="D810" s="214">
        <v>0</v>
      </c>
      <c r="E810" s="214">
        <v>0</v>
      </c>
    </row>
    <row r="811" spans="1:5">
      <c r="A811" s="212">
        <v>21113</v>
      </c>
      <c r="B811" s="215" t="s">
        <v>710</v>
      </c>
      <c r="C811" s="213">
        <v>0</v>
      </c>
      <c r="D811" s="214">
        <f>D812</f>
        <v>0</v>
      </c>
      <c r="E811" s="214">
        <f>E812</f>
        <v>0</v>
      </c>
    </row>
    <row r="812" spans="1:5">
      <c r="A812" s="212">
        <v>2111301</v>
      </c>
      <c r="B812" s="212" t="s">
        <v>711</v>
      </c>
      <c r="C812" s="217">
        <v>0</v>
      </c>
      <c r="D812" s="214">
        <v>0</v>
      </c>
      <c r="E812" s="214">
        <v>0</v>
      </c>
    </row>
    <row r="813" spans="1:5">
      <c r="A813" s="212">
        <v>21114</v>
      </c>
      <c r="B813" s="215" t="s">
        <v>712</v>
      </c>
      <c r="C813" s="213">
        <v>0</v>
      </c>
      <c r="D813" s="214">
        <f>SUM(D814:D823)</f>
        <v>0</v>
      </c>
      <c r="E813" s="214">
        <f>SUM(E814:E823)</f>
        <v>0</v>
      </c>
    </row>
    <row r="814" spans="1:5">
      <c r="A814" s="212">
        <v>2111401</v>
      </c>
      <c r="B814" s="212" t="s">
        <v>109</v>
      </c>
      <c r="C814" s="217">
        <v>0</v>
      </c>
      <c r="D814" s="214">
        <v>0</v>
      </c>
      <c r="E814" s="214">
        <v>0</v>
      </c>
    </row>
    <row r="815" spans="1:5">
      <c r="A815" s="212">
        <v>2111402</v>
      </c>
      <c r="B815" s="212" t="s">
        <v>110</v>
      </c>
      <c r="C815" s="217">
        <v>0</v>
      </c>
      <c r="D815" s="214">
        <v>0</v>
      </c>
      <c r="E815" s="214">
        <v>0</v>
      </c>
    </row>
    <row r="816" spans="1:5">
      <c r="A816" s="212">
        <v>2111403</v>
      </c>
      <c r="B816" s="212" t="s">
        <v>111</v>
      </c>
      <c r="C816" s="217">
        <v>0</v>
      </c>
      <c r="D816" s="214">
        <v>0</v>
      </c>
      <c r="E816" s="214">
        <v>0</v>
      </c>
    </row>
    <row r="817" spans="1:5">
      <c r="A817" s="212">
        <v>2111406</v>
      </c>
      <c r="B817" s="212" t="s">
        <v>713</v>
      </c>
      <c r="C817" s="217">
        <v>0</v>
      </c>
      <c r="D817" s="214">
        <v>0</v>
      </c>
      <c r="E817" s="214">
        <v>0</v>
      </c>
    </row>
    <row r="818" spans="1:5">
      <c r="A818" s="212">
        <v>2111407</v>
      </c>
      <c r="B818" s="212" t="s">
        <v>714</v>
      </c>
      <c r="C818" s="217">
        <v>0</v>
      </c>
      <c r="D818" s="214">
        <v>0</v>
      </c>
      <c r="E818" s="214">
        <v>0</v>
      </c>
    </row>
    <row r="819" spans="1:5">
      <c r="A819" s="212">
        <v>2111408</v>
      </c>
      <c r="B819" s="212" t="s">
        <v>715</v>
      </c>
      <c r="C819" s="217">
        <v>0</v>
      </c>
      <c r="D819" s="214">
        <v>0</v>
      </c>
      <c r="E819" s="214">
        <v>0</v>
      </c>
    </row>
    <row r="820" spans="1:5">
      <c r="A820" s="212">
        <v>2111411</v>
      </c>
      <c r="B820" s="212" t="s">
        <v>150</v>
      </c>
      <c r="C820" s="217">
        <v>0</v>
      </c>
      <c r="D820" s="214">
        <v>0</v>
      </c>
      <c r="E820" s="214">
        <v>0</v>
      </c>
    </row>
    <row r="821" spans="1:5">
      <c r="A821" s="212">
        <v>2111413</v>
      </c>
      <c r="B821" s="212" t="s">
        <v>716</v>
      </c>
      <c r="C821" s="217">
        <v>0</v>
      </c>
      <c r="D821" s="214">
        <v>0</v>
      </c>
      <c r="E821" s="214">
        <v>0</v>
      </c>
    </row>
    <row r="822" spans="1:5">
      <c r="A822" s="212">
        <v>2111450</v>
      </c>
      <c r="B822" s="212" t="s">
        <v>118</v>
      </c>
      <c r="C822" s="217">
        <v>0</v>
      </c>
      <c r="D822" s="214">
        <v>0</v>
      </c>
      <c r="E822" s="214">
        <v>0</v>
      </c>
    </row>
    <row r="823" spans="1:5">
      <c r="A823" s="212">
        <v>2111499</v>
      </c>
      <c r="B823" s="212" t="s">
        <v>717</v>
      </c>
      <c r="C823" s="217">
        <v>0</v>
      </c>
      <c r="D823" s="214">
        <v>0</v>
      </c>
      <c r="E823" s="214">
        <v>0</v>
      </c>
    </row>
    <row r="824" spans="1:5">
      <c r="A824" s="212">
        <v>21199</v>
      </c>
      <c r="B824" s="215" t="s">
        <v>718</v>
      </c>
      <c r="C824" s="213">
        <v>0</v>
      </c>
      <c r="D824" s="214">
        <f>D825</f>
        <v>0</v>
      </c>
      <c r="E824" s="214">
        <f>E825</f>
        <v>0</v>
      </c>
    </row>
    <row r="825" spans="1:5">
      <c r="A825" s="212">
        <v>2119999</v>
      </c>
      <c r="B825" s="212" t="s">
        <v>719</v>
      </c>
      <c r="C825" s="217">
        <v>0</v>
      </c>
      <c r="D825" s="214">
        <v>0</v>
      </c>
      <c r="E825" s="214">
        <v>0</v>
      </c>
    </row>
    <row r="826" spans="1:5">
      <c r="A826" s="212">
        <v>212</v>
      </c>
      <c r="B826" s="215" t="s">
        <v>720</v>
      </c>
      <c r="C826" s="213">
        <v>29732</v>
      </c>
      <c r="D826" s="214">
        <f>SUM(D827,D838,D840,D843,D845,D847)</f>
        <v>26452</v>
      </c>
      <c r="E826" s="214">
        <f>SUM(E827,E838,E840,E843,E845,E847)</f>
        <v>3280</v>
      </c>
    </row>
    <row r="827" spans="1:5">
      <c r="A827" s="212">
        <v>21201</v>
      </c>
      <c r="B827" s="215" t="s">
        <v>721</v>
      </c>
      <c r="C827" s="213">
        <v>8559</v>
      </c>
      <c r="D827" s="214">
        <f>SUM(D828:D837)</f>
        <v>7719</v>
      </c>
      <c r="E827" s="214">
        <f>SUM(E828:E837)</f>
        <v>840</v>
      </c>
    </row>
    <row r="828" spans="1:5">
      <c r="A828" s="212">
        <v>2120101</v>
      </c>
      <c r="B828" s="212" t="s">
        <v>109</v>
      </c>
      <c r="C828" s="217">
        <v>6130</v>
      </c>
      <c r="D828" s="214">
        <v>5918</v>
      </c>
      <c r="E828" s="214">
        <v>212</v>
      </c>
    </row>
    <row r="829" spans="1:5">
      <c r="A829" s="212">
        <v>2120102</v>
      </c>
      <c r="B829" s="212" t="s">
        <v>110</v>
      </c>
      <c r="C829" s="217">
        <v>37</v>
      </c>
      <c r="D829" s="214">
        <v>34</v>
      </c>
      <c r="E829" s="214">
        <v>3</v>
      </c>
    </row>
    <row r="830" spans="1:5">
      <c r="A830" s="212">
        <v>2120103</v>
      </c>
      <c r="B830" s="212" t="s">
        <v>111</v>
      </c>
      <c r="C830" s="217">
        <v>0</v>
      </c>
      <c r="D830" s="214">
        <v>0</v>
      </c>
      <c r="E830" s="214">
        <v>0</v>
      </c>
    </row>
    <row r="831" spans="1:5">
      <c r="A831" s="212">
        <v>2120104</v>
      </c>
      <c r="B831" s="212" t="s">
        <v>722</v>
      </c>
      <c r="C831" s="217">
        <v>1721</v>
      </c>
      <c r="D831" s="214">
        <v>1329</v>
      </c>
      <c r="E831" s="214">
        <v>392</v>
      </c>
    </row>
    <row r="832" spans="1:5">
      <c r="A832" s="212">
        <v>2120105</v>
      </c>
      <c r="B832" s="212" t="s">
        <v>723</v>
      </c>
      <c r="C832" s="217">
        <v>0</v>
      </c>
      <c r="D832" s="214">
        <v>0</v>
      </c>
      <c r="E832" s="214">
        <v>0</v>
      </c>
    </row>
    <row r="833" spans="1:5">
      <c r="A833" s="212">
        <v>2120106</v>
      </c>
      <c r="B833" s="212" t="s">
        <v>724</v>
      </c>
      <c r="C833" s="217">
        <v>0</v>
      </c>
      <c r="D833" s="214">
        <v>0</v>
      </c>
      <c r="E833" s="214">
        <v>0</v>
      </c>
    </row>
    <row r="834" spans="1:5">
      <c r="A834" s="212">
        <v>2120107</v>
      </c>
      <c r="B834" s="212" t="s">
        <v>725</v>
      </c>
      <c r="C834" s="217">
        <v>65</v>
      </c>
      <c r="D834" s="214">
        <v>65</v>
      </c>
      <c r="E834" s="214">
        <v>0</v>
      </c>
    </row>
    <row r="835" spans="1:5">
      <c r="A835" s="212">
        <v>2120109</v>
      </c>
      <c r="B835" s="212" t="s">
        <v>726</v>
      </c>
      <c r="C835" s="217">
        <v>0</v>
      </c>
      <c r="D835" s="214">
        <v>0</v>
      </c>
      <c r="E835" s="214">
        <v>0</v>
      </c>
    </row>
    <row r="836" spans="1:5">
      <c r="A836" s="212">
        <v>2120110</v>
      </c>
      <c r="B836" s="212" t="s">
        <v>727</v>
      </c>
      <c r="C836" s="217">
        <v>0</v>
      </c>
      <c r="D836" s="214">
        <v>0</v>
      </c>
      <c r="E836" s="214">
        <v>0</v>
      </c>
    </row>
    <row r="837" spans="1:5">
      <c r="A837" s="212">
        <v>2120199</v>
      </c>
      <c r="B837" s="212" t="s">
        <v>728</v>
      </c>
      <c r="C837" s="217">
        <v>606</v>
      </c>
      <c r="D837" s="214">
        <v>373</v>
      </c>
      <c r="E837" s="214">
        <v>233</v>
      </c>
    </row>
    <row r="838" spans="1:5">
      <c r="A838" s="212">
        <v>21202</v>
      </c>
      <c r="B838" s="215" t="s">
        <v>729</v>
      </c>
      <c r="C838" s="213">
        <v>637</v>
      </c>
      <c r="D838" s="214">
        <f>D839</f>
        <v>0</v>
      </c>
      <c r="E838" s="214">
        <f>E839</f>
        <v>637</v>
      </c>
    </row>
    <row r="839" spans="1:5">
      <c r="A839" s="212">
        <v>2120201</v>
      </c>
      <c r="B839" s="212" t="s">
        <v>730</v>
      </c>
      <c r="C839" s="217">
        <v>637</v>
      </c>
      <c r="D839" s="214">
        <v>0</v>
      </c>
      <c r="E839" s="214">
        <v>637</v>
      </c>
    </row>
    <row r="840" spans="1:5">
      <c r="A840" s="212">
        <v>21203</v>
      </c>
      <c r="B840" s="215" t="s">
        <v>731</v>
      </c>
      <c r="C840" s="213">
        <v>17037</v>
      </c>
      <c r="D840" s="214">
        <f>SUM(D841:D842)</f>
        <v>16995</v>
      </c>
      <c r="E840" s="214">
        <f>SUM(E841:E842)</f>
        <v>42</v>
      </c>
    </row>
    <row r="841" spans="1:5">
      <c r="A841" s="212">
        <v>2120303</v>
      </c>
      <c r="B841" s="212" t="s">
        <v>732</v>
      </c>
      <c r="C841" s="217">
        <v>0</v>
      </c>
      <c r="D841" s="214">
        <v>0</v>
      </c>
      <c r="E841" s="214">
        <v>0</v>
      </c>
    </row>
    <row r="842" spans="1:5">
      <c r="A842" s="212">
        <v>2120399</v>
      </c>
      <c r="B842" s="212" t="s">
        <v>733</v>
      </c>
      <c r="C842" s="217">
        <v>17037</v>
      </c>
      <c r="D842" s="214">
        <v>16995</v>
      </c>
      <c r="E842" s="214">
        <v>42</v>
      </c>
    </row>
    <row r="843" spans="1:5">
      <c r="A843" s="212">
        <v>21205</v>
      </c>
      <c r="B843" s="215" t="s">
        <v>734</v>
      </c>
      <c r="C843" s="213">
        <v>1585</v>
      </c>
      <c r="D843" s="214">
        <f t="shared" ref="D843:D847" si="0">D844</f>
        <v>1385</v>
      </c>
      <c r="E843" s="214">
        <f t="shared" ref="E843:E847" si="1">E844</f>
        <v>200</v>
      </c>
    </row>
    <row r="844" spans="1:5">
      <c r="A844" s="212">
        <v>2120501</v>
      </c>
      <c r="B844" s="212" t="s">
        <v>735</v>
      </c>
      <c r="C844" s="217">
        <v>1585</v>
      </c>
      <c r="D844" s="214">
        <v>1385</v>
      </c>
      <c r="E844" s="214">
        <v>200</v>
      </c>
    </row>
    <row r="845" spans="1:5">
      <c r="A845" s="212">
        <v>21206</v>
      </c>
      <c r="B845" s="215" t="s">
        <v>736</v>
      </c>
      <c r="C845" s="213">
        <v>0</v>
      </c>
      <c r="D845" s="214">
        <f t="shared" si="0"/>
        <v>0</v>
      </c>
      <c r="E845" s="214">
        <f t="shared" si="1"/>
        <v>0</v>
      </c>
    </row>
    <row r="846" spans="1:5">
      <c r="A846" s="212">
        <v>2120601</v>
      </c>
      <c r="B846" s="212" t="s">
        <v>737</v>
      </c>
      <c r="C846" s="217">
        <v>0</v>
      </c>
      <c r="D846" s="214">
        <v>0</v>
      </c>
      <c r="E846" s="214">
        <v>0</v>
      </c>
    </row>
    <row r="847" spans="1:5">
      <c r="A847" s="212">
        <v>21299</v>
      </c>
      <c r="B847" s="215" t="s">
        <v>738</v>
      </c>
      <c r="C847" s="213">
        <v>1914</v>
      </c>
      <c r="D847" s="214">
        <f t="shared" si="0"/>
        <v>353</v>
      </c>
      <c r="E847" s="214">
        <f t="shared" si="1"/>
        <v>1561</v>
      </c>
    </row>
    <row r="848" spans="1:5">
      <c r="A848" s="212">
        <v>2129999</v>
      </c>
      <c r="B848" s="212" t="s">
        <v>739</v>
      </c>
      <c r="C848" s="217">
        <v>1914</v>
      </c>
      <c r="D848" s="214">
        <v>353</v>
      </c>
      <c r="E848" s="214">
        <v>1561</v>
      </c>
    </row>
    <row r="849" spans="1:5">
      <c r="A849" s="212">
        <v>213</v>
      </c>
      <c r="B849" s="215" t="s">
        <v>740</v>
      </c>
      <c r="C849" s="213">
        <v>22355</v>
      </c>
      <c r="D849" s="214">
        <f>SUM(D850,D876,D898,D926,D937,D944,D950,D953)</f>
        <v>20447</v>
      </c>
      <c r="E849" s="214">
        <f>SUM(E850,E876,E898,E926,E937,E944,E950,E953)</f>
        <v>1908</v>
      </c>
    </row>
    <row r="850" spans="1:5">
      <c r="A850" s="212">
        <v>21301</v>
      </c>
      <c r="B850" s="215" t="s">
        <v>741</v>
      </c>
      <c r="C850" s="213">
        <v>10222</v>
      </c>
      <c r="D850" s="214">
        <f>SUM(D851:D875)</f>
        <v>9341</v>
      </c>
      <c r="E850" s="214">
        <f>SUM(E851:E875)</f>
        <v>881</v>
      </c>
    </row>
    <row r="851" spans="1:5">
      <c r="A851" s="212">
        <v>2130101</v>
      </c>
      <c r="B851" s="212" t="s">
        <v>109</v>
      </c>
      <c r="C851" s="217">
        <v>1672</v>
      </c>
      <c r="D851" s="214">
        <v>1375</v>
      </c>
      <c r="E851" s="214">
        <v>297</v>
      </c>
    </row>
    <row r="852" spans="1:5">
      <c r="A852" s="212">
        <v>2130102</v>
      </c>
      <c r="B852" s="212" t="s">
        <v>110</v>
      </c>
      <c r="C852" s="217">
        <v>0</v>
      </c>
      <c r="D852" s="214">
        <v>0</v>
      </c>
      <c r="E852" s="214">
        <v>0</v>
      </c>
    </row>
    <row r="853" spans="1:5">
      <c r="A853" s="212">
        <v>2130103</v>
      </c>
      <c r="B853" s="212" t="s">
        <v>111</v>
      </c>
      <c r="C853" s="217">
        <v>0</v>
      </c>
      <c r="D853" s="214">
        <v>0</v>
      </c>
      <c r="E853" s="214">
        <v>0</v>
      </c>
    </row>
    <row r="854" spans="1:5">
      <c r="A854" s="212">
        <v>2130104</v>
      </c>
      <c r="B854" s="212" t="s">
        <v>118</v>
      </c>
      <c r="C854" s="217">
        <v>5981</v>
      </c>
      <c r="D854" s="214">
        <v>5762</v>
      </c>
      <c r="E854" s="214">
        <v>219</v>
      </c>
    </row>
    <row r="855" spans="1:5">
      <c r="A855" s="212">
        <v>2130105</v>
      </c>
      <c r="B855" s="212" t="s">
        <v>742</v>
      </c>
      <c r="C855" s="217">
        <v>0</v>
      </c>
      <c r="D855" s="214">
        <v>0</v>
      </c>
      <c r="E855" s="214">
        <v>0</v>
      </c>
    </row>
    <row r="856" spans="1:5">
      <c r="A856" s="212">
        <v>2130106</v>
      </c>
      <c r="B856" s="212" t="s">
        <v>743</v>
      </c>
      <c r="C856" s="217">
        <v>227</v>
      </c>
      <c r="D856" s="214">
        <v>227</v>
      </c>
      <c r="E856" s="214">
        <v>0</v>
      </c>
    </row>
    <row r="857" spans="1:5">
      <c r="A857" s="212">
        <v>2130108</v>
      </c>
      <c r="B857" s="212" t="s">
        <v>744</v>
      </c>
      <c r="C857" s="217">
        <v>103</v>
      </c>
      <c r="D857" s="214">
        <v>95</v>
      </c>
      <c r="E857" s="214">
        <v>8</v>
      </c>
    </row>
    <row r="858" spans="1:5">
      <c r="A858" s="212">
        <v>2130109</v>
      </c>
      <c r="B858" s="212" t="s">
        <v>745</v>
      </c>
      <c r="C858" s="217">
        <v>606</v>
      </c>
      <c r="D858" s="214">
        <v>603</v>
      </c>
      <c r="E858" s="214">
        <v>3</v>
      </c>
    </row>
    <row r="859" spans="1:5">
      <c r="A859" s="212">
        <v>2130110</v>
      </c>
      <c r="B859" s="212" t="s">
        <v>746</v>
      </c>
      <c r="C859" s="217">
        <v>66</v>
      </c>
      <c r="D859" s="214">
        <v>66</v>
      </c>
      <c r="E859" s="214">
        <v>0</v>
      </c>
    </row>
    <row r="860" spans="1:5">
      <c r="A860" s="212">
        <v>2130111</v>
      </c>
      <c r="B860" s="212" t="s">
        <v>747</v>
      </c>
      <c r="C860" s="217">
        <v>22</v>
      </c>
      <c r="D860" s="214">
        <v>22</v>
      </c>
      <c r="E860" s="214">
        <v>0</v>
      </c>
    </row>
    <row r="861" spans="1:5">
      <c r="A861" s="212">
        <v>2130112</v>
      </c>
      <c r="B861" s="212" t="s">
        <v>748</v>
      </c>
      <c r="C861" s="217">
        <v>40</v>
      </c>
      <c r="D861" s="214">
        <v>40</v>
      </c>
      <c r="E861" s="214">
        <v>0</v>
      </c>
    </row>
    <row r="862" spans="1:5">
      <c r="A862" s="212">
        <v>2130114</v>
      </c>
      <c r="B862" s="212" t="s">
        <v>749</v>
      </c>
      <c r="C862" s="217">
        <v>25</v>
      </c>
      <c r="D862" s="214">
        <v>0</v>
      </c>
      <c r="E862" s="214">
        <v>25</v>
      </c>
    </row>
    <row r="863" spans="1:5">
      <c r="A863" s="212">
        <v>2130119</v>
      </c>
      <c r="B863" s="212" t="s">
        <v>750</v>
      </c>
      <c r="C863" s="217">
        <v>0</v>
      </c>
      <c r="D863" s="214">
        <v>0</v>
      </c>
      <c r="E863" s="214">
        <v>0</v>
      </c>
    </row>
    <row r="864" spans="1:5">
      <c r="A864" s="212">
        <v>2130120</v>
      </c>
      <c r="B864" s="212" t="s">
        <v>751</v>
      </c>
      <c r="C864" s="217">
        <v>0</v>
      </c>
      <c r="D864" s="214">
        <v>0</v>
      </c>
      <c r="E864" s="214">
        <v>0</v>
      </c>
    </row>
    <row r="865" spans="1:5">
      <c r="A865" s="212">
        <v>2130121</v>
      </c>
      <c r="B865" s="212" t="s">
        <v>752</v>
      </c>
      <c r="C865" s="217">
        <v>0</v>
      </c>
      <c r="D865" s="214">
        <v>0</v>
      </c>
      <c r="E865" s="214">
        <v>0</v>
      </c>
    </row>
    <row r="866" spans="1:5">
      <c r="A866" s="212">
        <v>2130122</v>
      </c>
      <c r="B866" s="212" t="s">
        <v>753</v>
      </c>
      <c r="C866" s="217">
        <v>135</v>
      </c>
      <c r="D866" s="214">
        <v>75</v>
      </c>
      <c r="E866" s="214">
        <v>60</v>
      </c>
    </row>
    <row r="867" spans="1:5">
      <c r="A867" s="212">
        <v>2130124</v>
      </c>
      <c r="B867" s="212" t="s">
        <v>754</v>
      </c>
      <c r="C867" s="217">
        <v>0</v>
      </c>
      <c r="D867" s="214">
        <v>0</v>
      </c>
      <c r="E867" s="214">
        <v>0</v>
      </c>
    </row>
    <row r="868" spans="1:5">
      <c r="A868" s="212">
        <v>2130125</v>
      </c>
      <c r="B868" s="212" t="s">
        <v>755</v>
      </c>
      <c r="C868" s="217">
        <v>0</v>
      </c>
      <c r="D868" s="214">
        <v>0</v>
      </c>
      <c r="E868" s="214">
        <v>0</v>
      </c>
    </row>
    <row r="869" spans="1:5">
      <c r="A869" s="212">
        <v>2130126</v>
      </c>
      <c r="B869" s="212" t="s">
        <v>756</v>
      </c>
      <c r="C869" s="217">
        <v>0</v>
      </c>
      <c r="D869" s="214">
        <v>0</v>
      </c>
      <c r="E869" s="214">
        <v>0</v>
      </c>
    </row>
    <row r="870" spans="1:5">
      <c r="A870" s="212">
        <v>2130135</v>
      </c>
      <c r="B870" s="212" t="s">
        <v>757</v>
      </c>
      <c r="C870" s="217">
        <v>66</v>
      </c>
      <c r="D870" s="214">
        <v>66</v>
      </c>
      <c r="E870" s="214">
        <v>0</v>
      </c>
    </row>
    <row r="871" spans="1:5">
      <c r="A871" s="212">
        <v>2130142</v>
      </c>
      <c r="B871" s="212" t="s">
        <v>758</v>
      </c>
      <c r="C871" s="217">
        <v>0</v>
      </c>
      <c r="D871" s="214">
        <v>0</v>
      </c>
      <c r="E871" s="214">
        <v>0</v>
      </c>
    </row>
    <row r="872" spans="1:5">
      <c r="A872" s="212">
        <v>2130148</v>
      </c>
      <c r="B872" s="212" t="s">
        <v>759</v>
      </c>
      <c r="C872" s="217">
        <v>0</v>
      </c>
      <c r="D872" s="214">
        <v>0</v>
      </c>
      <c r="E872" s="214">
        <v>0</v>
      </c>
    </row>
    <row r="873" spans="1:5">
      <c r="A873" s="212">
        <v>2130152</v>
      </c>
      <c r="B873" s="212" t="s">
        <v>760</v>
      </c>
      <c r="C873" s="217">
        <v>0</v>
      </c>
      <c r="D873" s="214">
        <v>0</v>
      </c>
      <c r="E873" s="214">
        <v>0</v>
      </c>
    </row>
    <row r="874" spans="1:5">
      <c r="A874" s="212">
        <v>2130153</v>
      </c>
      <c r="B874" s="212" t="s">
        <v>761</v>
      </c>
      <c r="C874" s="217">
        <v>0</v>
      </c>
      <c r="D874" s="214">
        <v>0</v>
      </c>
      <c r="E874" s="214">
        <v>0</v>
      </c>
    </row>
    <row r="875" spans="1:5">
      <c r="A875" s="212">
        <v>2130199</v>
      </c>
      <c r="B875" s="212" t="s">
        <v>762</v>
      </c>
      <c r="C875" s="217">
        <v>1279</v>
      </c>
      <c r="D875" s="214">
        <v>1010</v>
      </c>
      <c r="E875" s="214">
        <v>269</v>
      </c>
    </row>
    <row r="876" spans="1:5">
      <c r="A876" s="212">
        <v>21302</v>
      </c>
      <c r="B876" s="215" t="s">
        <v>763</v>
      </c>
      <c r="C876" s="213">
        <v>4788</v>
      </c>
      <c r="D876" s="214">
        <f>SUM(D877:D897)</f>
        <v>4682</v>
      </c>
      <c r="E876" s="214">
        <f>SUM(E877:E897)</f>
        <v>106</v>
      </c>
    </row>
    <row r="877" spans="1:5">
      <c r="A877" s="212">
        <v>2130201</v>
      </c>
      <c r="B877" s="212" t="s">
        <v>109</v>
      </c>
      <c r="C877" s="217">
        <v>335</v>
      </c>
      <c r="D877" s="214">
        <v>335</v>
      </c>
      <c r="E877" s="214">
        <v>0</v>
      </c>
    </row>
    <row r="878" spans="1:5">
      <c r="A878" s="212">
        <v>2130202</v>
      </c>
      <c r="B878" s="212" t="s">
        <v>110</v>
      </c>
      <c r="C878" s="217">
        <v>0</v>
      </c>
      <c r="D878" s="214">
        <v>0</v>
      </c>
      <c r="E878" s="214">
        <v>0</v>
      </c>
    </row>
    <row r="879" spans="1:5">
      <c r="A879" s="212">
        <v>2130203</v>
      </c>
      <c r="B879" s="212" t="s">
        <v>111</v>
      </c>
      <c r="C879" s="217">
        <v>0</v>
      </c>
      <c r="D879" s="214">
        <v>0</v>
      </c>
      <c r="E879" s="214">
        <v>0</v>
      </c>
    </row>
    <row r="880" spans="1:5">
      <c r="A880" s="212">
        <v>2130204</v>
      </c>
      <c r="B880" s="212" t="s">
        <v>764</v>
      </c>
      <c r="C880" s="217">
        <v>3322</v>
      </c>
      <c r="D880" s="214">
        <v>3322</v>
      </c>
      <c r="E880" s="214">
        <v>0</v>
      </c>
    </row>
    <row r="881" spans="1:5">
      <c r="A881" s="212">
        <v>2130205</v>
      </c>
      <c r="B881" s="212" t="s">
        <v>765</v>
      </c>
      <c r="C881" s="217">
        <v>134</v>
      </c>
      <c r="D881" s="214">
        <v>134</v>
      </c>
      <c r="E881" s="214">
        <v>0</v>
      </c>
    </row>
    <row r="882" spans="1:5">
      <c r="A882" s="212">
        <v>2130206</v>
      </c>
      <c r="B882" s="212" t="s">
        <v>766</v>
      </c>
      <c r="C882" s="217">
        <v>13</v>
      </c>
      <c r="D882" s="214">
        <v>13</v>
      </c>
      <c r="E882" s="214">
        <v>0</v>
      </c>
    </row>
    <row r="883" spans="1:5">
      <c r="A883" s="212">
        <v>2130207</v>
      </c>
      <c r="B883" s="212" t="s">
        <v>767</v>
      </c>
      <c r="C883" s="217">
        <v>320</v>
      </c>
      <c r="D883" s="214">
        <v>320</v>
      </c>
      <c r="E883" s="214">
        <v>0</v>
      </c>
    </row>
    <row r="884" spans="1:5">
      <c r="A884" s="212">
        <v>2130209</v>
      </c>
      <c r="B884" s="212" t="s">
        <v>768</v>
      </c>
      <c r="C884" s="217">
        <v>141</v>
      </c>
      <c r="D884" s="214">
        <v>141</v>
      </c>
      <c r="E884" s="214">
        <v>0</v>
      </c>
    </row>
    <row r="885" spans="1:5">
      <c r="A885" s="212">
        <v>2130211</v>
      </c>
      <c r="B885" s="212" t="s">
        <v>769</v>
      </c>
      <c r="C885" s="217">
        <v>74</v>
      </c>
      <c r="D885" s="214">
        <v>74</v>
      </c>
      <c r="E885" s="214">
        <v>0</v>
      </c>
    </row>
    <row r="886" spans="1:5">
      <c r="A886" s="212">
        <v>2130212</v>
      </c>
      <c r="B886" s="212" t="s">
        <v>770</v>
      </c>
      <c r="C886" s="217">
        <v>0</v>
      </c>
      <c r="D886" s="214">
        <v>0</v>
      </c>
      <c r="E886" s="214">
        <v>0</v>
      </c>
    </row>
    <row r="887" spans="1:5">
      <c r="A887" s="212">
        <v>2130213</v>
      </c>
      <c r="B887" s="212" t="s">
        <v>771</v>
      </c>
      <c r="C887" s="217">
        <v>18</v>
      </c>
      <c r="D887" s="214">
        <v>18</v>
      </c>
      <c r="E887" s="214">
        <v>0</v>
      </c>
    </row>
    <row r="888" spans="1:5">
      <c r="A888" s="212">
        <v>2130217</v>
      </c>
      <c r="B888" s="212" t="s">
        <v>772</v>
      </c>
      <c r="C888" s="217">
        <v>0</v>
      </c>
      <c r="D888" s="214">
        <v>0</v>
      </c>
      <c r="E888" s="214">
        <v>0</v>
      </c>
    </row>
    <row r="889" spans="1:5">
      <c r="A889" s="212">
        <v>2130220</v>
      </c>
      <c r="B889" s="212" t="s">
        <v>773</v>
      </c>
      <c r="C889" s="217">
        <v>0</v>
      </c>
      <c r="D889" s="214">
        <v>0</v>
      </c>
      <c r="E889" s="214">
        <v>0</v>
      </c>
    </row>
    <row r="890" spans="1:5">
      <c r="A890" s="212">
        <v>2130221</v>
      </c>
      <c r="B890" s="212" t="s">
        <v>774</v>
      </c>
      <c r="C890" s="217">
        <v>40</v>
      </c>
      <c r="D890" s="214">
        <v>0</v>
      </c>
      <c r="E890" s="214">
        <v>40</v>
      </c>
    </row>
    <row r="891" spans="1:5">
      <c r="A891" s="212">
        <v>2130223</v>
      </c>
      <c r="B891" s="212" t="s">
        <v>775</v>
      </c>
      <c r="C891" s="217">
        <v>0</v>
      </c>
      <c r="D891" s="214">
        <v>0</v>
      </c>
      <c r="E891" s="214">
        <v>0</v>
      </c>
    </row>
    <row r="892" spans="1:5">
      <c r="A892" s="212">
        <v>2130226</v>
      </c>
      <c r="B892" s="212" t="s">
        <v>776</v>
      </c>
      <c r="C892" s="217">
        <v>0</v>
      </c>
      <c r="D892" s="214">
        <v>0</v>
      </c>
      <c r="E892" s="214">
        <v>0</v>
      </c>
    </row>
    <row r="893" spans="1:5">
      <c r="A893" s="212">
        <v>2130227</v>
      </c>
      <c r="B893" s="212" t="s">
        <v>777</v>
      </c>
      <c r="C893" s="217">
        <v>0</v>
      </c>
      <c r="D893" s="214">
        <v>0</v>
      </c>
      <c r="E893" s="214">
        <v>0</v>
      </c>
    </row>
    <row r="894" spans="1:5">
      <c r="A894" s="212">
        <v>2130234</v>
      </c>
      <c r="B894" s="212" t="s">
        <v>778</v>
      </c>
      <c r="C894" s="217">
        <v>207</v>
      </c>
      <c r="D894" s="214">
        <v>147</v>
      </c>
      <c r="E894" s="214">
        <v>60</v>
      </c>
    </row>
    <row r="895" spans="1:5">
      <c r="A895" s="212">
        <v>2130236</v>
      </c>
      <c r="B895" s="212" t="s">
        <v>779</v>
      </c>
      <c r="C895" s="217">
        <v>0</v>
      </c>
      <c r="D895" s="214">
        <v>0</v>
      </c>
      <c r="E895" s="214">
        <v>0</v>
      </c>
    </row>
    <row r="896" spans="1:5">
      <c r="A896" s="212">
        <v>2130237</v>
      </c>
      <c r="B896" s="212" t="s">
        <v>748</v>
      </c>
      <c r="C896" s="217">
        <v>0</v>
      </c>
      <c r="D896" s="214">
        <v>0</v>
      </c>
      <c r="E896" s="214">
        <v>0</v>
      </c>
    </row>
    <row r="897" spans="1:5">
      <c r="A897" s="212">
        <v>2130299</v>
      </c>
      <c r="B897" s="212" t="s">
        <v>780</v>
      </c>
      <c r="C897" s="217">
        <v>184</v>
      </c>
      <c r="D897" s="214">
        <v>178</v>
      </c>
      <c r="E897" s="214">
        <v>6</v>
      </c>
    </row>
    <row r="898" spans="1:5">
      <c r="A898" s="212">
        <v>21303</v>
      </c>
      <c r="B898" s="215" t="s">
        <v>781</v>
      </c>
      <c r="C898" s="213">
        <v>6658</v>
      </c>
      <c r="D898" s="214">
        <f>SUM(D899:D925)</f>
        <v>5850</v>
      </c>
      <c r="E898" s="214">
        <f>SUM(E899:E925)</f>
        <v>808</v>
      </c>
    </row>
    <row r="899" spans="1:5">
      <c r="A899" s="212">
        <v>2130301</v>
      </c>
      <c r="B899" s="212" t="s">
        <v>109</v>
      </c>
      <c r="C899" s="217">
        <v>617</v>
      </c>
      <c r="D899" s="214">
        <v>617</v>
      </c>
      <c r="E899" s="214">
        <v>0</v>
      </c>
    </row>
    <row r="900" spans="1:5">
      <c r="A900" s="212">
        <v>2130302</v>
      </c>
      <c r="B900" s="212" t="s">
        <v>110</v>
      </c>
      <c r="C900" s="217">
        <v>22</v>
      </c>
      <c r="D900" s="214">
        <v>22</v>
      </c>
      <c r="E900" s="214">
        <v>0</v>
      </c>
    </row>
    <row r="901" spans="1:5">
      <c r="A901" s="212">
        <v>2130303</v>
      </c>
      <c r="B901" s="212" t="s">
        <v>111</v>
      </c>
      <c r="C901" s="217">
        <v>0</v>
      </c>
      <c r="D901" s="214">
        <v>0</v>
      </c>
      <c r="E901" s="214">
        <v>0</v>
      </c>
    </row>
    <row r="902" spans="1:5">
      <c r="A902" s="212">
        <v>2130304</v>
      </c>
      <c r="B902" s="212" t="s">
        <v>782</v>
      </c>
      <c r="C902" s="217">
        <v>1995</v>
      </c>
      <c r="D902" s="214">
        <v>1995</v>
      </c>
      <c r="E902" s="214">
        <v>0</v>
      </c>
    </row>
    <row r="903" spans="1:5">
      <c r="A903" s="212">
        <v>2130305</v>
      </c>
      <c r="B903" s="212" t="s">
        <v>783</v>
      </c>
      <c r="C903" s="217">
        <v>3131</v>
      </c>
      <c r="D903" s="214">
        <v>2535</v>
      </c>
      <c r="E903" s="214">
        <v>596</v>
      </c>
    </row>
    <row r="904" spans="1:5">
      <c r="A904" s="212">
        <v>2130306</v>
      </c>
      <c r="B904" s="212" t="s">
        <v>784</v>
      </c>
      <c r="C904" s="217">
        <v>54</v>
      </c>
      <c r="D904" s="214">
        <v>32</v>
      </c>
      <c r="E904" s="214">
        <v>22</v>
      </c>
    </row>
    <row r="905" spans="1:5">
      <c r="A905" s="212">
        <v>2130307</v>
      </c>
      <c r="B905" s="212" t="s">
        <v>785</v>
      </c>
      <c r="C905" s="217">
        <v>0</v>
      </c>
      <c r="D905" s="214">
        <v>0</v>
      </c>
      <c r="E905" s="214">
        <v>0</v>
      </c>
    </row>
    <row r="906" spans="1:5">
      <c r="A906" s="212">
        <v>2130308</v>
      </c>
      <c r="B906" s="212" t="s">
        <v>786</v>
      </c>
      <c r="C906" s="217">
        <v>0</v>
      </c>
      <c r="D906" s="214">
        <v>0</v>
      </c>
      <c r="E906" s="214">
        <v>0</v>
      </c>
    </row>
    <row r="907" spans="1:5">
      <c r="A907" s="212">
        <v>2130309</v>
      </c>
      <c r="B907" s="212" t="s">
        <v>787</v>
      </c>
      <c r="C907" s="217">
        <v>5</v>
      </c>
      <c r="D907" s="214">
        <v>5</v>
      </c>
      <c r="E907" s="214">
        <v>0</v>
      </c>
    </row>
    <row r="908" spans="1:5">
      <c r="A908" s="212">
        <v>2130310</v>
      </c>
      <c r="B908" s="212" t="s">
        <v>788</v>
      </c>
      <c r="C908" s="217">
        <v>161</v>
      </c>
      <c r="D908" s="214">
        <v>157</v>
      </c>
      <c r="E908" s="214">
        <v>4</v>
      </c>
    </row>
    <row r="909" spans="1:5">
      <c r="A909" s="212">
        <v>2130311</v>
      </c>
      <c r="B909" s="212" t="s">
        <v>789</v>
      </c>
      <c r="C909" s="217">
        <v>66</v>
      </c>
      <c r="D909" s="214">
        <v>66</v>
      </c>
      <c r="E909" s="214">
        <v>0</v>
      </c>
    </row>
    <row r="910" spans="1:5">
      <c r="A910" s="212">
        <v>2130312</v>
      </c>
      <c r="B910" s="212" t="s">
        <v>790</v>
      </c>
      <c r="C910" s="217">
        <v>5</v>
      </c>
      <c r="D910" s="214">
        <v>0</v>
      </c>
      <c r="E910" s="214">
        <v>5</v>
      </c>
    </row>
    <row r="911" spans="1:5">
      <c r="A911" s="212">
        <v>2130313</v>
      </c>
      <c r="B911" s="212" t="s">
        <v>791</v>
      </c>
      <c r="C911" s="217">
        <v>0</v>
      </c>
      <c r="D911" s="214">
        <v>0</v>
      </c>
      <c r="E911" s="214">
        <v>0</v>
      </c>
    </row>
    <row r="912" spans="1:5">
      <c r="A912" s="212">
        <v>2130314</v>
      </c>
      <c r="B912" s="212" t="s">
        <v>792</v>
      </c>
      <c r="C912" s="217">
        <v>158</v>
      </c>
      <c r="D912" s="214">
        <v>158</v>
      </c>
      <c r="E912" s="214">
        <v>0</v>
      </c>
    </row>
    <row r="913" spans="1:5">
      <c r="A913" s="212">
        <v>2130315</v>
      </c>
      <c r="B913" s="212" t="s">
        <v>793</v>
      </c>
      <c r="C913" s="217">
        <v>58</v>
      </c>
      <c r="D913" s="214">
        <v>58</v>
      </c>
      <c r="E913" s="214">
        <v>0</v>
      </c>
    </row>
    <row r="914" spans="1:5">
      <c r="A914" s="212">
        <v>2130316</v>
      </c>
      <c r="B914" s="212" t="s">
        <v>794</v>
      </c>
      <c r="C914" s="217">
        <v>3</v>
      </c>
      <c r="D914" s="214">
        <v>3</v>
      </c>
      <c r="E914" s="214">
        <v>0</v>
      </c>
    </row>
    <row r="915" spans="1:5">
      <c r="A915" s="212">
        <v>2130317</v>
      </c>
      <c r="B915" s="212" t="s">
        <v>795</v>
      </c>
      <c r="C915" s="217">
        <v>0</v>
      </c>
      <c r="D915" s="214">
        <v>0</v>
      </c>
      <c r="E915" s="214">
        <v>0</v>
      </c>
    </row>
    <row r="916" spans="1:5">
      <c r="A916" s="212">
        <v>2130318</v>
      </c>
      <c r="B916" s="212" t="s">
        <v>796</v>
      </c>
      <c r="C916" s="217">
        <v>0</v>
      </c>
      <c r="D916" s="214">
        <v>0</v>
      </c>
      <c r="E916" s="214">
        <v>0</v>
      </c>
    </row>
    <row r="917" spans="1:5">
      <c r="A917" s="212">
        <v>2130319</v>
      </c>
      <c r="B917" s="212" t="s">
        <v>797</v>
      </c>
      <c r="C917" s="217">
        <v>0</v>
      </c>
      <c r="D917" s="214">
        <v>0</v>
      </c>
      <c r="E917" s="214">
        <v>0</v>
      </c>
    </row>
    <row r="918" spans="1:5">
      <c r="A918" s="212">
        <v>2130321</v>
      </c>
      <c r="B918" s="212" t="s">
        <v>798</v>
      </c>
      <c r="C918" s="217">
        <v>0</v>
      </c>
      <c r="D918" s="214">
        <v>0</v>
      </c>
      <c r="E918" s="214">
        <v>0</v>
      </c>
    </row>
    <row r="919" spans="1:5">
      <c r="A919" s="212">
        <v>2130322</v>
      </c>
      <c r="B919" s="212" t="s">
        <v>799</v>
      </c>
      <c r="C919" s="217">
        <v>4</v>
      </c>
      <c r="D919" s="214">
        <v>4</v>
      </c>
      <c r="E919" s="214">
        <v>0</v>
      </c>
    </row>
    <row r="920" spans="1:5">
      <c r="A920" s="212">
        <v>2130333</v>
      </c>
      <c r="B920" s="212" t="s">
        <v>775</v>
      </c>
      <c r="C920" s="217">
        <v>0</v>
      </c>
      <c r="D920" s="214">
        <v>0</v>
      </c>
      <c r="E920" s="214">
        <v>0</v>
      </c>
    </row>
    <row r="921" spans="1:5">
      <c r="A921" s="212">
        <v>2130334</v>
      </c>
      <c r="B921" s="212" t="s">
        <v>800</v>
      </c>
      <c r="C921" s="217">
        <v>0</v>
      </c>
      <c r="D921" s="214">
        <v>0</v>
      </c>
      <c r="E921" s="214">
        <v>0</v>
      </c>
    </row>
    <row r="922" spans="1:5">
      <c r="A922" s="212">
        <v>2130335</v>
      </c>
      <c r="B922" s="212" t="s">
        <v>801</v>
      </c>
      <c r="C922" s="217">
        <v>0</v>
      </c>
      <c r="D922" s="214">
        <v>0</v>
      </c>
      <c r="E922" s="214">
        <v>0</v>
      </c>
    </row>
    <row r="923" spans="1:5">
      <c r="A923" s="212">
        <v>2130336</v>
      </c>
      <c r="B923" s="212" t="s">
        <v>802</v>
      </c>
      <c r="C923" s="217">
        <v>0</v>
      </c>
      <c r="D923" s="214">
        <v>0</v>
      </c>
      <c r="E923" s="214">
        <v>0</v>
      </c>
    </row>
    <row r="924" spans="1:5">
      <c r="A924" s="212">
        <v>2130337</v>
      </c>
      <c r="B924" s="212" t="s">
        <v>803</v>
      </c>
      <c r="C924" s="217">
        <v>0</v>
      </c>
      <c r="D924" s="214">
        <v>0</v>
      </c>
      <c r="E924" s="214">
        <v>0</v>
      </c>
    </row>
    <row r="925" spans="1:5">
      <c r="A925" s="212">
        <v>2130399</v>
      </c>
      <c r="B925" s="212" t="s">
        <v>804</v>
      </c>
      <c r="C925" s="217">
        <v>379</v>
      </c>
      <c r="D925" s="214">
        <v>198</v>
      </c>
      <c r="E925" s="214">
        <v>181</v>
      </c>
    </row>
    <row r="926" spans="1:5">
      <c r="A926" s="212">
        <v>21305</v>
      </c>
      <c r="B926" s="215" t="s">
        <v>805</v>
      </c>
      <c r="C926" s="213">
        <v>530</v>
      </c>
      <c r="D926" s="214">
        <f>SUM(D927:D936)</f>
        <v>499</v>
      </c>
      <c r="E926" s="214">
        <f>SUM(E927:E936)</f>
        <v>31</v>
      </c>
    </row>
    <row r="927" spans="1:5">
      <c r="A927" s="212">
        <v>2130501</v>
      </c>
      <c r="B927" s="212" t="s">
        <v>109</v>
      </c>
      <c r="C927" s="217">
        <v>208</v>
      </c>
      <c r="D927" s="214">
        <v>208</v>
      </c>
      <c r="E927" s="214">
        <v>0</v>
      </c>
    </row>
    <row r="928" spans="1:5">
      <c r="A928" s="212">
        <v>2130502</v>
      </c>
      <c r="B928" s="212" t="s">
        <v>110</v>
      </c>
      <c r="C928" s="217">
        <v>102</v>
      </c>
      <c r="D928" s="214">
        <v>102</v>
      </c>
      <c r="E928" s="214">
        <v>0</v>
      </c>
    </row>
    <row r="929" spans="1:5">
      <c r="A929" s="212">
        <v>2130503</v>
      </c>
      <c r="B929" s="212" t="s">
        <v>111</v>
      </c>
      <c r="C929" s="217">
        <v>0</v>
      </c>
      <c r="D929" s="214">
        <v>0</v>
      </c>
      <c r="E929" s="214">
        <v>0</v>
      </c>
    </row>
    <row r="930" spans="1:5">
      <c r="A930" s="212">
        <v>2130504</v>
      </c>
      <c r="B930" s="212" t="s">
        <v>806</v>
      </c>
      <c r="C930" s="217">
        <v>152</v>
      </c>
      <c r="D930" s="214">
        <v>152</v>
      </c>
      <c r="E930" s="214">
        <v>0</v>
      </c>
    </row>
    <row r="931" spans="1:5">
      <c r="A931" s="212">
        <v>2130505</v>
      </c>
      <c r="B931" s="212" t="s">
        <v>807</v>
      </c>
      <c r="C931" s="217">
        <v>0</v>
      </c>
      <c r="D931" s="214">
        <v>0</v>
      </c>
      <c r="E931" s="214">
        <v>0</v>
      </c>
    </row>
    <row r="932" spans="1:5">
      <c r="A932" s="212">
        <v>2130506</v>
      </c>
      <c r="B932" s="212" t="s">
        <v>808</v>
      </c>
      <c r="C932" s="217">
        <v>0</v>
      </c>
      <c r="D932" s="214">
        <v>0</v>
      </c>
      <c r="E932" s="214">
        <v>0</v>
      </c>
    </row>
    <row r="933" spans="1:5">
      <c r="A933" s="212">
        <v>2130507</v>
      </c>
      <c r="B933" s="212" t="s">
        <v>809</v>
      </c>
      <c r="C933" s="217">
        <v>0</v>
      </c>
      <c r="D933" s="214">
        <v>0</v>
      </c>
      <c r="E933" s="214">
        <v>0</v>
      </c>
    </row>
    <row r="934" spans="1:5">
      <c r="A934" s="212">
        <v>2130508</v>
      </c>
      <c r="B934" s="212" t="s">
        <v>810</v>
      </c>
      <c r="C934" s="217">
        <v>0</v>
      </c>
      <c r="D934" s="214">
        <v>0</v>
      </c>
      <c r="E934" s="214">
        <v>0</v>
      </c>
    </row>
    <row r="935" spans="1:5">
      <c r="A935" s="212">
        <v>2130550</v>
      </c>
      <c r="B935" s="212" t="s">
        <v>118</v>
      </c>
      <c r="C935" s="217">
        <v>24</v>
      </c>
      <c r="D935" s="214">
        <v>24</v>
      </c>
      <c r="E935" s="214">
        <v>0</v>
      </c>
    </row>
    <row r="936" spans="1:5">
      <c r="A936" s="212">
        <v>2130599</v>
      </c>
      <c r="B936" s="212" t="s">
        <v>811</v>
      </c>
      <c r="C936" s="217">
        <v>44</v>
      </c>
      <c r="D936" s="214">
        <v>13</v>
      </c>
      <c r="E936" s="214">
        <v>31</v>
      </c>
    </row>
    <row r="937" spans="1:5">
      <c r="A937" s="212">
        <v>21307</v>
      </c>
      <c r="B937" s="215" t="s">
        <v>812</v>
      </c>
      <c r="C937" s="213">
        <v>25</v>
      </c>
      <c r="D937" s="214">
        <f>SUM(D938:D943)</f>
        <v>20</v>
      </c>
      <c r="E937" s="214">
        <f>SUM(E938:E943)</f>
        <v>5</v>
      </c>
    </row>
    <row r="938" spans="1:5">
      <c r="A938" s="212">
        <v>2130701</v>
      </c>
      <c r="B938" s="212" t="s">
        <v>813</v>
      </c>
      <c r="C938" s="217">
        <v>0</v>
      </c>
      <c r="D938" s="214">
        <v>0</v>
      </c>
      <c r="E938" s="214">
        <v>0</v>
      </c>
    </row>
    <row r="939" spans="1:5">
      <c r="A939" s="212">
        <v>2130704</v>
      </c>
      <c r="B939" s="212" t="s">
        <v>814</v>
      </c>
      <c r="C939" s="217">
        <v>0</v>
      </c>
      <c r="D939" s="214">
        <v>0</v>
      </c>
      <c r="E939" s="214">
        <v>0</v>
      </c>
    </row>
    <row r="940" spans="1:5">
      <c r="A940" s="212">
        <v>2130705</v>
      </c>
      <c r="B940" s="212" t="s">
        <v>815</v>
      </c>
      <c r="C940" s="217">
        <v>0</v>
      </c>
      <c r="D940" s="214">
        <v>0</v>
      </c>
      <c r="E940" s="214">
        <v>0</v>
      </c>
    </row>
    <row r="941" spans="1:5">
      <c r="A941" s="212">
        <v>2130706</v>
      </c>
      <c r="B941" s="212" t="s">
        <v>816</v>
      </c>
      <c r="C941" s="217">
        <v>0</v>
      </c>
      <c r="D941" s="214">
        <v>0</v>
      </c>
      <c r="E941" s="214">
        <v>0</v>
      </c>
    </row>
    <row r="942" spans="1:5">
      <c r="A942" s="212">
        <v>2130707</v>
      </c>
      <c r="B942" s="212" t="s">
        <v>817</v>
      </c>
      <c r="C942" s="217">
        <v>0</v>
      </c>
      <c r="D942" s="214">
        <v>0</v>
      </c>
      <c r="E942" s="214">
        <v>0</v>
      </c>
    </row>
    <row r="943" spans="1:5">
      <c r="A943" s="212">
        <v>2130799</v>
      </c>
      <c r="B943" s="212" t="s">
        <v>818</v>
      </c>
      <c r="C943" s="217">
        <v>25</v>
      </c>
      <c r="D943" s="214">
        <v>20</v>
      </c>
      <c r="E943" s="214">
        <v>5</v>
      </c>
    </row>
    <row r="944" spans="1:5">
      <c r="A944" s="212">
        <v>21308</v>
      </c>
      <c r="B944" s="215" t="s">
        <v>819</v>
      </c>
      <c r="C944" s="213">
        <v>55</v>
      </c>
      <c r="D944" s="214">
        <f>SUM(D945:D949)</f>
        <v>55</v>
      </c>
      <c r="E944" s="214">
        <f>SUM(E945:E949)</f>
        <v>0</v>
      </c>
    </row>
    <row r="945" spans="1:5">
      <c r="A945" s="212">
        <v>2130801</v>
      </c>
      <c r="B945" s="212" t="s">
        <v>820</v>
      </c>
      <c r="C945" s="217">
        <v>0</v>
      </c>
      <c r="D945" s="214">
        <v>0</v>
      </c>
      <c r="E945" s="214">
        <v>0</v>
      </c>
    </row>
    <row r="946" spans="1:5">
      <c r="A946" s="212">
        <v>2130803</v>
      </c>
      <c r="B946" s="212" t="s">
        <v>821</v>
      </c>
      <c r="C946" s="217">
        <v>0</v>
      </c>
      <c r="D946" s="214">
        <v>0</v>
      </c>
      <c r="E946" s="214">
        <v>0</v>
      </c>
    </row>
    <row r="947" spans="1:5">
      <c r="A947" s="212">
        <v>2130804</v>
      </c>
      <c r="B947" s="212" t="s">
        <v>822</v>
      </c>
      <c r="C947" s="217">
        <v>19</v>
      </c>
      <c r="D947" s="214">
        <v>19</v>
      </c>
      <c r="E947" s="214">
        <v>0</v>
      </c>
    </row>
    <row r="948" spans="1:5">
      <c r="A948" s="212">
        <v>2130805</v>
      </c>
      <c r="B948" s="212" t="s">
        <v>823</v>
      </c>
      <c r="C948" s="217">
        <v>0</v>
      </c>
      <c r="D948" s="214">
        <v>0</v>
      </c>
      <c r="E948" s="214">
        <v>0</v>
      </c>
    </row>
    <row r="949" spans="1:5">
      <c r="A949" s="212">
        <v>2130899</v>
      </c>
      <c r="B949" s="212" t="s">
        <v>824</v>
      </c>
      <c r="C949" s="217">
        <v>36</v>
      </c>
      <c r="D949" s="214">
        <v>36</v>
      </c>
      <c r="E949" s="214">
        <v>0</v>
      </c>
    </row>
    <row r="950" spans="1:5">
      <c r="A950" s="212">
        <v>21309</v>
      </c>
      <c r="B950" s="215" t="s">
        <v>825</v>
      </c>
      <c r="C950" s="213">
        <v>0</v>
      </c>
      <c r="D950" s="214">
        <f>SUM(D951:D952)</f>
        <v>0</v>
      </c>
      <c r="E950" s="214">
        <f>SUM(E951:E952)</f>
        <v>0</v>
      </c>
    </row>
    <row r="951" spans="1:5">
      <c r="A951" s="212">
        <v>2130901</v>
      </c>
      <c r="B951" s="212" t="s">
        <v>826</v>
      </c>
      <c r="C951" s="217">
        <v>0</v>
      </c>
      <c r="D951" s="214">
        <v>0</v>
      </c>
      <c r="E951" s="214">
        <v>0</v>
      </c>
    </row>
    <row r="952" spans="1:5">
      <c r="A952" s="212">
        <v>2130999</v>
      </c>
      <c r="B952" s="212" t="s">
        <v>827</v>
      </c>
      <c r="C952" s="217">
        <v>0</v>
      </c>
      <c r="D952" s="214">
        <v>0</v>
      </c>
      <c r="E952" s="214">
        <v>0</v>
      </c>
    </row>
    <row r="953" spans="1:5">
      <c r="A953" s="212">
        <v>21399</v>
      </c>
      <c r="B953" s="215" t="s">
        <v>828</v>
      </c>
      <c r="C953" s="213">
        <v>77</v>
      </c>
      <c r="D953" s="214">
        <f>D954+D955</f>
        <v>0</v>
      </c>
      <c r="E953" s="214">
        <f>E954+E955</f>
        <v>77</v>
      </c>
    </row>
    <row r="954" spans="1:5">
      <c r="A954" s="212">
        <v>2139901</v>
      </c>
      <c r="B954" s="212" t="s">
        <v>829</v>
      </c>
      <c r="C954" s="217">
        <v>0</v>
      </c>
      <c r="D954" s="214">
        <v>0</v>
      </c>
      <c r="E954" s="214">
        <v>0</v>
      </c>
    </row>
    <row r="955" spans="1:5">
      <c r="A955" s="212">
        <v>2139999</v>
      </c>
      <c r="B955" s="212" t="s">
        <v>830</v>
      </c>
      <c r="C955" s="217">
        <v>77</v>
      </c>
      <c r="D955" s="214">
        <v>0</v>
      </c>
      <c r="E955" s="214">
        <v>77</v>
      </c>
    </row>
    <row r="956" spans="1:5">
      <c r="A956" s="212">
        <v>214</v>
      </c>
      <c r="B956" s="215" t="s">
        <v>831</v>
      </c>
      <c r="C956" s="213">
        <v>16128</v>
      </c>
      <c r="D956" s="214">
        <f>SUM(D957,D979,D989,D999,D1006,D1011)</f>
        <v>16049</v>
      </c>
      <c r="E956" s="214">
        <f>SUM(E957,E979,E989,E999,E1006,E1011)</f>
        <v>79</v>
      </c>
    </row>
    <row r="957" spans="1:5">
      <c r="A957" s="212">
        <v>21401</v>
      </c>
      <c r="B957" s="215" t="s">
        <v>832</v>
      </c>
      <c r="C957" s="213">
        <v>14450</v>
      </c>
      <c r="D957" s="214">
        <f>SUM(D958:D978)</f>
        <v>14371</v>
      </c>
      <c r="E957" s="214">
        <f>SUM(E958:E978)</f>
        <v>79</v>
      </c>
    </row>
    <row r="958" spans="1:5">
      <c r="A958" s="212">
        <v>2140101</v>
      </c>
      <c r="B958" s="212" t="s">
        <v>109</v>
      </c>
      <c r="C958" s="217">
        <v>435</v>
      </c>
      <c r="D958" s="214">
        <v>435</v>
      </c>
      <c r="E958" s="214">
        <v>0</v>
      </c>
    </row>
    <row r="959" spans="1:5">
      <c r="A959" s="212">
        <v>2140102</v>
      </c>
      <c r="B959" s="212" t="s">
        <v>110</v>
      </c>
      <c r="C959" s="217">
        <v>0</v>
      </c>
      <c r="D959" s="214">
        <v>0</v>
      </c>
      <c r="E959" s="214">
        <v>0</v>
      </c>
    </row>
    <row r="960" spans="1:5">
      <c r="A960" s="212">
        <v>2140103</v>
      </c>
      <c r="B960" s="212" t="s">
        <v>111</v>
      </c>
      <c r="C960" s="217">
        <v>0</v>
      </c>
      <c r="D960" s="214">
        <v>0</v>
      </c>
      <c r="E960" s="214">
        <v>0</v>
      </c>
    </row>
    <row r="961" spans="1:5">
      <c r="A961" s="212">
        <v>2140104</v>
      </c>
      <c r="B961" s="212" t="s">
        <v>833</v>
      </c>
      <c r="C961" s="217">
        <v>8183</v>
      </c>
      <c r="D961" s="214">
        <v>8183</v>
      </c>
      <c r="E961" s="214">
        <v>0</v>
      </c>
    </row>
    <row r="962" spans="1:5">
      <c r="A962" s="212">
        <v>2140106</v>
      </c>
      <c r="B962" s="212" t="s">
        <v>834</v>
      </c>
      <c r="C962" s="217">
        <v>79</v>
      </c>
      <c r="D962" s="214">
        <v>0</v>
      </c>
      <c r="E962" s="214">
        <v>79</v>
      </c>
    </row>
    <row r="963" spans="1:5">
      <c r="A963" s="212">
        <v>2140109</v>
      </c>
      <c r="B963" s="212" t="s">
        <v>835</v>
      </c>
      <c r="C963" s="217">
        <v>0</v>
      </c>
      <c r="D963" s="214">
        <v>0</v>
      </c>
      <c r="E963" s="214">
        <v>0</v>
      </c>
    </row>
    <row r="964" spans="1:5">
      <c r="A964" s="212">
        <v>2140110</v>
      </c>
      <c r="B964" s="212" t="s">
        <v>836</v>
      </c>
      <c r="C964" s="217">
        <v>12</v>
      </c>
      <c r="D964" s="214">
        <v>12</v>
      </c>
      <c r="E964" s="214">
        <v>0</v>
      </c>
    </row>
    <row r="965" spans="1:5">
      <c r="A965" s="212">
        <v>2140111</v>
      </c>
      <c r="B965" s="212" t="s">
        <v>837</v>
      </c>
      <c r="C965" s="217">
        <v>0</v>
      </c>
      <c r="D965" s="214">
        <v>0</v>
      </c>
      <c r="E965" s="214">
        <v>0</v>
      </c>
    </row>
    <row r="966" spans="1:5">
      <c r="A966" s="212">
        <v>2140112</v>
      </c>
      <c r="B966" s="212" t="s">
        <v>838</v>
      </c>
      <c r="C966" s="217">
        <v>817</v>
      </c>
      <c r="D966" s="214">
        <v>817</v>
      </c>
      <c r="E966" s="214">
        <v>0</v>
      </c>
    </row>
    <row r="967" spans="1:5">
      <c r="A967" s="212">
        <v>2140114</v>
      </c>
      <c r="B967" s="212" t="s">
        <v>839</v>
      </c>
      <c r="C967" s="217">
        <v>0</v>
      </c>
      <c r="D967" s="214">
        <v>0</v>
      </c>
      <c r="E967" s="214">
        <v>0</v>
      </c>
    </row>
    <row r="968" spans="1:5">
      <c r="A968" s="212">
        <v>2140122</v>
      </c>
      <c r="B968" s="212" t="s">
        <v>840</v>
      </c>
      <c r="C968" s="217">
        <v>0</v>
      </c>
      <c r="D968" s="214">
        <v>0</v>
      </c>
      <c r="E968" s="214">
        <v>0</v>
      </c>
    </row>
    <row r="969" spans="1:5">
      <c r="A969" s="212">
        <v>2140123</v>
      </c>
      <c r="B969" s="212" t="s">
        <v>841</v>
      </c>
      <c r="C969" s="217">
        <v>472</v>
      </c>
      <c r="D969" s="214">
        <v>472</v>
      </c>
      <c r="E969" s="214">
        <v>0</v>
      </c>
    </row>
    <row r="970" spans="1:5">
      <c r="A970" s="212">
        <v>2140127</v>
      </c>
      <c r="B970" s="212" t="s">
        <v>842</v>
      </c>
      <c r="C970" s="217">
        <v>0</v>
      </c>
      <c r="D970" s="214">
        <v>0</v>
      </c>
      <c r="E970" s="214">
        <v>0</v>
      </c>
    </row>
    <row r="971" spans="1:5">
      <c r="A971" s="212">
        <v>2140128</v>
      </c>
      <c r="B971" s="212" t="s">
        <v>843</v>
      </c>
      <c r="C971" s="217">
        <v>15</v>
      </c>
      <c r="D971" s="214">
        <v>15</v>
      </c>
      <c r="E971" s="214">
        <v>0</v>
      </c>
    </row>
    <row r="972" spans="1:5">
      <c r="A972" s="212">
        <v>2140129</v>
      </c>
      <c r="B972" s="212" t="s">
        <v>844</v>
      </c>
      <c r="C972" s="217">
        <v>0</v>
      </c>
      <c r="D972" s="214">
        <v>0</v>
      </c>
      <c r="E972" s="214">
        <v>0</v>
      </c>
    </row>
    <row r="973" spans="1:5">
      <c r="A973" s="212">
        <v>2140130</v>
      </c>
      <c r="B973" s="212" t="s">
        <v>845</v>
      </c>
      <c r="C973" s="217">
        <v>0</v>
      </c>
      <c r="D973" s="214">
        <v>0</v>
      </c>
      <c r="E973" s="214">
        <v>0</v>
      </c>
    </row>
    <row r="974" spans="1:5">
      <c r="A974" s="212">
        <v>2140131</v>
      </c>
      <c r="B974" s="212" t="s">
        <v>846</v>
      </c>
      <c r="C974" s="217">
        <v>0</v>
      </c>
      <c r="D974" s="214">
        <v>0</v>
      </c>
      <c r="E974" s="214">
        <v>0</v>
      </c>
    </row>
    <row r="975" spans="1:5">
      <c r="A975" s="212">
        <v>2140133</v>
      </c>
      <c r="B975" s="212" t="s">
        <v>847</v>
      </c>
      <c r="C975" s="217">
        <v>0</v>
      </c>
      <c r="D975" s="214">
        <v>0</v>
      </c>
      <c r="E975" s="214">
        <v>0</v>
      </c>
    </row>
    <row r="976" spans="1:5">
      <c r="A976" s="212">
        <v>2140136</v>
      </c>
      <c r="B976" s="212" t="s">
        <v>848</v>
      </c>
      <c r="C976" s="217">
        <v>0</v>
      </c>
      <c r="D976" s="214">
        <v>0</v>
      </c>
      <c r="E976" s="214">
        <v>0</v>
      </c>
    </row>
    <row r="977" spans="1:5">
      <c r="A977" s="212">
        <v>2140138</v>
      </c>
      <c r="B977" s="212" t="s">
        <v>849</v>
      </c>
      <c r="C977" s="217">
        <v>0</v>
      </c>
      <c r="D977" s="214">
        <v>0</v>
      </c>
      <c r="E977" s="214">
        <v>0</v>
      </c>
    </row>
    <row r="978" spans="1:5">
      <c r="A978" s="212">
        <v>2140199</v>
      </c>
      <c r="B978" s="212" t="s">
        <v>850</v>
      </c>
      <c r="C978" s="217">
        <v>4437</v>
      </c>
      <c r="D978" s="214">
        <v>4437</v>
      </c>
      <c r="E978" s="214">
        <v>0</v>
      </c>
    </row>
    <row r="979" spans="1:5">
      <c r="A979" s="212">
        <v>21402</v>
      </c>
      <c r="B979" s="215" t="s">
        <v>851</v>
      </c>
      <c r="C979" s="213">
        <v>0</v>
      </c>
      <c r="D979" s="214">
        <f>SUM(D980:D988)</f>
        <v>0</v>
      </c>
      <c r="E979" s="214">
        <f>SUM(E980:E988)</f>
        <v>0</v>
      </c>
    </row>
    <row r="980" spans="1:5">
      <c r="A980" s="212">
        <v>2140201</v>
      </c>
      <c r="B980" s="212" t="s">
        <v>109</v>
      </c>
      <c r="C980" s="217">
        <v>0</v>
      </c>
      <c r="D980" s="214">
        <v>0</v>
      </c>
      <c r="E980" s="214">
        <v>0</v>
      </c>
    </row>
    <row r="981" spans="1:5">
      <c r="A981" s="212">
        <v>2140202</v>
      </c>
      <c r="B981" s="212" t="s">
        <v>110</v>
      </c>
      <c r="C981" s="217">
        <v>0</v>
      </c>
      <c r="D981" s="214">
        <v>0</v>
      </c>
      <c r="E981" s="214">
        <v>0</v>
      </c>
    </row>
    <row r="982" spans="1:5">
      <c r="A982" s="212">
        <v>2140203</v>
      </c>
      <c r="B982" s="212" t="s">
        <v>111</v>
      </c>
      <c r="C982" s="217">
        <v>0</v>
      </c>
      <c r="D982" s="214">
        <v>0</v>
      </c>
      <c r="E982" s="214">
        <v>0</v>
      </c>
    </row>
    <row r="983" spans="1:5">
      <c r="A983" s="212">
        <v>2140204</v>
      </c>
      <c r="B983" s="212" t="s">
        <v>852</v>
      </c>
      <c r="C983" s="217">
        <v>0</v>
      </c>
      <c r="D983" s="214">
        <v>0</v>
      </c>
      <c r="E983" s="214">
        <v>0</v>
      </c>
    </row>
    <row r="984" spans="1:5">
      <c r="A984" s="212">
        <v>2140205</v>
      </c>
      <c r="B984" s="212" t="s">
        <v>853</v>
      </c>
      <c r="C984" s="217">
        <v>0</v>
      </c>
      <c r="D984" s="214">
        <v>0</v>
      </c>
      <c r="E984" s="214">
        <v>0</v>
      </c>
    </row>
    <row r="985" spans="1:5">
      <c r="A985" s="212">
        <v>2140206</v>
      </c>
      <c r="B985" s="212" t="s">
        <v>854</v>
      </c>
      <c r="C985" s="217">
        <v>0</v>
      </c>
      <c r="D985" s="214">
        <v>0</v>
      </c>
      <c r="E985" s="214">
        <v>0</v>
      </c>
    </row>
    <row r="986" spans="1:5">
      <c r="A986" s="212">
        <v>2140207</v>
      </c>
      <c r="B986" s="212" t="s">
        <v>855</v>
      </c>
      <c r="C986" s="217">
        <v>0</v>
      </c>
      <c r="D986" s="214">
        <v>0</v>
      </c>
      <c r="E986" s="214">
        <v>0</v>
      </c>
    </row>
    <row r="987" spans="1:5">
      <c r="A987" s="212">
        <v>2140208</v>
      </c>
      <c r="B987" s="212" t="s">
        <v>856</v>
      </c>
      <c r="C987" s="217">
        <v>0</v>
      </c>
      <c r="D987" s="214">
        <v>0</v>
      </c>
      <c r="E987" s="214">
        <v>0</v>
      </c>
    </row>
    <row r="988" spans="1:5">
      <c r="A988" s="212">
        <v>2140299</v>
      </c>
      <c r="B988" s="212" t="s">
        <v>857</v>
      </c>
      <c r="C988" s="217">
        <v>0</v>
      </c>
      <c r="D988" s="214">
        <v>0</v>
      </c>
      <c r="E988" s="214">
        <v>0</v>
      </c>
    </row>
    <row r="989" spans="1:5">
      <c r="A989" s="212">
        <v>21403</v>
      </c>
      <c r="B989" s="215" t="s">
        <v>858</v>
      </c>
      <c r="C989" s="213">
        <v>87</v>
      </c>
      <c r="D989" s="214">
        <f>SUM(D990:D998)</f>
        <v>87</v>
      </c>
      <c r="E989" s="214">
        <f>SUM(E990:E998)</f>
        <v>0</v>
      </c>
    </row>
    <row r="990" spans="1:5">
      <c r="A990" s="212">
        <v>2140301</v>
      </c>
      <c r="B990" s="212" t="s">
        <v>109</v>
      </c>
      <c r="C990" s="217">
        <v>0</v>
      </c>
      <c r="D990" s="214">
        <v>0</v>
      </c>
      <c r="E990" s="214">
        <v>0</v>
      </c>
    </row>
    <row r="991" spans="1:5">
      <c r="A991" s="212">
        <v>2140302</v>
      </c>
      <c r="B991" s="212" t="s">
        <v>110</v>
      </c>
      <c r="C991" s="217">
        <v>0</v>
      </c>
      <c r="D991" s="214">
        <v>0</v>
      </c>
      <c r="E991" s="214">
        <v>0</v>
      </c>
    </row>
    <row r="992" spans="1:5">
      <c r="A992" s="212">
        <v>2140303</v>
      </c>
      <c r="B992" s="212" t="s">
        <v>111</v>
      </c>
      <c r="C992" s="217">
        <v>0</v>
      </c>
      <c r="D992" s="214">
        <v>0</v>
      </c>
      <c r="E992" s="214">
        <v>0</v>
      </c>
    </row>
    <row r="993" spans="1:5">
      <c r="A993" s="212">
        <v>2140304</v>
      </c>
      <c r="B993" s="212" t="s">
        <v>859</v>
      </c>
      <c r="C993" s="217">
        <v>0</v>
      </c>
      <c r="D993" s="214">
        <v>0</v>
      </c>
      <c r="E993" s="214">
        <v>0</v>
      </c>
    </row>
    <row r="994" spans="1:5">
      <c r="A994" s="212">
        <v>2140305</v>
      </c>
      <c r="B994" s="212" t="s">
        <v>860</v>
      </c>
      <c r="C994" s="217">
        <v>0</v>
      </c>
      <c r="D994" s="214">
        <v>0</v>
      </c>
      <c r="E994" s="214">
        <v>0</v>
      </c>
    </row>
    <row r="995" spans="1:5">
      <c r="A995" s="212">
        <v>2140306</v>
      </c>
      <c r="B995" s="212" t="s">
        <v>861</v>
      </c>
      <c r="C995" s="217">
        <v>0</v>
      </c>
      <c r="D995" s="214">
        <v>0</v>
      </c>
      <c r="E995" s="214">
        <v>0</v>
      </c>
    </row>
    <row r="996" spans="1:5">
      <c r="A996" s="212">
        <v>2140307</v>
      </c>
      <c r="B996" s="212" t="s">
        <v>862</v>
      </c>
      <c r="C996" s="217">
        <v>0</v>
      </c>
      <c r="D996" s="214">
        <v>0</v>
      </c>
      <c r="E996" s="214">
        <v>0</v>
      </c>
    </row>
    <row r="997" spans="1:5">
      <c r="A997" s="212">
        <v>2140308</v>
      </c>
      <c r="B997" s="212" t="s">
        <v>863</v>
      </c>
      <c r="C997" s="217">
        <v>0</v>
      </c>
      <c r="D997" s="214">
        <v>0</v>
      </c>
      <c r="E997" s="214">
        <v>0</v>
      </c>
    </row>
    <row r="998" spans="1:5">
      <c r="A998" s="212">
        <v>2140399</v>
      </c>
      <c r="B998" s="212" t="s">
        <v>864</v>
      </c>
      <c r="C998" s="217">
        <v>87</v>
      </c>
      <c r="D998" s="214">
        <v>87</v>
      </c>
      <c r="E998" s="214">
        <v>0</v>
      </c>
    </row>
    <row r="999" spans="1:5">
      <c r="A999" s="212">
        <v>21405</v>
      </c>
      <c r="B999" s="215" t="s">
        <v>865</v>
      </c>
      <c r="C999" s="213">
        <v>0</v>
      </c>
      <c r="D999" s="214">
        <f>SUM(D1000:D1005)</f>
        <v>0</v>
      </c>
      <c r="E999" s="214">
        <f>SUM(E1000:E1005)</f>
        <v>0</v>
      </c>
    </row>
    <row r="1000" spans="1:5">
      <c r="A1000" s="212">
        <v>2140501</v>
      </c>
      <c r="B1000" s="212" t="s">
        <v>109</v>
      </c>
      <c r="C1000" s="217">
        <v>0</v>
      </c>
      <c r="D1000" s="214">
        <v>0</v>
      </c>
      <c r="E1000" s="214">
        <v>0</v>
      </c>
    </row>
    <row r="1001" spans="1:5">
      <c r="A1001" s="212">
        <v>2140502</v>
      </c>
      <c r="B1001" s="212" t="s">
        <v>110</v>
      </c>
      <c r="C1001" s="217">
        <v>0</v>
      </c>
      <c r="D1001" s="214">
        <v>0</v>
      </c>
      <c r="E1001" s="214">
        <v>0</v>
      </c>
    </row>
    <row r="1002" spans="1:5">
      <c r="A1002" s="212">
        <v>2140503</v>
      </c>
      <c r="B1002" s="212" t="s">
        <v>111</v>
      </c>
      <c r="C1002" s="217">
        <v>0</v>
      </c>
      <c r="D1002" s="214">
        <v>0</v>
      </c>
      <c r="E1002" s="214">
        <v>0</v>
      </c>
    </row>
    <row r="1003" spans="1:5">
      <c r="A1003" s="212">
        <v>2140504</v>
      </c>
      <c r="B1003" s="212" t="s">
        <v>856</v>
      </c>
      <c r="C1003" s="217">
        <v>0</v>
      </c>
      <c r="D1003" s="214">
        <v>0</v>
      </c>
      <c r="E1003" s="214">
        <v>0</v>
      </c>
    </row>
    <row r="1004" spans="1:5">
      <c r="A1004" s="212">
        <v>2140505</v>
      </c>
      <c r="B1004" s="212" t="s">
        <v>866</v>
      </c>
      <c r="C1004" s="217">
        <v>0</v>
      </c>
      <c r="D1004" s="214">
        <v>0</v>
      </c>
      <c r="E1004" s="214">
        <v>0</v>
      </c>
    </row>
    <row r="1005" spans="1:5">
      <c r="A1005" s="212">
        <v>2140599</v>
      </c>
      <c r="B1005" s="212" t="s">
        <v>867</v>
      </c>
      <c r="C1005" s="217">
        <v>0</v>
      </c>
      <c r="D1005" s="214">
        <v>0</v>
      </c>
      <c r="E1005" s="214">
        <v>0</v>
      </c>
    </row>
    <row r="1006" spans="1:5">
      <c r="A1006" s="212">
        <v>21406</v>
      </c>
      <c r="B1006" s="215" t="s">
        <v>868</v>
      </c>
      <c r="C1006" s="213">
        <v>0</v>
      </c>
      <c r="D1006" s="214">
        <f>SUM(D1007:D1010)</f>
        <v>0</v>
      </c>
      <c r="E1006" s="214">
        <f>SUM(E1007:E1010)</f>
        <v>0</v>
      </c>
    </row>
    <row r="1007" spans="1:5">
      <c r="A1007" s="212">
        <v>2140601</v>
      </c>
      <c r="B1007" s="212" t="s">
        <v>869</v>
      </c>
      <c r="C1007" s="217">
        <v>0</v>
      </c>
      <c r="D1007" s="214">
        <v>0</v>
      </c>
      <c r="E1007" s="214">
        <v>0</v>
      </c>
    </row>
    <row r="1008" spans="1:5">
      <c r="A1008" s="212">
        <v>2140602</v>
      </c>
      <c r="B1008" s="212" t="s">
        <v>870</v>
      </c>
      <c r="C1008" s="217">
        <v>0</v>
      </c>
      <c r="D1008" s="214">
        <v>0</v>
      </c>
      <c r="E1008" s="214">
        <v>0</v>
      </c>
    </row>
    <row r="1009" spans="1:5">
      <c r="A1009" s="212">
        <v>2140603</v>
      </c>
      <c r="B1009" s="212" t="s">
        <v>871</v>
      </c>
      <c r="C1009" s="217">
        <v>0</v>
      </c>
      <c r="D1009" s="214">
        <v>0</v>
      </c>
      <c r="E1009" s="214">
        <v>0</v>
      </c>
    </row>
    <row r="1010" spans="1:5">
      <c r="A1010" s="212">
        <v>2140699</v>
      </c>
      <c r="B1010" s="212" t="s">
        <v>872</v>
      </c>
      <c r="C1010" s="217">
        <v>0</v>
      </c>
      <c r="D1010" s="214">
        <v>0</v>
      </c>
      <c r="E1010" s="214">
        <v>0</v>
      </c>
    </row>
    <row r="1011" spans="1:5">
      <c r="A1011" s="212">
        <v>21499</v>
      </c>
      <c r="B1011" s="215" t="s">
        <v>873</v>
      </c>
      <c r="C1011" s="213">
        <v>1591</v>
      </c>
      <c r="D1011" s="214">
        <f>SUM(D1012:D1013)</f>
        <v>1591</v>
      </c>
      <c r="E1011" s="214">
        <f>SUM(E1012:E1013)</f>
        <v>0</v>
      </c>
    </row>
    <row r="1012" spans="1:5">
      <c r="A1012" s="212">
        <v>2149901</v>
      </c>
      <c r="B1012" s="212" t="s">
        <v>874</v>
      </c>
      <c r="C1012" s="217">
        <v>995</v>
      </c>
      <c r="D1012" s="214">
        <v>995</v>
      </c>
      <c r="E1012" s="214">
        <v>0</v>
      </c>
    </row>
    <row r="1013" spans="1:5">
      <c r="A1013" s="212">
        <v>2149999</v>
      </c>
      <c r="B1013" s="212" t="s">
        <v>875</v>
      </c>
      <c r="C1013" s="217">
        <v>596</v>
      </c>
      <c r="D1013" s="214">
        <v>596</v>
      </c>
      <c r="E1013" s="214">
        <v>0</v>
      </c>
    </row>
    <row r="1014" spans="1:5">
      <c r="A1014" s="212">
        <v>215</v>
      </c>
      <c r="B1014" s="215" t="s">
        <v>876</v>
      </c>
      <c r="C1014" s="213">
        <v>42095</v>
      </c>
      <c r="D1014" s="214">
        <f>SUM(D1015,D1025,D1041,D1046,D1057,D1064,D1072)</f>
        <v>41274</v>
      </c>
      <c r="E1014" s="214">
        <f>SUM(E1015,E1025,E1041,E1046,E1057,E1064,E1072)</f>
        <v>821</v>
      </c>
    </row>
    <row r="1015" spans="1:5">
      <c r="A1015" s="212">
        <v>21501</v>
      </c>
      <c r="B1015" s="215" t="s">
        <v>877</v>
      </c>
      <c r="C1015" s="213">
        <v>174</v>
      </c>
      <c r="D1015" s="214">
        <f>SUM(D1016:D1024)</f>
        <v>171</v>
      </c>
      <c r="E1015" s="214">
        <f>SUM(E1016:E1024)</f>
        <v>3</v>
      </c>
    </row>
    <row r="1016" spans="1:5">
      <c r="A1016" s="212">
        <v>2150101</v>
      </c>
      <c r="B1016" s="212" t="s">
        <v>109</v>
      </c>
      <c r="C1016" s="217">
        <v>3</v>
      </c>
      <c r="D1016" s="214">
        <v>0</v>
      </c>
      <c r="E1016" s="214">
        <v>3</v>
      </c>
    </row>
    <row r="1017" spans="1:5">
      <c r="A1017" s="212">
        <v>2150102</v>
      </c>
      <c r="B1017" s="212" t="s">
        <v>110</v>
      </c>
      <c r="C1017" s="217">
        <v>0</v>
      </c>
      <c r="D1017" s="214">
        <v>0</v>
      </c>
      <c r="E1017" s="214">
        <v>0</v>
      </c>
    </row>
    <row r="1018" spans="1:5">
      <c r="A1018" s="212">
        <v>2150103</v>
      </c>
      <c r="B1018" s="212" t="s">
        <v>111</v>
      </c>
      <c r="C1018" s="217">
        <v>0</v>
      </c>
      <c r="D1018" s="214">
        <v>0</v>
      </c>
      <c r="E1018" s="214">
        <v>0</v>
      </c>
    </row>
    <row r="1019" spans="1:5">
      <c r="A1019" s="212">
        <v>2150104</v>
      </c>
      <c r="B1019" s="212" t="s">
        <v>878</v>
      </c>
      <c r="C1019" s="217">
        <v>0</v>
      </c>
      <c r="D1019" s="214">
        <v>0</v>
      </c>
      <c r="E1019" s="214">
        <v>0</v>
      </c>
    </row>
    <row r="1020" spans="1:5">
      <c r="A1020" s="212">
        <v>2150105</v>
      </c>
      <c r="B1020" s="212" t="s">
        <v>879</v>
      </c>
      <c r="C1020" s="217">
        <v>0</v>
      </c>
      <c r="D1020" s="214">
        <v>0</v>
      </c>
      <c r="E1020" s="214">
        <v>0</v>
      </c>
    </row>
    <row r="1021" spans="1:5">
      <c r="A1021" s="212">
        <v>2150106</v>
      </c>
      <c r="B1021" s="212" t="s">
        <v>880</v>
      </c>
      <c r="C1021" s="217">
        <v>0</v>
      </c>
      <c r="D1021" s="214">
        <v>0</v>
      </c>
      <c r="E1021" s="214">
        <v>0</v>
      </c>
    </row>
    <row r="1022" spans="1:5">
      <c r="A1022" s="212">
        <v>2150107</v>
      </c>
      <c r="B1022" s="212" t="s">
        <v>881</v>
      </c>
      <c r="C1022" s="217">
        <v>0</v>
      </c>
      <c r="D1022" s="214">
        <v>0</v>
      </c>
      <c r="E1022" s="214">
        <v>0</v>
      </c>
    </row>
    <row r="1023" spans="1:5">
      <c r="A1023" s="212">
        <v>2150108</v>
      </c>
      <c r="B1023" s="212" t="s">
        <v>882</v>
      </c>
      <c r="C1023" s="217">
        <v>0</v>
      </c>
      <c r="D1023" s="214">
        <v>0</v>
      </c>
      <c r="E1023" s="214">
        <v>0</v>
      </c>
    </row>
    <row r="1024" spans="1:5">
      <c r="A1024" s="212">
        <v>2150199</v>
      </c>
      <c r="B1024" s="212" t="s">
        <v>883</v>
      </c>
      <c r="C1024" s="217">
        <v>171</v>
      </c>
      <c r="D1024" s="214">
        <v>171</v>
      </c>
      <c r="E1024" s="214">
        <v>0</v>
      </c>
    </row>
    <row r="1025" spans="1:5">
      <c r="A1025" s="212">
        <v>21502</v>
      </c>
      <c r="B1025" s="215" t="s">
        <v>884</v>
      </c>
      <c r="C1025" s="213">
        <v>5773</v>
      </c>
      <c r="D1025" s="214">
        <f>SUM(D1026:D1040)</f>
        <v>5745</v>
      </c>
      <c r="E1025" s="214">
        <f>SUM(E1026:E1040)</f>
        <v>28</v>
      </c>
    </row>
    <row r="1026" spans="1:5">
      <c r="A1026" s="212">
        <v>2150201</v>
      </c>
      <c r="B1026" s="212" t="s">
        <v>109</v>
      </c>
      <c r="C1026" s="217">
        <v>1211</v>
      </c>
      <c r="D1026" s="214">
        <v>1211</v>
      </c>
      <c r="E1026" s="214">
        <v>0</v>
      </c>
    </row>
    <row r="1027" spans="1:5">
      <c r="A1027" s="212">
        <v>2150202</v>
      </c>
      <c r="B1027" s="212" t="s">
        <v>110</v>
      </c>
      <c r="C1027" s="217">
        <v>354</v>
      </c>
      <c r="D1027" s="214">
        <v>354</v>
      </c>
      <c r="E1027" s="214">
        <v>0</v>
      </c>
    </row>
    <row r="1028" spans="1:5">
      <c r="A1028" s="212">
        <v>2150203</v>
      </c>
      <c r="B1028" s="212" t="s">
        <v>111</v>
      </c>
      <c r="C1028" s="217">
        <v>0</v>
      </c>
      <c r="D1028" s="214">
        <v>0</v>
      </c>
      <c r="E1028" s="214">
        <v>0</v>
      </c>
    </row>
    <row r="1029" spans="1:5">
      <c r="A1029" s="212">
        <v>2150204</v>
      </c>
      <c r="B1029" s="212" t="s">
        <v>885</v>
      </c>
      <c r="C1029" s="217">
        <v>0</v>
      </c>
      <c r="D1029" s="214">
        <v>0</v>
      </c>
      <c r="E1029" s="214">
        <v>0</v>
      </c>
    </row>
    <row r="1030" spans="1:5">
      <c r="A1030" s="212">
        <v>2150205</v>
      </c>
      <c r="B1030" s="212" t="s">
        <v>886</v>
      </c>
      <c r="C1030" s="217">
        <v>0</v>
      </c>
      <c r="D1030" s="214">
        <v>0</v>
      </c>
      <c r="E1030" s="214">
        <v>0</v>
      </c>
    </row>
    <row r="1031" spans="1:5">
      <c r="A1031" s="212">
        <v>2150206</v>
      </c>
      <c r="B1031" s="212" t="s">
        <v>887</v>
      </c>
      <c r="C1031" s="217">
        <v>0</v>
      </c>
      <c r="D1031" s="214">
        <v>0</v>
      </c>
      <c r="E1031" s="214">
        <v>0</v>
      </c>
    </row>
    <row r="1032" spans="1:5">
      <c r="A1032" s="212">
        <v>2150207</v>
      </c>
      <c r="B1032" s="212" t="s">
        <v>888</v>
      </c>
      <c r="C1032" s="217">
        <v>0</v>
      </c>
      <c r="D1032" s="214">
        <v>0</v>
      </c>
      <c r="E1032" s="214">
        <v>0</v>
      </c>
    </row>
    <row r="1033" spans="1:5">
      <c r="A1033" s="212">
        <v>2150208</v>
      </c>
      <c r="B1033" s="212" t="s">
        <v>889</v>
      </c>
      <c r="C1033" s="217">
        <v>0</v>
      </c>
      <c r="D1033" s="214">
        <v>0</v>
      </c>
      <c r="E1033" s="214">
        <v>0</v>
      </c>
    </row>
    <row r="1034" spans="1:5">
      <c r="A1034" s="212">
        <v>2150209</v>
      </c>
      <c r="B1034" s="212" t="s">
        <v>890</v>
      </c>
      <c r="C1034" s="217">
        <v>0</v>
      </c>
      <c r="D1034" s="214">
        <v>0</v>
      </c>
      <c r="E1034" s="214">
        <v>0</v>
      </c>
    </row>
    <row r="1035" spans="1:5">
      <c r="A1035" s="212">
        <v>2150210</v>
      </c>
      <c r="B1035" s="212" t="s">
        <v>891</v>
      </c>
      <c r="C1035" s="217">
        <v>0</v>
      </c>
      <c r="D1035" s="214">
        <v>0</v>
      </c>
      <c r="E1035" s="214">
        <v>0</v>
      </c>
    </row>
    <row r="1036" spans="1:5">
      <c r="A1036" s="212">
        <v>2150212</v>
      </c>
      <c r="B1036" s="212" t="s">
        <v>892</v>
      </c>
      <c r="C1036" s="217">
        <v>0</v>
      </c>
      <c r="D1036" s="214">
        <v>0</v>
      </c>
      <c r="E1036" s="214">
        <v>0</v>
      </c>
    </row>
    <row r="1037" spans="1:5">
      <c r="A1037" s="212">
        <v>2150213</v>
      </c>
      <c r="B1037" s="212" t="s">
        <v>893</v>
      </c>
      <c r="C1037" s="217">
        <v>0</v>
      </c>
      <c r="D1037" s="214">
        <v>0</v>
      </c>
      <c r="E1037" s="214">
        <v>0</v>
      </c>
    </row>
    <row r="1038" spans="1:5">
      <c r="A1038" s="212">
        <v>2150214</v>
      </c>
      <c r="B1038" s="212" t="s">
        <v>894</v>
      </c>
      <c r="C1038" s="217">
        <v>0</v>
      </c>
      <c r="D1038" s="214">
        <v>0</v>
      </c>
      <c r="E1038" s="214">
        <v>0</v>
      </c>
    </row>
    <row r="1039" spans="1:5">
      <c r="A1039" s="212">
        <v>2150215</v>
      </c>
      <c r="B1039" s="212" t="s">
        <v>895</v>
      </c>
      <c r="C1039" s="217">
        <v>0</v>
      </c>
      <c r="D1039" s="214">
        <v>0</v>
      </c>
      <c r="E1039" s="214">
        <v>0</v>
      </c>
    </row>
    <row r="1040" spans="1:5">
      <c r="A1040" s="212">
        <v>2150299</v>
      </c>
      <c r="B1040" s="212" t="s">
        <v>896</v>
      </c>
      <c r="C1040" s="217">
        <v>4208</v>
      </c>
      <c r="D1040" s="214">
        <v>4180</v>
      </c>
      <c r="E1040" s="214">
        <v>28</v>
      </c>
    </row>
    <row r="1041" spans="1:5">
      <c r="A1041" s="212">
        <v>21503</v>
      </c>
      <c r="B1041" s="215" t="s">
        <v>897</v>
      </c>
      <c r="C1041" s="213">
        <v>-682</v>
      </c>
      <c r="D1041" s="214">
        <f>SUM(D1042:D1045)</f>
        <v>-682</v>
      </c>
      <c r="E1041" s="214">
        <f>SUM(E1042:E1045)</f>
        <v>0</v>
      </c>
    </row>
    <row r="1042" spans="1:5">
      <c r="A1042" s="212">
        <v>2150301</v>
      </c>
      <c r="B1042" s="212" t="s">
        <v>109</v>
      </c>
      <c r="C1042" s="217">
        <v>0</v>
      </c>
      <c r="D1042" s="214">
        <v>0</v>
      </c>
      <c r="E1042" s="214">
        <v>0</v>
      </c>
    </row>
    <row r="1043" spans="1:5">
      <c r="A1043" s="212">
        <v>2150302</v>
      </c>
      <c r="B1043" s="212" t="s">
        <v>110</v>
      </c>
      <c r="C1043" s="217">
        <v>0</v>
      </c>
      <c r="D1043" s="214">
        <v>0</v>
      </c>
      <c r="E1043" s="214">
        <v>0</v>
      </c>
    </row>
    <row r="1044" spans="1:5">
      <c r="A1044" s="212">
        <v>2150303</v>
      </c>
      <c r="B1044" s="212" t="s">
        <v>111</v>
      </c>
      <c r="C1044" s="217">
        <v>0</v>
      </c>
      <c r="D1044" s="214">
        <v>0</v>
      </c>
      <c r="E1044" s="214">
        <v>0</v>
      </c>
    </row>
    <row r="1045" spans="1:5">
      <c r="A1045" s="212">
        <v>2150399</v>
      </c>
      <c r="B1045" s="212" t="s">
        <v>898</v>
      </c>
      <c r="C1045" s="217">
        <v>-682</v>
      </c>
      <c r="D1045" s="214">
        <v>-682</v>
      </c>
      <c r="E1045" s="214">
        <v>0</v>
      </c>
    </row>
    <row r="1046" spans="1:5">
      <c r="A1046" s="212">
        <v>21505</v>
      </c>
      <c r="B1046" s="215" t="s">
        <v>899</v>
      </c>
      <c r="C1046" s="213">
        <v>2402</v>
      </c>
      <c r="D1046" s="214">
        <f>SUM(D1047:D1056)</f>
        <v>2282</v>
      </c>
      <c r="E1046" s="214">
        <f>SUM(E1047:E1056)</f>
        <v>120</v>
      </c>
    </row>
    <row r="1047" spans="1:5">
      <c r="A1047" s="212">
        <v>2150501</v>
      </c>
      <c r="B1047" s="212" t="s">
        <v>109</v>
      </c>
      <c r="C1047" s="217">
        <v>1578</v>
      </c>
      <c r="D1047" s="214">
        <v>1488</v>
      </c>
      <c r="E1047" s="214">
        <v>90</v>
      </c>
    </row>
    <row r="1048" spans="1:5">
      <c r="A1048" s="212">
        <v>2150502</v>
      </c>
      <c r="B1048" s="212" t="s">
        <v>110</v>
      </c>
      <c r="C1048" s="217">
        <v>325</v>
      </c>
      <c r="D1048" s="214">
        <v>325</v>
      </c>
      <c r="E1048" s="214">
        <v>0</v>
      </c>
    </row>
    <row r="1049" spans="1:5">
      <c r="A1049" s="212">
        <v>2150503</v>
      </c>
      <c r="B1049" s="212" t="s">
        <v>111</v>
      </c>
      <c r="C1049" s="217">
        <v>0</v>
      </c>
      <c r="D1049" s="214">
        <v>0</v>
      </c>
      <c r="E1049" s="214">
        <v>0</v>
      </c>
    </row>
    <row r="1050" spans="1:5">
      <c r="A1050" s="212">
        <v>2150505</v>
      </c>
      <c r="B1050" s="212" t="s">
        <v>900</v>
      </c>
      <c r="C1050" s="217">
        <v>0</v>
      </c>
      <c r="D1050" s="214">
        <v>0</v>
      </c>
      <c r="E1050" s="214">
        <v>0</v>
      </c>
    </row>
    <row r="1051" spans="1:5">
      <c r="A1051" s="212">
        <v>2150507</v>
      </c>
      <c r="B1051" s="212" t="s">
        <v>901</v>
      </c>
      <c r="C1051" s="217">
        <v>0</v>
      </c>
      <c r="D1051" s="214">
        <v>0</v>
      </c>
      <c r="E1051" s="214">
        <v>0</v>
      </c>
    </row>
    <row r="1052" spans="1:5">
      <c r="A1052" s="212">
        <v>2150508</v>
      </c>
      <c r="B1052" s="212" t="s">
        <v>902</v>
      </c>
      <c r="C1052" s="217">
        <v>0</v>
      </c>
      <c r="D1052" s="214">
        <v>0</v>
      </c>
      <c r="E1052" s="214">
        <v>0</v>
      </c>
    </row>
    <row r="1053" spans="1:5">
      <c r="A1053" s="212">
        <v>2150516</v>
      </c>
      <c r="B1053" s="212" t="s">
        <v>903</v>
      </c>
      <c r="C1053" s="217">
        <v>0</v>
      </c>
      <c r="D1053" s="214">
        <v>0</v>
      </c>
      <c r="E1053" s="214">
        <v>0</v>
      </c>
    </row>
    <row r="1054" spans="1:5">
      <c r="A1054" s="212">
        <v>2150517</v>
      </c>
      <c r="B1054" s="212" t="s">
        <v>904</v>
      </c>
      <c r="C1054" s="217">
        <v>0</v>
      </c>
      <c r="D1054" s="214">
        <v>0</v>
      </c>
      <c r="E1054" s="214">
        <v>0</v>
      </c>
    </row>
    <row r="1055" spans="1:5">
      <c r="A1055" s="212">
        <v>2150550</v>
      </c>
      <c r="B1055" s="212" t="s">
        <v>118</v>
      </c>
      <c r="C1055" s="217">
        <v>235</v>
      </c>
      <c r="D1055" s="214">
        <v>235</v>
      </c>
      <c r="E1055" s="214">
        <v>0</v>
      </c>
    </row>
    <row r="1056" spans="1:5">
      <c r="A1056" s="212">
        <v>2150599</v>
      </c>
      <c r="B1056" s="212" t="s">
        <v>905</v>
      </c>
      <c r="C1056" s="217">
        <v>264</v>
      </c>
      <c r="D1056" s="214">
        <v>234</v>
      </c>
      <c r="E1056" s="214">
        <v>30</v>
      </c>
    </row>
    <row r="1057" spans="1:5">
      <c r="A1057" s="212">
        <v>21507</v>
      </c>
      <c r="B1057" s="215" t="s">
        <v>906</v>
      </c>
      <c r="C1057" s="213">
        <v>780</v>
      </c>
      <c r="D1057" s="214">
        <f>SUM(D1058:D1063)</f>
        <v>780</v>
      </c>
      <c r="E1057" s="214">
        <f>SUM(E1058:E1063)</f>
        <v>0</v>
      </c>
    </row>
    <row r="1058" spans="1:5">
      <c r="A1058" s="212">
        <v>2150701</v>
      </c>
      <c r="B1058" s="212" t="s">
        <v>109</v>
      </c>
      <c r="C1058" s="217">
        <v>376</v>
      </c>
      <c r="D1058" s="214">
        <v>376</v>
      </c>
      <c r="E1058" s="214">
        <v>0</v>
      </c>
    </row>
    <row r="1059" spans="1:5">
      <c r="A1059" s="212">
        <v>2150702</v>
      </c>
      <c r="B1059" s="212" t="s">
        <v>110</v>
      </c>
      <c r="C1059" s="217">
        <v>25</v>
      </c>
      <c r="D1059" s="214">
        <v>25</v>
      </c>
      <c r="E1059" s="214">
        <v>0</v>
      </c>
    </row>
    <row r="1060" spans="1:5">
      <c r="A1060" s="212">
        <v>2150703</v>
      </c>
      <c r="B1060" s="212" t="s">
        <v>111</v>
      </c>
      <c r="C1060" s="217">
        <v>0</v>
      </c>
      <c r="D1060" s="214">
        <v>0</v>
      </c>
      <c r="E1060" s="214">
        <v>0</v>
      </c>
    </row>
    <row r="1061" spans="1:5">
      <c r="A1061" s="212">
        <v>2150704</v>
      </c>
      <c r="B1061" s="212" t="s">
        <v>907</v>
      </c>
      <c r="C1061" s="217">
        <v>0</v>
      </c>
      <c r="D1061" s="214">
        <v>0</v>
      </c>
      <c r="E1061" s="214">
        <v>0</v>
      </c>
    </row>
    <row r="1062" spans="1:5">
      <c r="A1062" s="212">
        <v>2150705</v>
      </c>
      <c r="B1062" s="212" t="s">
        <v>908</v>
      </c>
      <c r="C1062" s="217">
        <v>0</v>
      </c>
      <c r="D1062" s="214">
        <v>0</v>
      </c>
      <c r="E1062" s="214">
        <v>0</v>
      </c>
    </row>
    <row r="1063" spans="1:5">
      <c r="A1063" s="212">
        <v>2150799</v>
      </c>
      <c r="B1063" s="212" t="s">
        <v>909</v>
      </c>
      <c r="C1063" s="217">
        <v>379</v>
      </c>
      <c r="D1063" s="214">
        <v>379</v>
      </c>
      <c r="E1063" s="214">
        <v>0</v>
      </c>
    </row>
    <row r="1064" spans="1:5">
      <c r="A1064" s="212">
        <v>21508</v>
      </c>
      <c r="B1064" s="215" t="s">
        <v>910</v>
      </c>
      <c r="C1064" s="213">
        <v>1409</v>
      </c>
      <c r="D1064" s="214">
        <f>SUM(D1065:D1071)</f>
        <v>856</v>
      </c>
      <c r="E1064" s="214">
        <f>SUM(E1065:E1071)</f>
        <v>553</v>
      </c>
    </row>
    <row r="1065" spans="1:5">
      <c r="A1065" s="212">
        <v>2150801</v>
      </c>
      <c r="B1065" s="212" t="s">
        <v>109</v>
      </c>
      <c r="C1065" s="217">
        <v>0</v>
      </c>
      <c r="D1065" s="214">
        <v>0</v>
      </c>
      <c r="E1065" s="214">
        <v>0</v>
      </c>
    </row>
    <row r="1066" spans="1:5">
      <c r="A1066" s="212">
        <v>2150802</v>
      </c>
      <c r="B1066" s="212" t="s">
        <v>110</v>
      </c>
      <c r="C1066" s="217">
        <v>0</v>
      </c>
      <c r="D1066" s="214">
        <v>0</v>
      </c>
      <c r="E1066" s="214">
        <v>0</v>
      </c>
    </row>
    <row r="1067" spans="1:5">
      <c r="A1067" s="212">
        <v>2150803</v>
      </c>
      <c r="B1067" s="212" t="s">
        <v>111</v>
      </c>
      <c r="C1067" s="217">
        <v>0</v>
      </c>
      <c r="D1067" s="214">
        <v>0</v>
      </c>
      <c r="E1067" s="214">
        <v>0</v>
      </c>
    </row>
    <row r="1068" spans="1:5">
      <c r="A1068" s="212">
        <v>2150804</v>
      </c>
      <c r="B1068" s="212" t="s">
        <v>911</v>
      </c>
      <c r="C1068" s="217">
        <v>0</v>
      </c>
      <c r="D1068" s="214">
        <v>0</v>
      </c>
      <c r="E1068" s="214">
        <v>0</v>
      </c>
    </row>
    <row r="1069" spans="1:5">
      <c r="A1069" s="212">
        <v>2150805</v>
      </c>
      <c r="B1069" s="212" t="s">
        <v>912</v>
      </c>
      <c r="C1069" s="217">
        <v>1349</v>
      </c>
      <c r="D1069" s="214">
        <v>796</v>
      </c>
      <c r="E1069" s="214">
        <v>553</v>
      </c>
    </row>
    <row r="1070" spans="1:5">
      <c r="A1070" s="212">
        <v>2150806</v>
      </c>
      <c r="B1070" s="212" t="s">
        <v>913</v>
      </c>
      <c r="C1070" s="217">
        <v>0</v>
      </c>
      <c r="D1070" s="214">
        <v>0</v>
      </c>
      <c r="E1070" s="214">
        <v>0</v>
      </c>
    </row>
    <row r="1071" spans="1:5">
      <c r="A1071" s="212">
        <v>2150899</v>
      </c>
      <c r="B1071" s="212" t="s">
        <v>914</v>
      </c>
      <c r="C1071" s="217">
        <v>60</v>
      </c>
      <c r="D1071" s="214">
        <v>60</v>
      </c>
      <c r="E1071" s="214">
        <v>0</v>
      </c>
    </row>
    <row r="1072" spans="1:5">
      <c r="A1072" s="212">
        <v>21599</v>
      </c>
      <c r="B1072" s="215" t="s">
        <v>915</v>
      </c>
      <c r="C1072" s="213">
        <v>32239</v>
      </c>
      <c r="D1072" s="214">
        <f>SUM(D1073:D1077)</f>
        <v>32122</v>
      </c>
      <c r="E1072" s="214">
        <f>SUM(E1073:E1077)</f>
        <v>117</v>
      </c>
    </row>
    <row r="1073" spans="1:5">
      <c r="A1073" s="212">
        <v>2159901</v>
      </c>
      <c r="B1073" s="212" t="s">
        <v>916</v>
      </c>
      <c r="C1073" s="217">
        <v>0</v>
      </c>
      <c r="D1073" s="214">
        <v>0</v>
      </c>
      <c r="E1073" s="214">
        <v>0</v>
      </c>
    </row>
    <row r="1074" spans="1:5">
      <c r="A1074" s="212">
        <v>2159904</v>
      </c>
      <c r="B1074" s="212" t="s">
        <v>917</v>
      </c>
      <c r="C1074" s="217">
        <v>0</v>
      </c>
      <c r="D1074" s="214">
        <v>0</v>
      </c>
      <c r="E1074" s="214">
        <v>0</v>
      </c>
    </row>
    <row r="1075" spans="1:5">
      <c r="A1075" s="212">
        <v>2159905</v>
      </c>
      <c r="B1075" s="212" t="s">
        <v>918</v>
      </c>
      <c r="C1075" s="217">
        <v>0</v>
      </c>
      <c r="D1075" s="214">
        <v>0</v>
      </c>
      <c r="E1075" s="214">
        <v>0</v>
      </c>
    </row>
    <row r="1076" spans="1:5">
      <c r="A1076" s="212">
        <v>2159906</v>
      </c>
      <c r="B1076" s="212" t="s">
        <v>919</v>
      </c>
      <c r="C1076" s="217">
        <v>0</v>
      </c>
      <c r="D1076" s="214">
        <v>0</v>
      </c>
      <c r="E1076" s="214">
        <v>0</v>
      </c>
    </row>
    <row r="1077" spans="1:5">
      <c r="A1077" s="212">
        <v>2159999</v>
      </c>
      <c r="B1077" s="212" t="s">
        <v>920</v>
      </c>
      <c r="C1077" s="217">
        <v>32239</v>
      </c>
      <c r="D1077" s="214">
        <v>32122</v>
      </c>
      <c r="E1077" s="214">
        <v>117</v>
      </c>
    </row>
    <row r="1078" spans="1:5">
      <c r="A1078" s="212">
        <v>216</v>
      </c>
      <c r="B1078" s="215" t="s">
        <v>921</v>
      </c>
      <c r="C1078" s="213">
        <v>3936</v>
      </c>
      <c r="D1078" s="214">
        <f>SUM(D1079,D1089,D1095)</f>
        <v>3931</v>
      </c>
      <c r="E1078" s="214">
        <f>SUM(E1079,E1089,E1095)</f>
        <v>5</v>
      </c>
    </row>
    <row r="1079" spans="1:5">
      <c r="A1079" s="212">
        <v>21602</v>
      </c>
      <c r="B1079" s="215" t="s">
        <v>922</v>
      </c>
      <c r="C1079" s="213">
        <v>2579</v>
      </c>
      <c r="D1079" s="214">
        <f>SUM(D1080:D1088)</f>
        <v>2574</v>
      </c>
      <c r="E1079" s="214">
        <f>SUM(E1080:E1088)</f>
        <v>5</v>
      </c>
    </row>
    <row r="1080" spans="1:5">
      <c r="A1080" s="212">
        <v>2160201</v>
      </c>
      <c r="B1080" s="212" t="s">
        <v>109</v>
      </c>
      <c r="C1080" s="217">
        <v>311</v>
      </c>
      <c r="D1080" s="214">
        <v>311</v>
      </c>
      <c r="E1080" s="214">
        <v>0</v>
      </c>
    </row>
    <row r="1081" spans="1:5">
      <c r="A1081" s="212">
        <v>2160202</v>
      </c>
      <c r="B1081" s="212" t="s">
        <v>110</v>
      </c>
      <c r="C1081" s="217">
        <v>0</v>
      </c>
      <c r="D1081" s="214">
        <v>0</v>
      </c>
      <c r="E1081" s="214">
        <v>0</v>
      </c>
    </row>
    <row r="1082" spans="1:5">
      <c r="A1082" s="212">
        <v>2160203</v>
      </c>
      <c r="B1082" s="212" t="s">
        <v>111</v>
      </c>
      <c r="C1082" s="217">
        <v>0</v>
      </c>
      <c r="D1082" s="214">
        <v>0</v>
      </c>
      <c r="E1082" s="214">
        <v>0</v>
      </c>
    </row>
    <row r="1083" spans="1:5">
      <c r="A1083" s="212">
        <v>2160216</v>
      </c>
      <c r="B1083" s="212" t="s">
        <v>923</v>
      </c>
      <c r="C1083" s="217">
        <v>0</v>
      </c>
      <c r="D1083" s="214">
        <v>0</v>
      </c>
      <c r="E1083" s="214">
        <v>0</v>
      </c>
    </row>
    <row r="1084" spans="1:5">
      <c r="A1084" s="212">
        <v>2160217</v>
      </c>
      <c r="B1084" s="212" t="s">
        <v>924</v>
      </c>
      <c r="C1084" s="217">
        <v>0</v>
      </c>
      <c r="D1084" s="214">
        <v>0</v>
      </c>
      <c r="E1084" s="214">
        <v>0</v>
      </c>
    </row>
    <row r="1085" spans="1:5">
      <c r="A1085" s="212">
        <v>2160218</v>
      </c>
      <c r="B1085" s="212" t="s">
        <v>925</v>
      </c>
      <c r="C1085" s="217">
        <v>0</v>
      </c>
      <c r="D1085" s="214">
        <v>0</v>
      </c>
      <c r="E1085" s="214">
        <v>0</v>
      </c>
    </row>
    <row r="1086" spans="1:5">
      <c r="A1086" s="212">
        <v>2160219</v>
      </c>
      <c r="B1086" s="212" t="s">
        <v>926</v>
      </c>
      <c r="C1086" s="217">
        <v>179</v>
      </c>
      <c r="D1086" s="214">
        <v>179</v>
      </c>
      <c r="E1086" s="214">
        <v>0</v>
      </c>
    </row>
    <row r="1087" spans="1:5">
      <c r="A1087" s="212">
        <v>2160250</v>
      </c>
      <c r="B1087" s="212" t="s">
        <v>118</v>
      </c>
      <c r="C1087" s="217">
        <v>0</v>
      </c>
      <c r="D1087" s="214">
        <v>0</v>
      </c>
      <c r="E1087" s="214">
        <v>0</v>
      </c>
    </row>
    <row r="1088" spans="1:5">
      <c r="A1088" s="212">
        <v>2160299</v>
      </c>
      <c r="B1088" s="212" t="s">
        <v>927</v>
      </c>
      <c r="C1088" s="217">
        <v>2089</v>
      </c>
      <c r="D1088" s="214">
        <v>2084</v>
      </c>
      <c r="E1088" s="214">
        <v>5</v>
      </c>
    </row>
    <row r="1089" spans="1:5">
      <c r="A1089" s="212">
        <v>21606</v>
      </c>
      <c r="B1089" s="215" t="s">
        <v>928</v>
      </c>
      <c r="C1089" s="213">
        <v>1357</v>
      </c>
      <c r="D1089" s="214">
        <f>SUM(D1090:D1094)</f>
        <v>1357</v>
      </c>
      <c r="E1089" s="214">
        <f>SUM(E1090:E1094)</f>
        <v>0</v>
      </c>
    </row>
    <row r="1090" spans="1:5">
      <c r="A1090" s="212">
        <v>2160601</v>
      </c>
      <c r="B1090" s="212" t="s">
        <v>109</v>
      </c>
      <c r="C1090" s="217">
        <v>0</v>
      </c>
      <c r="D1090" s="214">
        <v>0</v>
      </c>
      <c r="E1090" s="214">
        <v>0</v>
      </c>
    </row>
    <row r="1091" spans="1:5">
      <c r="A1091" s="212">
        <v>2160602</v>
      </c>
      <c r="B1091" s="212" t="s">
        <v>110</v>
      </c>
      <c r="C1091" s="217">
        <v>0</v>
      </c>
      <c r="D1091" s="214">
        <v>0</v>
      </c>
      <c r="E1091" s="214">
        <v>0</v>
      </c>
    </row>
    <row r="1092" spans="1:5">
      <c r="A1092" s="212">
        <v>2160603</v>
      </c>
      <c r="B1092" s="212" t="s">
        <v>111</v>
      </c>
      <c r="C1092" s="217">
        <v>0</v>
      </c>
      <c r="D1092" s="214">
        <v>0</v>
      </c>
      <c r="E1092" s="214">
        <v>0</v>
      </c>
    </row>
    <row r="1093" spans="1:5">
      <c r="A1093" s="212">
        <v>2160607</v>
      </c>
      <c r="B1093" s="212" t="s">
        <v>929</v>
      </c>
      <c r="C1093" s="217">
        <v>0</v>
      </c>
      <c r="D1093" s="214">
        <v>0</v>
      </c>
      <c r="E1093" s="214">
        <v>0</v>
      </c>
    </row>
    <row r="1094" spans="1:5">
      <c r="A1094" s="212">
        <v>2160699</v>
      </c>
      <c r="B1094" s="212" t="s">
        <v>930</v>
      </c>
      <c r="C1094" s="217">
        <v>1357</v>
      </c>
      <c r="D1094" s="214">
        <v>1357</v>
      </c>
      <c r="E1094" s="214">
        <v>0</v>
      </c>
    </row>
    <row r="1095" spans="1:5">
      <c r="A1095" s="212">
        <v>21699</v>
      </c>
      <c r="B1095" s="215" t="s">
        <v>931</v>
      </c>
      <c r="C1095" s="213">
        <v>0</v>
      </c>
      <c r="D1095" s="214">
        <f>SUM(D1096:D1097)</f>
        <v>0</v>
      </c>
      <c r="E1095" s="214">
        <f>SUM(E1096:E1097)</f>
        <v>0</v>
      </c>
    </row>
    <row r="1096" spans="1:5">
      <c r="A1096" s="212">
        <v>2169901</v>
      </c>
      <c r="B1096" s="212" t="s">
        <v>932</v>
      </c>
      <c r="C1096" s="217">
        <v>0</v>
      </c>
      <c r="D1096" s="214">
        <v>0</v>
      </c>
      <c r="E1096" s="214">
        <v>0</v>
      </c>
    </row>
    <row r="1097" spans="1:5">
      <c r="A1097" s="212">
        <v>2169999</v>
      </c>
      <c r="B1097" s="212" t="s">
        <v>933</v>
      </c>
      <c r="C1097" s="217">
        <v>0</v>
      </c>
      <c r="D1097" s="214">
        <v>0</v>
      </c>
      <c r="E1097" s="214">
        <v>0</v>
      </c>
    </row>
    <row r="1098" spans="1:5">
      <c r="A1098" s="212">
        <v>217</v>
      </c>
      <c r="B1098" s="215" t="s">
        <v>934</v>
      </c>
      <c r="C1098" s="213">
        <v>5894</v>
      </c>
      <c r="D1098" s="214">
        <f>SUM(D1099,D1106,D1116,D1122,D1125)</f>
        <v>4830</v>
      </c>
      <c r="E1098" s="214">
        <f>SUM(E1099,E1106,E1116,E1122,E1125)</f>
        <v>1064</v>
      </c>
    </row>
    <row r="1099" spans="1:5">
      <c r="A1099" s="212">
        <v>21701</v>
      </c>
      <c r="B1099" s="215" t="s">
        <v>935</v>
      </c>
      <c r="C1099" s="213">
        <v>100</v>
      </c>
      <c r="D1099" s="214">
        <f>SUM(D1100:D1105)</f>
        <v>100</v>
      </c>
      <c r="E1099" s="214">
        <f>SUM(E1100:E1105)</f>
        <v>0</v>
      </c>
    </row>
    <row r="1100" spans="1:5">
      <c r="A1100" s="212">
        <v>2170101</v>
      </c>
      <c r="B1100" s="212" t="s">
        <v>109</v>
      </c>
      <c r="C1100" s="217">
        <v>100</v>
      </c>
      <c r="D1100" s="214">
        <v>100</v>
      </c>
      <c r="E1100" s="214">
        <v>0</v>
      </c>
    </row>
    <row r="1101" spans="1:5">
      <c r="A1101" s="212">
        <v>2170102</v>
      </c>
      <c r="B1101" s="212" t="s">
        <v>110</v>
      </c>
      <c r="C1101" s="217">
        <v>0</v>
      </c>
      <c r="D1101" s="214">
        <v>0</v>
      </c>
      <c r="E1101" s="214">
        <v>0</v>
      </c>
    </row>
    <row r="1102" spans="1:5">
      <c r="A1102" s="212">
        <v>2170103</v>
      </c>
      <c r="B1102" s="212" t="s">
        <v>111</v>
      </c>
      <c r="C1102" s="217">
        <v>0</v>
      </c>
      <c r="D1102" s="214">
        <v>0</v>
      </c>
      <c r="E1102" s="214">
        <v>0</v>
      </c>
    </row>
    <row r="1103" spans="1:5">
      <c r="A1103" s="212">
        <v>2170104</v>
      </c>
      <c r="B1103" s="212" t="s">
        <v>936</v>
      </c>
      <c r="C1103" s="217">
        <v>0</v>
      </c>
      <c r="D1103" s="214">
        <v>0</v>
      </c>
      <c r="E1103" s="214">
        <v>0</v>
      </c>
    </row>
    <row r="1104" spans="1:5">
      <c r="A1104" s="212">
        <v>2170150</v>
      </c>
      <c r="B1104" s="212" t="s">
        <v>118</v>
      </c>
      <c r="C1104" s="217">
        <v>0</v>
      </c>
      <c r="D1104" s="214">
        <v>0</v>
      </c>
      <c r="E1104" s="214">
        <v>0</v>
      </c>
    </row>
    <row r="1105" spans="1:5">
      <c r="A1105" s="212">
        <v>2170199</v>
      </c>
      <c r="B1105" s="212" t="s">
        <v>937</v>
      </c>
      <c r="C1105" s="217">
        <v>0</v>
      </c>
      <c r="D1105" s="214">
        <v>0</v>
      </c>
      <c r="E1105" s="214">
        <v>0</v>
      </c>
    </row>
    <row r="1106" spans="1:5">
      <c r="A1106" s="212">
        <v>21702</v>
      </c>
      <c r="B1106" s="215" t="s">
        <v>938</v>
      </c>
      <c r="C1106" s="213">
        <v>0</v>
      </c>
      <c r="D1106" s="214">
        <f>SUM(D1107:D1115)</f>
        <v>0</v>
      </c>
      <c r="E1106" s="214">
        <f>SUM(E1107:E1115)</f>
        <v>0</v>
      </c>
    </row>
    <row r="1107" spans="1:5">
      <c r="A1107" s="212">
        <v>2170201</v>
      </c>
      <c r="B1107" s="212" t="s">
        <v>939</v>
      </c>
      <c r="C1107" s="217">
        <v>0</v>
      </c>
      <c r="D1107" s="214">
        <v>0</v>
      </c>
      <c r="E1107" s="214">
        <v>0</v>
      </c>
    </row>
    <row r="1108" spans="1:5">
      <c r="A1108" s="212">
        <v>2170202</v>
      </c>
      <c r="B1108" s="212" t="s">
        <v>940</v>
      </c>
      <c r="C1108" s="217">
        <v>0</v>
      </c>
      <c r="D1108" s="214">
        <v>0</v>
      </c>
      <c r="E1108" s="214">
        <v>0</v>
      </c>
    </row>
    <row r="1109" spans="1:5">
      <c r="A1109" s="212">
        <v>2170203</v>
      </c>
      <c r="B1109" s="212" t="s">
        <v>941</v>
      </c>
      <c r="C1109" s="217">
        <v>0</v>
      </c>
      <c r="D1109" s="214">
        <v>0</v>
      </c>
      <c r="E1109" s="214">
        <v>0</v>
      </c>
    </row>
    <row r="1110" spans="1:5">
      <c r="A1110" s="212">
        <v>2170204</v>
      </c>
      <c r="B1110" s="212" t="s">
        <v>942</v>
      </c>
      <c r="C1110" s="217">
        <v>0</v>
      </c>
      <c r="D1110" s="214">
        <v>0</v>
      </c>
      <c r="E1110" s="214">
        <v>0</v>
      </c>
    </row>
    <row r="1111" spans="1:5">
      <c r="A1111" s="212">
        <v>2170205</v>
      </c>
      <c r="B1111" s="212" t="s">
        <v>943</v>
      </c>
      <c r="C1111" s="217">
        <v>0</v>
      </c>
      <c r="D1111" s="214">
        <v>0</v>
      </c>
      <c r="E1111" s="214">
        <v>0</v>
      </c>
    </row>
    <row r="1112" spans="1:5">
      <c r="A1112" s="212">
        <v>2170206</v>
      </c>
      <c r="B1112" s="212" t="s">
        <v>944</v>
      </c>
      <c r="C1112" s="217">
        <v>0</v>
      </c>
      <c r="D1112" s="214">
        <v>0</v>
      </c>
      <c r="E1112" s="214">
        <v>0</v>
      </c>
    </row>
    <row r="1113" spans="1:5">
      <c r="A1113" s="212">
        <v>2170207</v>
      </c>
      <c r="B1113" s="212" t="s">
        <v>945</v>
      </c>
      <c r="C1113" s="217">
        <v>0</v>
      </c>
      <c r="D1113" s="214">
        <v>0</v>
      </c>
      <c r="E1113" s="214">
        <v>0</v>
      </c>
    </row>
    <row r="1114" spans="1:5">
      <c r="A1114" s="212">
        <v>2170208</v>
      </c>
      <c r="B1114" s="212" t="s">
        <v>946</v>
      </c>
      <c r="C1114" s="217">
        <v>0</v>
      </c>
      <c r="D1114" s="214">
        <v>0</v>
      </c>
      <c r="E1114" s="214">
        <v>0</v>
      </c>
    </row>
    <row r="1115" spans="1:5">
      <c r="A1115" s="212">
        <v>2170299</v>
      </c>
      <c r="B1115" s="212" t="s">
        <v>947</v>
      </c>
      <c r="C1115" s="217">
        <v>0</v>
      </c>
      <c r="D1115" s="214">
        <v>0</v>
      </c>
      <c r="E1115" s="214">
        <v>0</v>
      </c>
    </row>
    <row r="1116" spans="1:5">
      <c r="A1116" s="212">
        <v>21703</v>
      </c>
      <c r="B1116" s="215" t="s">
        <v>948</v>
      </c>
      <c r="C1116" s="213">
        <v>5794</v>
      </c>
      <c r="D1116" s="214">
        <f>SUM(D1117:D1121)</f>
        <v>4730</v>
      </c>
      <c r="E1116" s="214">
        <f>SUM(E1117:E1121)</f>
        <v>1064</v>
      </c>
    </row>
    <row r="1117" spans="1:5">
      <c r="A1117" s="212">
        <v>2170301</v>
      </c>
      <c r="B1117" s="212" t="s">
        <v>949</v>
      </c>
      <c r="C1117" s="217">
        <v>0</v>
      </c>
      <c r="D1117" s="214">
        <v>0</v>
      </c>
      <c r="E1117" s="214">
        <v>0</v>
      </c>
    </row>
    <row r="1118" spans="1:5">
      <c r="A1118" s="212">
        <v>2170302</v>
      </c>
      <c r="B1118" s="212" t="s">
        <v>950</v>
      </c>
      <c r="C1118" s="217">
        <v>5287</v>
      </c>
      <c r="D1118" s="214">
        <v>4223</v>
      </c>
      <c r="E1118" s="214">
        <v>1064</v>
      </c>
    </row>
    <row r="1119" spans="1:5">
      <c r="A1119" s="212">
        <v>2170303</v>
      </c>
      <c r="B1119" s="212" t="s">
        <v>951</v>
      </c>
      <c r="C1119" s="217">
        <v>0</v>
      </c>
      <c r="D1119" s="214">
        <v>0</v>
      </c>
      <c r="E1119" s="214">
        <v>0</v>
      </c>
    </row>
    <row r="1120" spans="1:5">
      <c r="A1120" s="212">
        <v>2170304</v>
      </c>
      <c r="B1120" s="212" t="s">
        <v>952</v>
      </c>
      <c r="C1120" s="217">
        <v>0</v>
      </c>
      <c r="D1120" s="214">
        <v>0</v>
      </c>
      <c r="E1120" s="214">
        <v>0</v>
      </c>
    </row>
    <row r="1121" spans="1:5">
      <c r="A1121" s="212">
        <v>2170399</v>
      </c>
      <c r="B1121" s="212" t="s">
        <v>953</v>
      </c>
      <c r="C1121" s="217">
        <v>507</v>
      </c>
      <c r="D1121" s="214">
        <v>507</v>
      </c>
      <c r="E1121" s="214">
        <v>0</v>
      </c>
    </row>
    <row r="1122" spans="1:5">
      <c r="A1122" s="212">
        <v>21704</v>
      </c>
      <c r="B1122" s="215" t="s">
        <v>954</v>
      </c>
      <c r="C1122" s="213">
        <v>0</v>
      </c>
      <c r="D1122" s="214">
        <f>SUM(D1123:D1124)</f>
        <v>0</v>
      </c>
      <c r="E1122" s="214">
        <f>SUM(E1123:E1124)</f>
        <v>0</v>
      </c>
    </row>
    <row r="1123" spans="1:5">
      <c r="A1123" s="212">
        <v>2170401</v>
      </c>
      <c r="B1123" s="212" t="s">
        <v>955</v>
      </c>
      <c r="C1123" s="217">
        <v>0</v>
      </c>
      <c r="D1123" s="214">
        <v>0</v>
      </c>
      <c r="E1123" s="214">
        <v>0</v>
      </c>
    </row>
    <row r="1124" spans="1:5">
      <c r="A1124" s="212">
        <v>2170499</v>
      </c>
      <c r="B1124" s="212" t="s">
        <v>956</v>
      </c>
      <c r="C1124" s="217">
        <v>0</v>
      </c>
      <c r="D1124" s="214">
        <v>0</v>
      </c>
      <c r="E1124" s="214">
        <v>0</v>
      </c>
    </row>
    <row r="1125" spans="1:5">
      <c r="A1125" s="212">
        <v>21799</v>
      </c>
      <c r="B1125" s="215" t="s">
        <v>957</v>
      </c>
      <c r="C1125" s="213">
        <v>0</v>
      </c>
      <c r="D1125" s="214">
        <f>SUM(D1126:D1127)</f>
        <v>0</v>
      </c>
      <c r="E1125" s="214">
        <f>SUM(E1126:E1127)</f>
        <v>0</v>
      </c>
    </row>
    <row r="1126" spans="1:5">
      <c r="A1126" s="212">
        <v>2179902</v>
      </c>
      <c r="B1126" s="212" t="s">
        <v>958</v>
      </c>
      <c r="C1126" s="217">
        <v>0</v>
      </c>
      <c r="D1126" s="214">
        <v>0</v>
      </c>
      <c r="E1126" s="214">
        <v>0</v>
      </c>
    </row>
    <row r="1127" spans="1:5">
      <c r="A1127" s="212">
        <v>2179999</v>
      </c>
      <c r="B1127" s="212" t="s">
        <v>959</v>
      </c>
      <c r="C1127" s="217">
        <v>0</v>
      </c>
      <c r="D1127" s="214">
        <v>0</v>
      </c>
      <c r="E1127" s="214">
        <v>0</v>
      </c>
    </row>
    <row r="1128" spans="1:5">
      <c r="A1128" s="212">
        <v>219</v>
      </c>
      <c r="B1128" s="215" t="s">
        <v>960</v>
      </c>
      <c r="C1128" s="213">
        <v>0</v>
      </c>
      <c r="D1128" s="214">
        <f>SUM(D1129:D1137)</f>
        <v>0</v>
      </c>
      <c r="E1128" s="214">
        <f>SUM(E1129:E1137)</f>
        <v>0</v>
      </c>
    </row>
    <row r="1129" spans="1:5">
      <c r="A1129" s="212">
        <v>21901</v>
      </c>
      <c r="B1129" s="215" t="s">
        <v>961</v>
      </c>
      <c r="C1129" s="213">
        <v>0</v>
      </c>
      <c r="D1129" s="214">
        <v>0</v>
      </c>
      <c r="E1129" s="214">
        <v>0</v>
      </c>
    </row>
    <row r="1130" spans="1:5">
      <c r="A1130" s="212">
        <v>21902</v>
      </c>
      <c r="B1130" s="215" t="s">
        <v>962</v>
      </c>
      <c r="C1130" s="213">
        <v>0</v>
      </c>
      <c r="D1130" s="214">
        <v>0</v>
      </c>
      <c r="E1130" s="214">
        <v>0</v>
      </c>
    </row>
    <row r="1131" spans="1:5">
      <c r="A1131" s="212">
        <v>21903</v>
      </c>
      <c r="B1131" s="215" t="s">
        <v>963</v>
      </c>
      <c r="C1131" s="213">
        <v>0</v>
      </c>
      <c r="D1131" s="214">
        <v>0</v>
      </c>
      <c r="E1131" s="214">
        <v>0</v>
      </c>
    </row>
    <row r="1132" spans="1:5">
      <c r="A1132" s="212">
        <v>21904</v>
      </c>
      <c r="B1132" s="215" t="s">
        <v>964</v>
      </c>
      <c r="C1132" s="213">
        <v>0</v>
      </c>
      <c r="D1132" s="214">
        <v>0</v>
      </c>
      <c r="E1132" s="214">
        <v>0</v>
      </c>
    </row>
    <row r="1133" spans="1:5">
      <c r="A1133" s="212">
        <v>21905</v>
      </c>
      <c r="B1133" s="215" t="s">
        <v>965</v>
      </c>
      <c r="C1133" s="213">
        <v>0</v>
      </c>
      <c r="D1133" s="214">
        <v>0</v>
      </c>
      <c r="E1133" s="214">
        <v>0</v>
      </c>
    </row>
    <row r="1134" spans="1:5">
      <c r="A1134" s="212">
        <v>21906</v>
      </c>
      <c r="B1134" s="215" t="s">
        <v>741</v>
      </c>
      <c r="C1134" s="213">
        <v>0</v>
      </c>
      <c r="D1134" s="214">
        <v>0</v>
      </c>
      <c r="E1134" s="214">
        <v>0</v>
      </c>
    </row>
    <row r="1135" spans="1:5">
      <c r="A1135" s="212">
        <v>21907</v>
      </c>
      <c r="B1135" s="215" t="s">
        <v>966</v>
      </c>
      <c r="C1135" s="213">
        <v>0</v>
      </c>
      <c r="D1135" s="214">
        <v>0</v>
      </c>
      <c r="E1135" s="214">
        <v>0</v>
      </c>
    </row>
    <row r="1136" spans="1:5">
      <c r="A1136" s="212">
        <v>21908</v>
      </c>
      <c r="B1136" s="215" t="s">
        <v>967</v>
      </c>
      <c r="C1136" s="213">
        <v>0</v>
      </c>
      <c r="D1136" s="214">
        <v>0</v>
      </c>
      <c r="E1136" s="214">
        <v>0</v>
      </c>
    </row>
    <row r="1137" spans="1:5">
      <c r="A1137" s="212">
        <v>21999</v>
      </c>
      <c r="B1137" s="215" t="s">
        <v>968</v>
      </c>
      <c r="C1137" s="213">
        <v>0</v>
      </c>
      <c r="D1137" s="214">
        <v>0</v>
      </c>
      <c r="E1137" s="214">
        <v>0</v>
      </c>
    </row>
    <row r="1138" spans="1:5">
      <c r="A1138" s="212">
        <v>220</v>
      </c>
      <c r="B1138" s="215" t="s">
        <v>969</v>
      </c>
      <c r="C1138" s="213">
        <v>4112</v>
      </c>
      <c r="D1138" s="214">
        <f>SUM(D1139,D1166,D1181)</f>
        <v>3792</v>
      </c>
      <c r="E1138" s="214">
        <f>SUM(E1139,E1166,E1181)</f>
        <v>320</v>
      </c>
    </row>
    <row r="1139" spans="1:5">
      <c r="A1139" s="212">
        <v>22001</v>
      </c>
      <c r="B1139" s="215" t="s">
        <v>970</v>
      </c>
      <c r="C1139" s="213">
        <v>3771</v>
      </c>
      <c r="D1139" s="214">
        <f>SUM(D1140:D1165)</f>
        <v>3451</v>
      </c>
      <c r="E1139" s="214">
        <f>SUM(E1140:E1165)</f>
        <v>320</v>
      </c>
    </row>
    <row r="1140" spans="1:5">
      <c r="A1140" s="212">
        <v>2200101</v>
      </c>
      <c r="B1140" s="212" t="s">
        <v>109</v>
      </c>
      <c r="C1140" s="217">
        <v>1604</v>
      </c>
      <c r="D1140" s="214">
        <v>1343</v>
      </c>
      <c r="E1140" s="214">
        <v>261</v>
      </c>
    </row>
    <row r="1141" spans="1:5">
      <c r="A1141" s="212">
        <v>2200102</v>
      </c>
      <c r="B1141" s="212" t="s">
        <v>110</v>
      </c>
      <c r="C1141" s="217">
        <v>41</v>
      </c>
      <c r="D1141" s="214">
        <v>41</v>
      </c>
      <c r="E1141" s="214">
        <v>0</v>
      </c>
    </row>
    <row r="1142" spans="1:5">
      <c r="A1142" s="212">
        <v>2200103</v>
      </c>
      <c r="B1142" s="212" t="s">
        <v>111</v>
      </c>
      <c r="C1142" s="217">
        <v>0</v>
      </c>
      <c r="D1142" s="214">
        <v>0</v>
      </c>
      <c r="E1142" s="214">
        <v>0</v>
      </c>
    </row>
    <row r="1143" spans="1:5">
      <c r="A1143" s="212">
        <v>2200104</v>
      </c>
      <c r="B1143" s="212" t="s">
        <v>971</v>
      </c>
      <c r="C1143" s="217">
        <v>30</v>
      </c>
      <c r="D1143" s="214">
        <v>0</v>
      </c>
      <c r="E1143" s="214">
        <v>30</v>
      </c>
    </row>
    <row r="1144" spans="1:5">
      <c r="A1144" s="212">
        <v>2200106</v>
      </c>
      <c r="B1144" s="212" t="s">
        <v>972</v>
      </c>
      <c r="C1144" s="217">
        <v>604</v>
      </c>
      <c r="D1144" s="214">
        <v>604</v>
      </c>
      <c r="E1144" s="214">
        <v>0</v>
      </c>
    </row>
    <row r="1145" spans="1:5">
      <c r="A1145" s="212">
        <v>2200107</v>
      </c>
      <c r="B1145" s="212" t="s">
        <v>973</v>
      </c>
      <c r="C1145" s="217">
        <v>0</v>
      </c>
      <c r="D1145" s="214">
        <v>0</v>
      </c>
      <c r="E1145" s="214">
        <v>0</v>
      </c>
    </row>
    <row r="1146" spans="1:5">
      <c r="A1146" s="212">
        <v>2200108</v>
      </c>
      <c r="B1146" s="212" t="s">
        <v>974</v>
      </c>
      <c r="C1146" s="217">
        <v>18</v>
      </c>
      <c r="D1146" s="214">
        <v>18</v>
      </c>
      <c r="E1146" s="214">
        <v>0</v>
      </c>
    </row>
    <row r="1147" spans="1:5">
      <c r="A1147" s="212">
        <v>2200109</v>
      </c>
      <c r="B1147" s="212" t="s">
        <v>975</v>
      </c>
      <c r="C1147" s="217">
        <v>0</v>
      </c>
      <c r="D1147" s="214">
        <v>0</v>
      </c>
      <c r="E1147" s="214">
        <v>0</v>
      </c>
    </row>
    <row r="1148" spans="1:5">
      <c r="A1148" s="212">
        <v>2200112</v>
      </c>
      <c r="B1148" s="212" t="s">
        <v>976</v>
      </c>
      <c r="C1148" s="217">
        <v>0</v>
      </c>
      <c r="D1148" s="214">
        <v>0</v>
      </c>
      <c r="E1148" s="214">
        <v>0</v>
      </c>
    </row>
    <row r="1149" spans="1:5">
      <c r="A1149" s="212">
        <v>2200113</v>
      </c>
      <c r="B1149" s="212" t="s">
        <v>977</v>
      </c>
      <c r="C1149" s="217">
        <v>0</v>
      </c>
      <c r="D1149" s="214">
        <v>0</v>
      </c>
      <c r="E1149" s="214">
        <v>0</v>
      </c>
    </row>
    <row r="1150" spans="1:5">
      <c r="A1150" s="212">
        <v>2200114</v>
      </c>
      <c r="B1150" s="212" t="s">
        <v>978</v>
      </c>
      <c r="C1150" s="217">
        <v>85</v>
      </c>
      <c r="D1150" s="214">
        <v>85</v>
      </c>
      <c r="E1150" s="214">
        <v>0</v>
      </c>
    </row>
    <row r="1151" spans="1:5">
      <c r="A1151" s="212">
        <v>2200115</v>
      </c>
      <c r="B1151" s="212" t="s">
        <v>979</v>
      </c>
      <c r="C1151" s="217">
        <v>0</v>
      </c>
      <c r="D1151" s="214">
        <v>0</v>
      </c>
      <c r="E1151" s="214">
        <v>0</v>
      </c>
    </row>
    <row r="1152" spans="1:5">
      <c r="A1152" s="212">
        <v>2200116</v>
      </c>
      <c r="B1152" s="212" t="s">
        <v>980</v>
      </c>
      <c r="C1152" s="217">
        <v>0</v>
      </c>
      <c r="D1152" s="214">
        <v>0</v>
      </c>
      <c r="E1152" s="214">
        <v>0</v>
      </c>
    </row>
    <row r="1153" spans="1:5">
      <c r="A1153" s="212">
        <v>2200119</v>
      </c>
      <c r="B1153" s="212" t="s">
        <v>981</v>
      </c>
      <c r="C1153" s="217">
        <v>0</v>
      </c>
      <c r="D1153" s="214">
        <v>0</v>
      </c>
      <c r="E1153" s="214">
        <v>0</v>
      </c>
    </row>
    <row r="1154" spans="1:5">
      <c r="A1154" s="212">
        <v>2200120</v>
      </c>
      <c r="B1154" s="212" t="s">
        <v>982</v>
      </c>
      <c r="C1154" s="217">
        <v>0</v>
      </c>
      <c r="D1154" s="214">
        <v>0</v>
      </c>
      <c r="E1154" s="214">
        <v>0</v>
      </c>
    </row>
    <row r="1155" spans="1:5">
      <c r="A1155" s="212">
        <v>2200121</v>
      </c>
      <c r="B1155" s="212" t="s">
        <v>983</v>
      </c>
      <c r="C1155" s="217">
        <v>0</v>
      </c>
      <c r="D1155" s="214">
        <v>0</v>
      </c>
      <c r="E1155" s="214">
        <v>0</v>
      </c>
    </row>
    <row r="1156" spans="1:5">
      <c r="A1156" s="212">
        <v>2200122</v>
      </c>
      <c r="B1156" s="212" t="s">
        <v>984</v>
      </c>
      <c r="C1156" s="217">
        <v>0</v>
      </c>
      <c r="D1156" s="214">
        <v>0</v>
      </c>
      <c r="E1156" s="214">
        <v>0</v>
      </c>
    </row>
    <row r="1157" spans="1:5">
      <c r="A1157" s="212">
        <v>2200123</v>
      </c>
      <c r="B1157" s="212" t="s">
        <v>985</v>
      </c>
      <c r="C1157" s="217">
        <v>0</v>
      </c>
      <c r="D1157" s="214">
        <v>0</v>
      </c>
      <c r="E1157" s="214">
        <v>0</v>
      </c>
    </row>
    <row r="1158" spans="1:5">
      <c r="A1158" s="212">
        <v>2200124</v>
      </c>
      <c r="B1158" s="212" t="s">
        <v>986</v>
      </c>
      <c r="C1158" s="217">
        <v>0</v>
      </c>
      <c r="D1158" s="214">
        <v>0</v>
      </c>
      <c r="E1158" s="214">
        <v>0</v>
      </c>
    </row>
    <row r="1159" spans="1:5">
      <c r="A1159" s="212">
        <v>2200125</v>
      </c>
      <c r="B1159" s="212" t="s">
        <v>987</v>
      </c>
      <c r="C1159" s="217">
        <v>0</v>
      </c>
      <c r="D1159" s="214">
        <v>0</v>
      </c>
      <c r="E1159" s="214">
        <v>0</v>
      </c>
    </row>
    <row r="1160" spans="1:5">
      <c r="A1160" s="212">
        <v>2200126</v>
      </c>
      <c r="B1160" s="212" t="s">
        <v>988</v>
      </c>
      <c r="C1160" s="217">
        <v>0</v>
      </c>
      <c r="D1160" s="214">
        <v>0</v>
      </c>
      <c r="E1160" s="214">
        <v>0</v>
      </c>
    </row>
    <row r="1161" spans="1:5">
      <c r="A1161" s="212">
        <v>2200127</v>
      </c>
      <c r="B1161" s="212" t="s">
        <v>989</v>
      </c>
      <c r="C1161" s="217">
        <v>0</v>
      </c>
      <c r="D1161" s="214">
        <v>0</v>
      </c>
      <c r="E1161" s="214">
        <v>0</v>
      </c>
    </row>
    <row r="1162" spans="1:5">
      <c r="A1162" s="212">
        <v>2200128</v>
      </c>
      <c r="B1162" s="212" t="s">
        <v>990</v>
      </c>
      <c r="C1162" s="217">
        <v>0</v>
      </c>
      <c r="D1162" s="214">
        <v>0</v>
      </c>
      <c r="E1162" s="214">
        <v>0</v>
      </c>
    </row>
    <row r="1163" spans="1:5">
      <c r="A1163" s="212">
        <v>2200129</v>
      </c>
      <c r="B1163" s="212" t="s">
        <v>991</v>
      </c>
      <c r="C1163" s="217">
        <v>0</v>
      </c>
      <c r="D1163" s="214">
        <v>0</v>
      </c>
      <c r="E1163" s="214">
        <v>0</v>
      </c>
    </row>
    <row r="1164" spans="1:5">
      <c r="A1164" s="212">
        <v>2200150</v>
      </c>
      <c r="B1164" s="212" t="s">
        <v>118</v>
      </c>
      <c r="C1164" s="217">
        <v>856</v>
      </c>
      <c r="D1164" s="214">
        <v>856</v>
      </c>
      <c r="E1164" s="214">
        <v>0</v>
      </c>
    </row>
    <row r="1165" spans="1:5">
      <c r="A1165" s="212">
        <v>2200199</v>
      </c>
      <c r="B1165" s="212" t="s">
        <v>992</v>
      </c>
      <c r="C1165" s="217">
        <v>533</v>
      </c>
      <c r="D1165" s="214">
        <v>504</v>
      </c>
      <c r="E1165" s="214">
        <v>29</v>
      </c>
    </row>
    <row r="1166" spans="1:5">
      <c r="A1166" s="212">
        <v>22005</v>
      </c>
      <c r="B1166" s="215" t="s">
        <v>993</v>
      </c>
      <c r="C1166" s="213">
        <v>341</v>
      </c>
      <c r="D1166" s="214">
        <f>SUM(D1167:D1180)</f>
        <v>341</v>
      </c>
      <c r="E1166" s="214">
        <f>SUM(E1167:E1180)</f>
        <v>0</v>
      </c>
    </row>
    <row r="1167" spans="1:5">
      <c r="A1167" s="212">
        <v>2200501</v>
      </c>
      <c r="B1167" s="212" t="s">
        <v>109</v>
      </c>
      <c r="C1167" s="217">
        <v>155</v>
      </c>
      <c r="D1167" s="214">
        <v>155</v>
      </c>
      <c r="E1167" s="214">
        <v>0</v>
      </c>
    </row>
    <row r="1168" spans="1:5">
      <c r="A1168" s="212">
        <v>2200502</v>
      </c>
      <c r="B1168" s="212" t="s">
        <v>110</v>
      </c>
      <c r="C1168" s="217">
        <v>0</v>
      </c>
      <c r="D1168" s="214">
        <v>0</v>
      </c>
      <c r="E1168" s="214">
        <v>0</v>
      </c>
    </row>
    <row r="1169" spans="1:5">
      <c r="A1169" s="212">
        <v>2200503</v>
      </c>
      <c r="B1169" s="212" t="s">
        <v>111</v>
      </c>
      <c r="C1169" s="217">
        <v>0</v>
      </c>
      <c r="D1169" s="214">
        <v>0</v>
      </c>
      <c r="E1169" s="214">
        <v>0</v>
      </c>
    </row>
    <row r="1170" spans="1:5">
      <c r="A1170" s="212">
        <v>2200504</v>
      </c>
      <c r="B1170" s="212" t="s">
        <v>994</v>
      </c>
      <c r="C1170" s="217">
        <v>54</v>
      </c>
      <c r="D1170" s="214">
        <v>54</v>
      </c>
      <c r="E1170" s="214">
        <v>0</v>
      </c>
    </row>
    <row r="1171" spans="1:5">
      <c r="A1171" s="212">
        <v>2200506</v>
      </c>
      <c r="B1171" s="212" t="s">
        <v>995</v>
      </c>
      <c r="C1171" s="217">
        <v>0</v>
      </c>
      <c r="D1171" s="214">
        <v>0</v>
      </c>
      <c r="E1171" s="214">
        <v>0</v>
      </c>
    </row>
    <row r="1172" spans="1:5">
      <c r="A1172" s="212">
        <v>2200507</v>
      </c>
      <c r="B1172" s="212" t="s">
        <v>996</v>
      </c>
      <c r="C1172" s="217">
        <v>0</v>
      </c>
      <c r="D1172" s="214">
        <v>0</v>
      </c>
      <c r="E1172" s="214">
        <v>0</v>
      </c>
    </row>
    <row r="1173" spans="1:5">
      <c r="A1173" s="212">
        <v>2200508</v>
      </c>
      <c r="B1173" s="212" t="s">
        <v>997</v>
      </c>
      <c r="C1173" s="217">
        <v>0</v>
      </c>
      <c r="D1173" s="214">
        <v>0</v>
      </c>
      <c r="E1173" s="214">
        <v>0</v>
      </c>
    </row>
    <row r="1174" spans="1:5">
      <c r="A1174" s="212">
        <v>2200509</v>
      </c>
      <c r="B1174" s="212" t="s">
        <v>998</v>
      </c>
      <c r="C1174" s="217">
        <v>0</v>
      </c>
      <c r="D1174" s="214">
        <v>0</v>
      </c>
      <c r="E1174" s="214">
        <v>0</v>
      </c>
    </row>
    <row r="1175" spans="1:5">
      <c r="A1175" s="212">
        <v>2200510</v>
      </c>
      <c r="B1175" s="212" t="s">
        <v>999</v>
      </c>
      <c r="C1175" s="217">
        <v>0</v>
      </c>
      <c r="D1175" s="214">
        <v>0</v>
      </c>
      <c r="E1175" s="214">
        <v>0</v>
      </c>
    </row>
    <row r="1176" spans="1:5">
      <c r="A1176" s="212">
        <v>2200511</v>
      </c>
      <c r="B1176" s="212" t="s">
        <v>1000</v>
      </c>
      <c r="C1176" s="217">
        <v>0</v>
      </c>
      <c r="D1176" s="214">
        <v>0</v>
      </c>
      <c r="E1176" s="214">
        <v>0</v>
      </c>
    </row>
    <row r="1177" spans="1:5">
      <c r="A1177" s="212">
        <v>2200512</v>
      </c>
      <c r="B1177" s="212" t="s">
        <v>1001</v>
      </c>
      <c r="C1177" s="217">
        <v>0</v>
      </c>
      <c r="D1177" s="214">
        <v>0</v>
      </c>
      <c r="E1177" s="214">
        <v>0</v>
      </c>
    </row>
    <row r="1178" spans="1:5">
      <c r="A1178" s="212">
        <v>2200513</v>
      </c>
      <c r="B1178" s="212" t="s">
        <v>1002</v>
      </c>
      <c r="C1178" s="217">
        <v>0</v>
      </c>
      <c r="D1178" s="214">
        <v>0</v>
      </c>
      <c r="E1178" s="214">
        <v>0</v>
      </c>
    </row>
    <row r="1179" spans="1:5">
      <c r="A1179" s="212">
        <v>2200514</v>
      </c>
      <c r="B1179" s="212" t="s">
        <v>1003</v>
      </c>
      <c r="C1179" s="217">
        <v>0</v>
      </c>
      <c r="D1179" s="214">
        <v>0</v>
      </c>
      <c r="E1179" s="214">
        <v>0</v>
      </c>
    </row>
    <row r="1180" spans="1:5">
      <c r="A1180" s="212">
        <v>2200599</v>
      </c>
      <c r="B1180" s="212" t="s">
        <v>1004</v>
      </c>
      <c r="C1180" s="217">
        <v>132</v>
      </c>
      <c r="D1180" s="214">
        <v>132</v>
      </c>
      <c r="E1180" s="214">
        <v>0</v>
      </c>
    </row>
    <row r="1181" spans="1:5">
      <c r="A1181" s="212">
        <v>22099</v>
      </c>
      <c r="B1181" s="215" t="s">
        <v>1005</v>
      </c>
      <c r="C1181" s="213">
        <v>0</v>
      </c>
      <c r="D1181" s="214">
        <f>D1182</f>
        <v>0</v>
      </c>
      <c r="E1181" s="214">
        <f>E1182</f>
        <v>0</v>
      </c>
    </row>
    <row r="1182" spans="1:5">
      <c r="A1182" s="212">
        <v>2209999</v>
      </c>
      <c r="B1182" s="212" t="s">
        <v>1006</v>
      </c>
      <c r="C1182" s="217">
        <v>0</v>
      </c>
      <c r="D1182" s="214">
        <v>0</v>
      </c>
      <c r="E1182" s="214">
        <v>0</v>
      </c>
    </row>
    <row r="1183" spans="1:5">
      <c r="A1183" s="212">
        <v>221</v>
      </c>
      <c r="B1183" s="215" t="s">
        <v>1007</v>
      </c>
      <c r="C1183" s="213">
        <v>26618</v>
      </c>
      <c r="D1183" s="214">
        <f>SUM(D1184,D1195,D1199)</f>
        <v>25119</v>
      </c>
      <c r="E1183" s="214">
        <f>SUM(E1184,E1195,E1199)</f>
        <v>1499</v>
      </c>
    </row>
    <row r="1184" spans="1:5">
      <c r="A1184" s="212">
        <v>22101</v>
      </c>
      <c r="B1184" s="215" t="s">
        <v>1008</v>
      </c>
      <c r="C1184" s="213">
        <v>8451</v>
      </c>
      <c r="D1184" s="214">
        <f>SUM(D1185:D1194)</f>
        <v>8515</v>
      </c>
      <c r="E1184" s="214">
        <f>SUM(E1185:E1194)</f>
        <v>-64</v>
      </c>
    </row>
    <row r="1185" spans="1:5">
      <c r="A1185" s="212">
        <v>2210101</v>
      </c>
      <c r="B1185" s="212" t="s">
        <v>1009</v>
      </c>
      <c r="C1185" s="217">
        <v>0</v>
      </c>
      <c r="D1185" s="214">
        <v>0</v>
      </c>
      <c r="E1185" s="214">
        <v>0</v>
      </c>
    </row>
    <row r="1186" spans="1:5">
      <c r="A1186" s="212">
        <v>2210102</v>
      </c>
      <c r="B1186" s="212" t="s">
        <v>1010</v>
      </c>
      <c r="C1186" s="217">
        <v>0</v>
      </c>
      <c r="D1186" s="214">
        <v>0</v>
      </c>
      <c r="E1186" s="214">
        <v>0</v>
      </c>
    </row>
    <row r="1187" spans="1:5">
      <c r="A1187" s="212">
        <v>2210103</v>
      </c>
      <c r="B1187" s="212" t="s">
        <v>1011</v>
      </c>
      <c r="C1187" s="217">
        <v>220</v>
      </c>
      <c r="D1187" s="214">
        <v>310</v>
      </c>
      <c r="E1187" s="214">
        <v>-90</v>
      </c>
    </row>
    <row r="1188" spans="1:5">
      <c r="A1188" s="212">
        <v>2210104</v>
      </c>
      <c r="B1188" s="212" t="s">
        <v>1012</v>
      </c>
      <c r="C1188" s="217">
        <v>0</v>
      </c>
      <c r="D1188" s="214">
        <v>0</v>
      </c>
      <c r="E1188" s="214">
        <v>0</v>
      </c>
    </row>
    <row r="1189" spans="1:5">
      <c r="A1189" s="212">
        <v>2210105</v>
      </c>
      <c r="B1189" s="212" t="s">
        <v>1013</v>
      </c>
      <c r="C1189" s="217">
        <v>54</v>
      </c>
      <c r="D1189" s="214">
        <v>28</v>
      </c>
      <c r="E1189" s="214">
        <v>26</v>
      </c>
    </row>
    <row r="1190" spans="1:5">
      <c r="A1190" s="212">
        <v>2210106</v>
      </c>
      <c r="B1190" s="212" t="s">
        <v>1014</v>
      </c>
      <c r="C1190" s="217">
        <v>15</v>
      </c>
      <c r="D1190" s="214">
        <v>15</v>
      </c>
      <c r="E1190" s="214">
        <v>0</v>
      </c>
    </row>
    <row r="1191" spans="1:5">
      <c r="A1191" s="212">
        <v>2210107</v>
      </c>
      <c r="B1191" s="212" t="s">
        <v>1015</v>
      </c>
      <c r="C1191" s="217">
        <v>0</v>
      </c>
      <c r="D1191" s="214">
        <v>0</v>
      </c>
      <c r="E1191" s="214">
        <v>0</v>
      </c>
    </row>
    <row r="1192" spans="1:5">
      <c r="A1192" s="212">
        <v>2210108</v>
      </c>
      <c r="B1192" s="212" t="s">
        <v>1016</v>
      </c>
      <c r="C1192" s="217">
        <v>3240</v>
      </c>
      <c r="D1192" s="214">
        <v>3240</v>
      </c>
      <c r="E1192" s="214">
        <v>0</v>
      </c>
    </row>
    <row r="1193" spans="1:5">
      <c r="A1193" s="212">
        <v>2210109</v>
      </c>
      <c r="B1193" s="212" t="s">
        <v>1017</v>
      </c>
      <c r="C1193" s="217">
        <v>0</v>
      </c>
      <c r="D1193" s="214">
        <v>0</v>
      </c>
      <c r="E1193" s="214">
        <v>0</v>
      </c>
    </row>
    <row r="1194" spans="1:5">
      <c r="A1194" s="212">
        <v>2210199</v>
      </c>
      <c r="B1194" s="212" t="s">
        <v>1018</v>
      </c>
      <c r="C1194" s="217">
        <v>4922</v>
      </c>
      <c r="D1194" s="214">
        <v>4922</v>
      </c>
      <c r="E1194" s="214">
        <v>0</v>
      </c>
    </row>
    <row r="1195" spans="1:5">
      <c r="A1195" s="212">
        <v>22102</v>
      </c>
      <c r="B1195" s="215" t="s">
        <v>1019</v>
      </c>
      <c r="C1195" s="213">
        <v>14735</v>
      </c>
      <c r="D1195" s="214">
        <f>SUM(D1196:D1198)</f>
        <v>13172</v>
      </c>
      <c r="E1195" s="214">
        <f>SUM(E1196:E1198)</f>
        <v>1563</v>
      </c>
    </row>
    <row r="1196" spans="1:5">
      <c r="A1196" s="212">
        <v>2210201</v>
      </c>
      <c r="B1196" s="212" t="s">
        <v>1020</v>
      </c>
      <c r="C1196" s="217">
        <v>14735</v>
      </c>
      <c r="D1196" s="214">
        <v>13172</v>
      </c>
      <c r="E1196" s="214">
        <v>1563</v>
      </c>
    </row>
    <row r="1197" spans="1:5">
      <c r="A1197" s="212">
        <v>2210202</v>
      </c>
      <c r="B1197" s="212" t="s">
        <v>1021</v>
      </c>
      <c r="C1197" s="217">
        <v>0</v>
      </c>
      <c r="D1197" s="214">
        <v>0</v>
      </c>
      <c r="E1197" s="214">
        <v>0</v>
      </c>
    </row>
    <row r="1198" spans="1:5">
      <c r="A1198" s="212">
        <v>2210203</v>
      </c>
      <c r="B1198" s="212" t="s">
        <v>1022</v>
      </c>
      <c r="C1198" s="217">
        <v>0</v>
      </c>
      <c r="D1198" s="214">
        <v>0</v>
      </c>
      <c r="E1198" s="214">
        <v>0</v>
      </c>
    </row>
    <row r="1199" spans="1:5">
      <c r="A1199" s="212">
        <v>22103</v>
      </c>
      <c r="B1199" s="215" t="s">
        <v>1023</v>
      </c>
      <c r="C1199" s="213">
        <v>3432</v>
      </c>
      <c r="D1199" s="214">
        <f>SUM(D1200:D1202)</f>
        <v>3432</v>
      </c>
      <c r="E1199" s="214">
        <f>SUM(E1200:E1202)</f>
        <v>0</v>
      </c>
    </row>
    <row r="1200" spans="1:5">
      <c r="A1200" s="212">
        <v>2210301</v>
      </c>
      <c r="B1200" s="212" t="s">
        <v>1024</v>
      </c>
      <c r="C1200" s="217">
        <v>0</v>
      </c>
      <c r="D1200" s="214">
        <v>0</v>
      </c>
      <c r="E1200" s="214">
        <v>0</v>
      </c>
    </row>
    <row r="1201" spans="1:5">
      <c r="A1201" s="212">
        <v>2210302</v>
      </c>
      <c r="B1201" s="212" t="s">
        <v>1025</v>
      </c>
      <c r="C1201" s="217">
        <v>1995</v>
      </c>
      <c r="D1201" s="214">
        <v>1995</v>
      </c>
      <c r="E1201" s="214">
        <v>0</v>
      </c>
    </row>
    <row r="1202" spans="1:5">
      <c r="A1202" s="212">
        <v>2210399</v>
      </c>
      <c r="B1202" s="212" t="s">
        <v>1026</v>
      </c>
      <c r="C1202" s="217">
        <v>1437</v>
      </c>
      <c r="D1202" s="214">
        <v>1437</v>
      </c>
      <c r="E1202" s="214">
        <v>0</v>
      </c>
    </row>
    <row r="1203" spans="1:5">
      <c r="A1203" s="212">
        <v>222</v>
      </c>
      <c r="B1203" s="215" t="s">
        <v>1027</v>
      </c>
      <c r="C1203" s="213">
        <v>10</v>
      </c>
      <c r="D1203" s="214">
        <f>SUM(D1204,D1222,D1228,D1234)</f>
        <v>10</v>
      </c>
      <c r="E1203" s="214">
        <f>SUM(E1204,E1222,E1228,E1234)</f>
        <v>0</v>
      </c>
    </row>
    <row r="1204" spans="1:5">
      <c r="A1204" s="212">
        <v>22201</v>
      </c>
      <c r="B1204" s="215" t="s">
        <v>1028</v>
      </c>
      <c r="C1204" s="213">
        <v>10</v>
      </c>
      <c r="D1204" s="214">
        <f>SUM(D1205:D1221)</f>
        <v>10</v>
      </c>
      <c r="E1204" s="214">
        <f>SUM(E1205:E1221)</f>
        <v>0</v>
      </c>
    </row>
    <row r="1205" spans="1:5">
      <c r="A1205" s="212">
        <v>2220101</v>
      </c>
      <c r="B1205" s="212" t="s">
        <v>109</v>
      </c>
      <c r="C1205" s="217">
        <v>0</v>
      </c>
      <c r="D1205" s="214">
        <v>0</v>
      </c>
      <c r="E1205" s="214">
        <v>0</v>
      </c>
    </row>
    <row r="1206" spans="1:5">
      <c r="A1206" s="212">
        <v>2220102</v>
      </c>
      <c r="B1206" s="212" t="s">
        <v>110</v>
      </c>
      <c r="C1206" s="217">
        <v>0</v>
      </c>
      <c r="D1206" s="214">
        <v>0</v>
      </c>
      <c r="E1206" s="214">
        <v>0</v>
      </c>
    </row>
    <row r="1207" spans="1:5">
      <c r="A1207" s="212">
        <v>2220103</v>
      </c>
      <c r="B1207" s="212" t="s">
        <v>111</v>
      </c>
      <c r="C1207" s="217">
        <v>0</v>
      </c>
      <c r="D1207" s="214">
        <v>0</v>
      </c>
      <c r="E1207" s="214">
        <v>0</v>
      </c>
    </row>
    <row r="1208" spans="1:5">
      <c r="A1208" s="212">
        <v>2220104</v>
      </c>
      <c r="B1208" s="212" t="s">
        <v>1029</v>
      </c>
      <c r="C1208" s="217">
        <v>0</v>
      </c>
      <c r="D1208" s="214">
        <v>0</v>
      </c>
      <c r="E1208" s="214">
        <v>0</v>
      </c>
    </row>
    <row r="1209" spans="1:5">
      <c r="A1209" s="212">
        <v>2220105</v>
      </c>
      <c r="B1209" s="212" t="s">
        <v>1030</v>
      </c>
      <c r="C1209" s="217">
        <v>0</v>
      </c>
      <c r="D1209" s="214">
        <v>0</v>
      </c>
      <c r="E1209" s="214">
        <v>0</v>
      </c>
    </row>
    <row r="1210" spans="1:5">
      <c r="A1210" s="212">
        <v>2220106</v>
      </c>
      <c r="B1210" s="212" t="s">
        <v>1031</v>
      </c>
      <c r="C1210" s="217">
        <v>6</v>
      </c>
      <c r="D1210" s="214">
        <v>6</v>
      </c>
      <c r="E1210" s="214">
        <v>0</v>
      </c>
    </row>
    <row r="1211" spans="1:5">
      <c r="A1211" s="212">
        <v>2220107</v>
      </c>
      <c r="B1211" s="212" t="s">
        <v>1032</v>
      </c>
      <c r="C1211" s="217">
        <v>0</v>
      </c>
      <c r="D1211" s="214">
        <v>0</v>
      </c>
      <c r="E1211" s="214">
        <v>0</v>
      </c>
    </row>
    <row r="1212" spans="1:5">
      <c r="A1212" s="212">
        <v>2220112</v>
      </c>
      <c r="B1212" s="212" t="s">
        <v>1033</v>
      </c>
      <c r="C1212" s="217">
        <v>0</v>
      </c>
      <c r="D1212" s="214">
        <v>0</v>
      </c>
      <c r="E1212" s="214">
        <v>0</v>
      </c>
    </row>
    <row r="1213" spans="1:5">
      <c r="A1213" s="212">
        <v>2220113</v>
      </c>
      <c r="B1213" s="212" t="s">
        <v>1034</v>
      </c>
      <c r="C1213" s="217">
        <v>0</v>
      </c>
      <c r="D1213" s="214">
        <v>0</v>
      </c>
      <c r="E1213" s="214">
        <v>0</v>
      </c>
    </row>
    <row r="1214" spans="1:5">
      <c r="A1214" s="212">
        <v>2220114</v>
      </c>
      <c r="B1214" s="212" t="s">
        <v>1035</v>
      </c>
      <c r="C1214" s="217">
        <v>0</v>
      </c>
      <c r="D1214" s="214">
        <v>0</v>
      </c>
      <c r="E1214" s="214">
        <v>0</v>
      </c>
    </row>
    <row r="1215" spans="1:5">
      <c r="A1215" s="212">
        <v>2220115</v>
      </c>
      <c r="B1215" s="212" t="s">
        <v>1036</v>
      </c>
      <c r="C1215" s="217">
        <v>0</v>
      </c>
      <c r="D1215" s="214">
        <v>0</v>
      </c>
      <c r="E1215" s="214">
        <v>0</v>
      </c>
    </row>
    <row r="1216" spans="1:5">
      <c r="A1216" s="212">
        <v>2220118</v>
      </c>
      <c r="B1216" s="212" t="s">
        <v>1037</v>
      </c>
      <c r="C1216" s="217">
        <v>0</v>
      </c>
      <c r="D1216" s="214">
        <v>0</v>
      </c>
      <c r="E1216" s="214">
        <v>0</v>
      </c>
    </row>
    <row r="1217" spans="1:5">
      <c r="A1217" s="212">
        <v>2220119</v>
      </c>
      <c r="B1217" s="212" t="s">
        <v>1038</v>
      </c>
      <c r="C1217" s="217">
        <v>0</v>
      </c>
      <c r="D1217" s="214">
        <v>0</v>
      </c>
      <c r="E1217" s="214">
        <v>0</v>
      </c>
    </row>
    <row r="1218" spans="1:5">
      <c r="A1218" s="212">
        <v>2220120</v>
      </c>
      <c r="B1218" s="212" t="s">
        <v>1039</v>
      </c>
      <c r="C1218" s="217">
        <v>0</v>
      </c>
      <c r="D1218" s="214">
        <v>0</v>
      </c>
      <c r="E1218" s="214">
        <v>0</v>
      </c>
    </row>
    <row r="1219" spans="1:5">
      <c r="A1219" s="212">
        <v>2220121</v>
      </c>
      <c r="B1219" s="212" t="s">
        <v>1040</v>
      </c>
      <c r="C1219" s="217">
        <v>0</v>
      </c>
      <c r="D1219" s="214">
        <v>0</v>
      </c>
      <c r="E1219" s="214">
        <v>0</v>
      </c>
    </row>
    <row r="1220" spans="1:5">
      <c r="A1220" s="212">
        <v>2220150</v>
      </c>
      <c r="B1220" s="212" t="s">
        <v>118</v>
      </c>
      <c r="C1220" s="217">
        <v>2</v>
      </c>
      <c r="D1220" s="214">
        <v>2</v>
      </c>
      <c r="E1220" s="214">
        <v>0</v>
      </c>
    </row>
    <row r="1221" spans="1:5">
      <c r="A1221" s="212">
        <v>2220199</v>
      </c>
      <c r="B1221" s="212" t="s">
        <v>1041</v>
      </c>
      <c r="C1221" s="217">
        <v>2</v>
      </c>
      <c r="D1221" s="214">
        <v>2</v>
      </c>
      <c r="E1221" s="214">
        <v>0</v>
      </c>
    </row>
    <row r="1222" spans="1:5">
      <c r="A1222" s="212">
        <v>22203</v>
      </c>
      <c r="B1222" s="215" t="s">
        <v>1042</v>
      </c>
      <c r="C1222" s="213">
        <v>0</v>
      </c>
      <c r="D1222" s="214">
        <f>SUM(D1223:D1227)</f>
        <v>0</v>
      </c>
      <c r="E1222" s="214">
        <f>SUM(E1223:E1227)</f>
        <v>0</v>
      </c>
    </row>
    <row r="1223" spans="1:5">
      <c r="A1223" s="212">
        <v>2220301</v>
      </c>
      <c r="B1223" s="212" t="s">
        <v>1043</v>
      </c>
      <c r="C1223" s="217">
        <v>0</v>
      </c>
      <c r="D1223" s="214">
        <v>0</v>
      </c>
      <c r="E1223" s="214">
        <v>0</v>
      </c>
    </row>
    <row r="1224" spans="1:5">
      <c r="A1224" s="212">
        <v>2220303</v>
      </c>
      <c r="B1224" s="212" t="s">
        <v>1044</v>
      </c>
      <c r="C1224" s="217">
        <v>0</v>
      </c>
      <c r="D1224" s="214">
        <v>0</v>
      </c>
      <c r="E1224" s="214">
        <v>0</v>
      </c>
    </row>
    <row r="1225" spans="1:5">
      <c r="A1225" s="212">
        <v>2220304</v>
      </c>
      <c r="B1225" s="212" t="s">
        <v>1045</v>
      </c>
      <c r="C1225" s="217">
        <v>0</v>
      </c>
      <c r="D1225" s="214">
        <v>0</v>
      </c>
      <c r="E1225" s="214">
        <v>0</v>
      </c>
    </row>
    <row r="1226" spans="1:5">
      <c r="A1226" s="212">
        <v>2220305</v>
      </c>
      <c r="B1226" s="212" t="s">
        <v>1046</v>
      </c>
      <c r="C1226" s="217">
        <v>0</v>
      </c>
      <c r="D1226" s="214">
        <v>0</v>
      </c>
      <c r="E1226" s="214">
        <v>0</v>
      </c>
    </row>
    <row r="1227" spans="1:5">
      <c r="A1227" s="212">
        <v>2220399</v>
      </c>
      <c r="B1227" s="212" t="s">
        <v>1047</v>
      </c>
      <c r="C1227" s="217">
        <v>0</v>
      </c>
      <c r="D1227" s="214">
        <v>0</v>
      </c>
      <c r="E1227" s="214">
        <v>0</v>
      </c>
    </row>
    <row r="1228" spans="1:5">
      <c r="A1228" s="212">
        <v>22204</v>
      </c>
      <c r="B1228" s="215" t="s">
        <v>1048</v>
      </c>
      <c r="C1228" s="213">
        <v>0</v>
      </c>
      <c r="D1228" s="214">
        <f>SUM(D1229:D1233)</f>
        <v>0</v>
      </c>
      <c r="E1228" s="214">
        <f>SUM(E1229:E1233)</f>
        <v>0</v>
      </c>
    </row>
    <row r="1229" spans="1:5">
      <c r="A1229" s="212">
        <v>2220401</v>
      </c>
      <c r="B1229" s="212" t="s">
        <v>1049</v>
      </c>
      <c r="C1229" s="217">
        <v>0</v>
      </c>
      <c r="D1229" s="214">
        <v>0</v>
      </c>
      <c r="E1229" s="214">
        <v>0</v>
      </c>
    </row>
    <row r="1230" spans="1:5">
      <c r="A1230" s="212">
        <v>2220402</v>
      </c>
      <c r="B1230" s="212" t="s">
        <v>1050</v>
      </c>
      <c r="C1230" s="217">
        <v>0</v>
      </c>
      <c r="D1230" s="214">
        <v>0</v>
      </c>
      <c r="E1230" s="214">
        <v>0</v>
      </c>
    </row>
    <row r="1231" spans="1:5">
      <c r="A1231" s="212">
        <v>2220403</v>
      </c>
      <c r="B1231" s="212" t="s">
        <v>1051</v>
      </c>
      <c r="C1231" s="217">
        <v>0</v>
      </c>
      <c r="D1231" s="214">
        <v>0</v>
      </c>
      <c r="E1231" s="214">
        <v>0</v>
      </c>
    </row>
    <row r="1232" spans="1:5">
      <c r="A1232" s="212">
        <v>2220404</v>
      </c>
      <c r="B1232" s="212" t="s">
        <v>1052</v>
      </c>
      <c r="C1232" s="217">
        <v>0</v>
      </c>
      <c r="D1232" s="214">
        <v>0</v>
      </c>
      <c r="E1232" s="214">
        <v>0</v>
      </c>
    </row>
    <row r="1233" spans="1:5">
      <c r="A1233" s="212">
        <v>2220499</v>
      </c>
      <c r="B1233" s="212" t="s">
        <v>1053</v>
      </c>
      <c r="C1233" s="217">
        <v>0</v>
      </c>
      <c r="D1233" s="214">
        <v>0</v>
      </c>
      <c r="E1233" s="214">
        <v>0</v>
      </c>
    </row>
    <row r="1234" spans="1:5">
      <c r="A1234" s="212">
        <v>22205</v>
      </c>
      <c r="B1234" s="215" t="s">
        <v>1054</v>
      </c>
      <c r="C1234" s="213">
        <v>0</v>
      </c>
      <c r="D1234" s="214">
        <f>SUM(D1235:D1246)</f>
        <v>0</v>
      </c>
      <c r="E1234" s="214">
        <f>SUM(E1235:E1246)</f>
        <v>0</v>
      </c>
    </row>
    <row r="1235" spans="1:5">
      <c r="A1235" s="212">
        <v>2220501</v>
      </c>
      <c r="B1235" s="212" t="s">
        <v>1055</v>
      </c>
      <c r="C1235" s="217">
        <v>0</v>
      </c>
      <c r="D1235" s="214">
        <v>0</v>
      </c>
      <c r="E1235" s="214">
        <v>0</v>
      </c>
    </row>
    <row r="1236" spans="1:5">
      <c r="A1236" s="212">
        <v>2220502</v>
      </c>
      <c r="B1236" s="212" t="s">
        <v>1056</v>
      </c>
      <c r="C1236" s="217">
        <v>0</v>
      </c>
      <c r="D1236" s="214">
        <v>0</v>
      </c>
      <c r="E1236" s="214">
        <v>0</v>
      </c>
    </row>
    <row r="1237" spans="1:5">
      <c r="A1237" s="212">
        <v>2220503</v>
      </c>
      <c r="B1237" s="212" t="s">
        <v>1057</v>
      </c>
      <c r="C1237" s="217">
        <v>0</v>
      </c>
      <c r="D1237" s="214">
        <v>0</v>
      </c>
      <c r="E1237" s="214">
        <v>0</v>
      </c>
    </row>
    <row r="1238" spans="1:5">
      <c r="A1238" s="212">
        <v>2220504</v>
      </c>
      <c r="B1238" s="212" t="s">
        <v>1058</v>
      </c>
      <c r="C1238" s="217">
        <v>0</v>
      </c>
      <c r="D1238" s="214">
        <v>0</v>
      </c>
      <c r="E1238" s="214">
        <v>0</v>
      </c>
    </row>
    <row r="1239" spans="1:5">
      <c r="A1239" s="212">
        <v>2220505</v>
      </c>
      <c r="B1239" s="212" t="s">
        <v>1059</v>
      </c>
      <c r="C1239" s="217">
        <v>0</v>
      </c>
      <c r="D1239" s="214">
        <v>0</v>
      </c>
      <c r="E1239" s="214">
        <v>0</v>
      </c>
    </row>
    <row r="1240" spans="1:5">
      <c r="A1240" s="212">
        <v>2220506</v>
      </c>
      <c r="B1240" s="212" t="s">
        <v>1060</v>
      </c>
      <c r="C1240" s="217">
        <v>0</v>
      </c>
      <c r="D1240" s="214">
        <v>0</v>
      </c>
      <c r="E1240" s="214">
        <v>0</v>
      </c>
    </row>
    <row r="1241" spans="1:5">
      <c r="A1241" s="212">
        <v>2220507</v>
      </c>
      <c r="B1241" s="212" t="s">
        <v>1061</v>
      </c>
      <c r="C1241" s="217">
        <v>0</v>
      </c>
      <c r="D1241" s="214">
        <v>0</v>
      </c>
      <c r="E1241" s="214">
        <v>0</v>
      </c>
    </row>
    <row r="1242" spans="1:5">
      <c r="A1242" s="212">
        <v>2220508</v>
      </c>
      <c r="B1242" s="212" t="s">
        <v>1062</v>
      </c>
      <c r="C1242" s="217">
        <v>0</v>
      </c>
      <c r="D1242" s="214">
        <v>0</v>
      </c>
      <c r="E1242" s="214">
        <v>0</v>
      </c>
    </row>
    <row r="1243" spans="1:5">
      <c r="A1243" s="212">
        <v>2220509</v>
      </c>
      <c r="B1243" s="212" t="s">
        <v>1063</v>
      </c>
      <c r="C1243" s="217">
        <v>0</v>
      </c>
      <c r="D1243" s="214">
        <v>0</v>
      </c>
      <c r="E1243" s="214">
        <v>0</v>
      </c>
    </row>
    <row r="1244" spans="1:5">
      <c r="A1244" s="212">
        <v>2220510</v>
      </c>
      <c r="B1244" s="212" t="s">
        <v>1064</v>
      </c>
      <c r="C1244" s="217">
        <v>0</v>
      </c>
      <c r="D1244" s="214">
        <v>0</v>
      </c>
      <c r="E1244" s="214">
        <v>0</v>
      </c>
    </row>
    <row r="1245" spans="1:5">
      <c r="A1245" s="212">
        <v>2220511</v>
      </c>
      <c r="B1245" s="212" t="s">
        <v>1065</v>
      </c>
      <c r="C1245" s="217">
        <v>0</v>
      </c>
      <c r="D1245" s="214">
        <v>0</v>
      </c>
      <c r="E1245" s="214">
        <v>0</v>
      </c>
    </row>
    <row r="1246" spans="1:5">
      <c r="A1246" s="212">
        <v>2220599</v>
      </c>
      <c r="B1246" s="212" t="s">
        <v>1066</v>
      </c>
      <c r="C1246" s="217">
        <v>0</v>
      </c>
      <c r="D1246" s="214">
        <v>0</v>
      </c>
      <c r="E1246" s="214">
        <v>0</v>
      </c>
    </row>
    <row r="1247" spans="1:5">
      <c r="A1247" s="212">
        <v>224</v>
      </c>
      <c r="B1247" s="215" t="s">
        <v>1067</v>
      </c>
      <c r="C1247" s="213">
        <v>2627</v>
      </c>
      <c r="D1247" s="214">
        <f>SUM(D1248,D1259,D1265,D1273,D1286,D1290,D1294)</f>
        <v>2478</v>
      </c>
      <c r="E1247" s="214">
        <f>SUM(E1248,E1259,E1265,E1273,E1286,E1290,E1294)</f>
        <v>149</v>
      </c>
    </row>
    <row r="1248" spans="1:5">
      <c r="A1248" s="212">
        <v>22401</v>
      </c>
      <c r="B1248" s="215" t="s">
        <v>1068</v>
      </c>
      <c r="C1248" s="213">
        <v>978</v>
      </c>
      <c r="D1248" s="214">
        <f>SUM(D1249:D1258)</f>
        <v>877</v>
      </c>
      <c r="E1248" s="214">
        <f>SUM(E1249:E1258)</f>
        <v>101</v>
      </c>
    </row>
    <row r="1249" spans="1:5">
      <c r="A1249" s="212">
        <v>2240101</v>
      </c>
      <c r="B1249" s="212" t="s">
        <v>109</v>
      </c>
      <c r="C1249" s="217">
        <v>711</v>
      </c>
      <c r="D1249" s="214">
        <v>711</v>
      </c>
      <c r="E1249" s="214">
        <v>0</v>
      </c>
    </row>
    <row r="1250" spans="1:5">
      <c r="A1250" s="212">
        <v>2240102</v>
      </c>
      <c r="B1250" s="212" t="s">
        <v>110</v>
      </c>
      <c r="C1250" s="217">
        <v>0</v>
      </c>
      <c r="D1250" s="214">
        <v>0</v>
      </c>
      <c r="E1250" s="214">
        <v>0</v>
      </c>
    </row>
    <row r="1251" spans="1:5">
      <c r="A1251" s="212">
        <v>2240103</v>
      </c>
      <c r="B1251" s="212" t="s">
        <v>111</v>
      </c>
      <c r="C1251" s="217">
        <v>0</v>
      </c>
      <c r="D1251" s="214">
        <v>0</v>
      </c>
      <c r="E1251" s="214">
        <v>0</v>
      </c>
    </row>
    <row r="1252" spans="1:5">
      <c r="A1252" s="212">
        <v>2240104</v>
      </c>
      <c r="B1252" s="212" t="s">
        <v>1069</v>
      </c>
      <c r="C1252" s="217">
        <v>100</v>
      </c>
      <c r="D1252" s="214">
        <v>100</v>
      </c>
      <c r="E1252" s="214">
        <v>0</v>
      </c>
    </row>
    <row r="1253" spans="1:5">
      <c r="A1253" s="212">
        <v>2240105</v>
      </c>
      <c r="B1253" s="212" t="s">
        <v>1070</v>
      </c>
      <c r="C1253" s="217">
        <v>0</v>
      </c>
      <c r="D1253" s="214">
        <v>0</v>
      </c>
      <c r="E1253" s="214">
        <v>0</v>
      </c>
    </row>
    <row r="1254" spans="1:5">
      <c r="A1254" s="212">
        <v>2240106</v>
      </c>
      <c r="B1254" s="212" t="s">
        <v>1071</v>
      </c>
      <c r="C1254" s="217">
        <v>20</v>
      </c>
      <c r="D1254" s="214">
        <v>1</v>
      </c>
      <c r="E1254" s="214">
        <v>19</v>
      </c>
    </row>
    <row r="1255" spans="1:5">
      <c r="A1255" s="212">
        <v>2240108</v>
      </c>
      <c r="B1255" s="212" t="s">
        <v>1072</v>
      </c>
      <c r="C1255" s="217">
        <v>0</v>
      </c>
      <c r="D1255" s="214">
        <v>0</v>
      </c>
      <c r="E1255" s="214">
        <v>0</v>
      </c>
    </row>
    <row r="1256" spans="1:5">
      <c r="A1256" s="212">
        <v>2240109</v>
      </c>
      <c r="B1256" s="212" t="s">
        <v>1073</v>
      </c>
      <c r="C1256" s="217">
        <v>0</v>
      </c>
      <c r="D1256" s="214">
        <v>0</v>
      </c>
      <c r="E1256" s="214">
        <v>0</v>
      </c>
    </row>
    <row r="1257" spans="1:5">
      <c r="A1257" s="212">
        <v>2240150</v>
      </c>
      <c r="B1257" s="212" t="s">
        <v>118</v>
      </c>
      <c r="C1257" s="217">
        <v>22</v>
      </c>
      <c r="D1257" s="214">
        <v>22</v>
      </c>
      <c r="E1257" s="214">
        <v>0</v>
      </c>
    </row>
    <row r="1258" spans="1:5">
      <c r="A1258" s="212">
        <v>2240199</v>
      </c>
      <c r="B1258" s="212" t="s">
        <v>1074</v>
      </c>
      <c r="C1258" s="217">
        <v>125</v>
      </c>
      <c r="D1258" s="214">
        <v>43</v>
      </c>
      <c r="E1258" s="214">
        <v>82</v>
      </c>
    </row>
    <row r="1259" spans="1:5">
      <c r="A1259" s="212">
        <v>22402</v>
      </c>
      <c r="B1259" s="215" t="s">
        <v>1075</v>
      </c>
      <c r="C1259" s="213">
        <v>252</v>
      </c>
      <c r="D1259" s="214">
        <f>SUM(D1260:D1264)</f>
        <v>248</v>
      </c>
      <c r="E1259" s="214">
        <f>SUM(E1260:E1264)</f>
        <v>4</v>
      </c>
    </row>
    <row r="1260" spans="1:5">
      <c r="A1260" s="212">
        <v>2240201</v>
      </c>
      <c r="B1260" s="212" t="s">
        <v>109</v>
      </c>
      <c r="C1260" s="217">
        <v>134</v>
      </c>
      <c r="D1260" s="214">
        <v>134</v>
      </c>
      <c r="E1260" s="214">
        <v>0</v>
      </c>
    </row>
    <row r="1261" spans="1:5">
      <c r="A1261" s="212">
        <v>2240202</v>
      </c>
      <c r="B1261" s="212" t="s">
        <v>110</v>
      </c>
      <c r="C1261" s="217">
        <v>0</v>
      </c>
      <c r="D1261" s="214">
        <v>0</v>
      </c>
      <c r="E1261" s="214">
        <v>0</v>
      </c>
    </row>
    <row r="1262" spans="1:5">
      <c r="A1262" s="212">
        <v>2240203</v>
      </c>
      <c r="B1262" s="212" t="s">
        <v>111</v>
      </c>
      <c r="C1262" s="217">
        <v>0</v>
      </c>
      <c r="D1262" s="214">
        <v>0</v>
      </c>
      <c r="E1262" s="214">
        <v>0</v>
      </c>
    </row>
    <row r="1263" spans="1:5">
      <c r="A1263" s="212">
        <v>2240204</v>
      </c>
      <c r="B1263" s="212" t="s">
        <v>1076</v>
      </c>
      <c r="C1263" s="217">
        <v>0</v>
      </c>
      <c r="D1263" s="214">
        <v>0</v>
      </c>
      <c r="E1263" s="214">
        <v>0</v>
      </c>
    </row>
    <row r="1264" spans="1:5">
      <c r="A1264" s="212">
        <v>2240299</v>
      </c>
      <c r="B1264" s="212" t="s">
        <v>1077</v>
      </c>
      <c r="C1264" s="217">
        <v>118</v>
      </c>
      <c r="D1264" s="214">
        <v>114</v>
      </c>
      <c r="E1264" s="214">
        <v>4</v>
      </c>
    </row>
    <row r="1265" spans="1:5">
      <c r="A1265" s="212">
        <v>22404</v>
      </c>
      <c r="B1265" s="215" t="s">
        <v>1078</v>
      </c>
      <c r="C1265" s="213">
        <v>0</v>
      </c>
      <c r="D1265" s="214">
        <f>SUM(D1266:D1272)</f>
        <v>0</v>
      </c>
      <c r="E1265" s="214">
        <f>SUM(E1266:E1272)</f>
        <v>0</v>
      </c>
    </row>
    <row r="1266" spans="1:5">
      <c r="A1266" s="212">
        <v>2240401</v>
      </c>
      <c r="B1266" s="212" t="s">
        <v>109</v>
      </c>
      <c r="C1266" s="217">
        <v>0</v>
      </c>
      <c r="D1266" s="214">
        <v>0</v>
      </c>
      <c r="E1266" s="214">
        <v>0</v>
      </c>
    </row>
    <row r="1267" spans="1:5">
      <c r="A1267" s="212">
        <v>2240402</v>
      </c>
      <c r="B1267" s="212" t="s">
        <v>110</v>
      </c>
      <c r="C1267" s="217">
        <v>0</v>
      </c>
      <c r="D1267" s="214">
        <v>0</v>
      </c>
      <c r="E1267" s="214">
        <v>0</v>
      </c>
    </row>
    <row r="1268" spans="1:5">
      <c r="A1268" s="212">
        <v>2240403</v>
      </c>
      <c r="B1268" s="212" t="s">
        <v>111</v>
      </c>
      <c r="C1268" s="217">
        <v>0</v>
      </c>
      <c r="D1268" s="214">
        <v>0</v>
      </c>
      <c r="E1268" s="214">
        <v>0</v>
      </c>
    </row>
    <row r="1269" spans="1:5">
      <c r="A1269" s="212">
        <v>2240404</v>
      </c>
      <c r="B1269" s="212" t="s">
        <v>1079</v>
      </c>
      <c r="C1269" s="217">
        <v>0</v>
      </c>
      <c r="D1269" s="214">
        <v>0</v>
      </c>
      <c r="E1269" s="214">
        <v>0</v>
      </c>
    </row>
    <row r="1270" spans="1:5">
      <c r="A1270" s="212">
        <v>2240405</v>
      </c>
      <c r="B1270" s="212" t="s">
        <v>1080</v>
      </c>
      <c r="C1270" s="217">
        <v>0</v>
      </c>
      <c r="D1270" s="214">
        <v>0</v>
      </c>
      <c r="E1270" s="214">
        <v>0</v>
      </c>
    </row>
    <row r="1271" spans="1:5">
      <c r="A1271" s="212">
        <v>2240450</v>
      </c>
      <c r="B1271" s="212" t="s">
        <v>118</v>
      </c>
      <c r="C1271" s="217">
        <v>0</v>
      </c>
      <c r="D1271" s="214">
        <v>0</v>
      </c>
      <c r="E1271" s="214">
        <v>0</v>
      </c>
    </row>
    <row r="1272" spans="1:5">
      <c r="A1272" s="212">
        <v>2240499</v>
      </c>
      <c r="B1272" s="212" t="s">
        <v>1081</v>
      </c>
      <c r="C1272" s="217">
        <v>0</v>
      </c>
      <c r="D1272" s="214">
        <v>0</v>
      </c>
      <c r="E1272" s="214">
        <v>0</v>
      </c>
    </row>
    <row r="1273" spans="1:5">
      <c r="A1273" s="212">
        <v>22405</v>
      </c>
      <c r="B1273" s="215" t="s">
        <v>1082</v>
      </c>
      <c r="C1273" s="213">
        <v>229</v>
      </c>
      <c r="D1273" s="214">
        <f>SUM(D1274:D1285)</f>
        <v>229</v>
      </c>
      <c r="E1273" s="214">
        <f>SUM(E1274:E1285)</f>
        <v>0</v>
      </c>
    </row>
    <row r="1274" spans="1:5">
      <c r="A1274" s="212">
        <v>2240501</v>
      </c>
      <c r="B1274" s="212" t="s">
        <v>109</v>
      </c>
      <c r="C1274" s="217">
        <v>155</v>
      </c>
      <c r="D1274" s="214">
        <v>155</v>
      </c>
      <c r="E1274" s="214">
        <v>0</v>
      </c>
    </row>
    <row r="1275" spans="1:5">
      <c r="A1275" s="212">
        <v>2240502</v>
      </c>
      <c r="B1275" s="212" t="s">
        <v>110</v>
      </c>
      <c r="C1275" s="217">
        <v>58</v>
      </c>
      <c r="D1275" s="214">
        <v>58</v>
      </c>
      <c r="E1275" s="214">
        <v>0</v>
      </c>
    </row>
    <row r="1276" spans="1:5">
      <c r="A1276" s="212">
        <v>2240503</v>
      </c>
      <c r="B1276" s="212" t="s">
        <v>111</v>
      </c>
      <c r="C1276" s="217">
        <v>0</v>
      </c>
      <c r="D1276" s="214">
        <v>0</v>
      </c>
      <c r="E1276" s="214">
        <v>0</v>
      </c>
    </row>
    <row r="1277" spans="1:5">
      <c r="A1277" s="212">
        <v>2240504</v>
      </c>
      <c r="B1277" s="212" t="s">
        <v>1083</v>
      </c>
      <c r="C1277" s="217">
        <v>16</v>
      </c>
      <c r="D1277" s="214">
        <v>16</v>
      </c>
      <c r="E1277" s="214">
        <v>0</v>
      </c>
    </row>
    <row r="1278" spans="1:5">
      <c r="A1278" s="212">
        <v>2240505</v>
      </c>
      <c r="B1278" s="212" t="s">
        <v>1084</v>
      </c>
      <c r="C1278" s="217">
        <v>0</v>
      </c>
      <c r="D1278" s="214">
        <v>0</v>
      </c>
      <c r="E1278" s="214">
        <v>0</v>
      </c>
    </row>
    <row r="1279" spans="1:5">
      <c r="A1279" s="212">
        <v>2240506</v>
      </c>
      <c r="B1279" s="212" t="s">
        <v>1085</v>
      </c>
      <c r="C1279" s="217">
        <v>0</v>
      </c>
      <c r="D1279" s="214">
        <v>0</v>
      </c>
      <c r="E1279" s="214">
        <v>0</v>
      </c>
    </row>
    <row r="1280" spans="1:5">
      <c r="A1280" s="212">
        <v>2240507</v>
      </c>
      <c r="B1280" s="212" t="s">
        <v>1086</v>
      </c>
      <c r="C1280" s="217">
        <v>0</v>
      </c>
      <c r="D1280" s="214">
        <v>0</v>
      </c>
      <c r="E1280" s="214">
        <v>0</v>
      </c>
    </row>
    <row r="1281" spans="1:5">
      <c r="A1281" s="212">
        <v>2240508</v>
      </c>
      <c r="B1281" s="212" t="s">
        <v>1087</v>
      </c>
      <c r="C1281" s="217">
        <v>0</v>
      </c>
      <c r="D1281" s="214">
        <v>0</v>
      </c>
      <c r="E1281" s="214">
        <v>0</v>
      </c>
    </row>
    <row r="1282" spans="1:5">
      <c r="A1282" s="212">
        <v>2240509</v>
      </c>
      <c r="B1282" s="212" t="s">
        <v>1088</v>
      </c>
      <c r="C1282" s="217">
        <v>0</v>
      </c>
      <c r="D1282" s="214">
        <v>0</v>
      </c>
      <c r="E1282" s="214">
        <v>0</v>
      </c>
    </row>
    <row r="1283" spans="1:5">
      <c r="A1283" s="212">
        <v>2240510</v>
      </c>
      <c r="B1283" s="212" t="s">
        <v>1089</v>
      </c>
      <c r="C1283" s="217">
        <v>0</v>
      </c>
      <c r="D1283" s="214">
        <v>0</v>
      </c>
      <c r="E1283" s="214">
        <v>0</v>
      </c>
    </row>
    <row r="1284" spans="1:5">
      <c r="A1284" s="212">
        <v>2240550</v>
      </c>
      <c r="B1284" s="212" t="s">
        <v>1090</v>
      </c>
      <c r="C1284" s="217">
        <v>0</v>
      </c>
      <c r="D1284" s="214">
        <v>0</v>
      </c>
      <c r="E1284" s="214">
        <v>0</v>
      </c>
    </row>
    <row r="1285" spans="1:5">
      <c r="A1285" s="212">
        <v>2240599</v>
      </c>
      <c r="B1285" s="212" t="s">
        <v>1091</v>
      </c>
      <c r="C1285" s="217">
        <v>0</v>
      </c>
      <c r="D1285" s="214">
        <v>0</v>
      </c>
      <c r="E1285" s="214">
        <v>0</v>
      </c>
    </row>
    <row r="1286" spans="1:5">
      <c r="A1286" s="212">
        <v>22406</v>
      </c>
      <c r="B1286" s="215" t="s">
        <v>1092</v>
      </c>
      <c r="C1286" s="213">
        <v>211</v>
      </c>
      <c r="D1286" s="214">
        <f>SUM(D1287:D1289)</f>
        <v>192</v>
      </c>
      <c r="E1286" s="214">
        <f>SUM(E1287:E1289)</f>
        <v>19</v>
      </c>
    </row>
    <row r="1287" spans="1:5">
      <c r="A1287" s="212">
        <v>2240601</v>
      </c>
      <c r="B1287" s="212" t="s">
        <v>1093</v>
      </c>
      <c r="C1287" s="217">
        <v>15</v>
      </c>
      <c r="D1287" s="214">
        <v>15</v>
      </c>
      <c r="E1287" s="214">
        <v>0</v>
      </c>
    </row>
    <row r="1288" spans="1:5">
      <c r="A1288" s="212">
        <v>2240602</v>
      </c>
      <c r="B1288" s="212" t="s">
        <v>1094</v>
      </c>
      <c r="C1288" s="217">
        <v>177</v>
      </c>
      <c r="D1288" s="214">
        <v>177</v>
      </c>
      <c r="E1288" s="214">
        <v>0</v>
      </c>
    </row>
    <row r="1289" spans="1:5">
      <c r="A1289" s="212">
        <v>2240699</v>
      </c>
      <c r="B1289" s="212" t="s">
        <v>1095</v>
      </c>
      <c r="C1289" s="217">
        <v>19</v>
      </c>
      <c r="D1289" s="214">
        <v>0</v>
      </c>
      <c r="E1289" s="214">
        <v>19</v>
      </c>
    </row>
    <row r="1290" spans="1:5">
      <c r="A1290" s="212">
        <v>22407</v>
      </c>
      <c r="B1290" s="215" t="s">
        <v>1096</v>
      </c>
      <c r="C1290" s="226">
        <v>497</v>
      </c>
      <c r="D1290" s="219">
        <f>SUM(D1291:D1293)</f>
        <v>492</v>
      </c>
      <c r="E1290" s="219">
        <f>SUM(E1291:E1293)</f>
        <v>5</v>
      </c>
    </row>
    <row r="1291" spans="1:5">
      <c r="A1291" s="212">
        <v>2240703</v>
      </c>
      <c r="B1291" s="212" t="s">
        <v>1097</v>
      </c>
      <c r="C1291" s="217">
        <v>0</v>
      </c>
      <c r="D1291" s="214">
        <v>0</v>
      </c>
      <c r="E1291" s="214">
        <v>0</v>
      </c>
    </row>
    <row r="1292" spans="1:5">
      <c r="A1292" s="212">
        <v>2240704</v>
      </c>
      <c r="B1292" s="212" t="s">
        <v>1098</v>
      </c>
      <c r="C1292" s="217">
        <v>492</v>
      </c>
      <c r="D1292" s="214">
        <v>492</v>
      </c>
      <c r="E1292" s="214">
        <v>0</v>
      </c>
    </row>
    <row r="1293" spans="1:5">
      <c r="A1293" s="212">
        <v>2240799</v>
      </c>
      <c r="B1293" s="212" t="s">
        <v>1099</v>
      </c>
      <c r="C1293" s="217">
        <v>5</v>
      </c>
      <c r="D1293" s="214">
        <v>0</v>
      </c>
      <c r="E1293" s="214">
        <v>5</v>
      </c>
    </row>
    <row r="1294" spans="1:5">
      <c r="A1294" s="212">
        <v>22499</v>
      </c>
      <c r="B1294" s="215" t="s">
        <v>1100</v>
      </c>
      <c r="C1294" s="213">
        <v>460</v>
      </c>
      <c r="D1294" s="214">
        <f t="shared" ref="D1294:D1297" si="2">D1295</f>
        <v>440</v>
      </c>
      <c r="E1294" s="214">
        <f t="shared" ref="E1294:E1297" si="3">E1295</f>
        <v>20</v>
      </c>
    </row>
    <row r="1295" spans="1:5">
      <c r="A1295" s="212">
        <v>2249999</v>
      </c>
      <c r="B1295" s="212" t="s">
        <v>1101</v>
      </c>
      <c r="C1295" s="217">
        <v>460</v>
      </c>
      <c r="D1295" s="214">
        <v>440</v>
      </c>
      <c r="E1295" s="214">
        <v>20</v>
      </c>
    </row>
    <row r="1296" spans="1:5">
      <c r="A1296" s="212">
        <v>229</v>
      </c>
      <c r="B1296" s="215" t="s">
        <v>1102</v>
      </c>
      <c r="C1296" s="213">
        <v>6</v>
      </c>
      <c r="D1296" s="214">
        <f t="shared" si="2"/>
        <v>0</v>
      </c>
      <c r="E1296" s="214">
        <f t="shared" si="3"/>
        <v>6</v>
      </c>
    </row>
    <row r="1297" spans="1:5">
      <c r="A1297" s="212">
        <v>22999</v>
      </c>
      <c r="B1297" s="215" t="s">
        <v>1103</v>
      </c>
      <c r="C1297" s="213">
        <v>6</v>
      </c>
      <c r="D1297" s="214">
        <f t="shared" si="2"/>
        <v>0</v>
      </c>
      <c r="E1297" s="214">
        <f t="shared" si="3"/>
        <v>6</v>
      </c>
    </row>
    <row r="1298" spans="1:5">
      <c r="A1298" s="212">
        <v>2299999</v>
      </c>
      <c r="B1298" s="212" t="s">
        <v>1104</v>
      </c>
      <c r="C1298" s="217">
        <v>6</v>
      </c>
      <c r="D1298" s="214">
        <v>0</v>
      </c>
      <c r="E1298" s="214">
        <v>6</v>
      </c>
    </row>
    <row r="1299" spans="1:5">
      <c r="A1299" s="212">
        <v>232</v>
      </c>
      <c r="B1299" s="215" t="s">
        <v>1105</v>
      </c>
      <c r="C1299" s="213">
        <v>29978</v>
      </c>
      <c r="D1299" s="214">
        <f>SUM(D1300,D1301,D1306)</f>
        <v>20658</v>
      </c>
      <c r="E1299" s="214">
        <f>SUM(E1300,E1301,E1306)</f>
        <v>9320</v>
      </c>
    </row>
    <row r="1300" spans="1:5">
      <c r="A1300" s="212">
        <v>23201</v>
      </c>
      <c r="B1300" s="215" t="s">
        <v>1106</v>
      </c>
      <c r="C1300" s="213">
        <v>0</v>
      </c>
      <c r="D1300" s="214">
        <v>0</v>
      </c>
      <c r="E1300" s="214">
        <v>0</v>
      </c>
    </row>
    <row r="1301" spans="1:5">
      <c r="A1301" s="212">
        <v>23202</v>
      </c>
      <c r="B1301" s="215" t="s">
        <v>1107</v>
      </c>
      <c r="C1301" s="213">
        <v>0</v>
      </c>
      <c r="D1301" s="214">
        <f>SUM(D1302:D1305)</f>
        <v>0</v>
      </c>
      <c r="E1301" s="214">
        <f>SUM(E1302:E1305)</f>
        <v>0</v>
      </c>
    </row>
    <row r="1302" spans="1:5">
      <c r="A1302" s="212">
        <v>2320201</v>
      </c>
      <c r="B1302" s="212" t="s">
        <v>1108</v>
      </c>
      <c r="C1302" s="217">
        <v>0</v>
      </c>
      <c r="D1302" s="214">
        <v>0</v>
      </c>
      <c r="E1302" s="214">
        <v>0</v>
      </c>
    </row>
    <row r="1303" spans="1:5">
      <c r="A1303" s="212">
        <v>2320202</v>
      </c>
      <c r="B1303" s="212" t="s">
        <v>1109</v>
      </c>
      <c r="C1303" s="217">
        <v>0</v>
      </c>
      <c r="D1303" s="214">
        <v>0</v>
      </c>
      <c r="E1303" s="214">
        <v>0</v>
      </c>
    </row>
    <row r="1304" spans="1:5">
      <c r="A1304" s="212">
        <v>2320203</v>
      </c>
      <c r="B1304" s="212" t="s">
        <v>1110</v>
      </c>
      <c r="C1304" s="217">
        <v>0</v>
      </c>
      <c r="D1304" s="214">
        <v>0</v>
      </c>
      <c r="E1304" s="214">
        <v>0</v>
      </c>
    </row>
    <row r="1305" spans="1:5">
      <c r="A1305" s="212">
        <v>2320299</v>
      </c>
      <c r="B1305" s="212" t="s">
        <v>1111</v>
      </c>
      <c r="C1305" s="217">
        <v>0</v>
      </c>
      <c r="D1305" s="214">
        <v>0</v>
      </c>
      <c r="E1305" s="214">
        <v>0</v>
      </c>
    </row>
    <row r="1306" spans="1:5">
      <c r="A1306" s="212">
        <v>23203</v>
      </c>
      <c r="B1306" s="215" t="s">
        <v>1112</v>
      </c>
      <c r="C1306" s="213">
        <v>29978</v>
      </c>
      <c r="D1306" s="214">
        <f>SUM(D1307:D1310)</f>
        <v>20658</v>
      </c>
      <c r="E1306" s="214">
        <f>SUM(E1307:E1310)</f>
        <v>9320</v>
      </c>
    </row>
    <row r="1307" spans="1:5">
      <c r="A1307" s="212">
        <v>2320301</v>
      </c>
      <c r="B1307" s="212" t="s">
        <v>1113</v>
      </c>
      <c r="C1307" s="217">
        <v>29978</v>
      </c>
      <c r="D1307" s="214">
        <v>20658</v>
      </c>
      <c r="E1307" s="214">
        <v>9320</v>
      </c>
    </row>
    <row r="1308" spans="1:5">
      <c r="A1308" s="212">
        <v>2320302</v>
      </c>
      <c r="B1308" s="212" t="s">
        <v>1114</v>
      </c>
      <c r="C1308" s="217">
        <v>0</v>
      </c>
      <c r="D1308" s="214">
        <v>0</v>
      </c>
      <c r="E1308" s="214">
        <v>0</v>
      </c>
    </row>
    <row r="1309" spans="1:5">
      <c r="A1309" s="212">
        <v>2320303</v>
      </c>
      <c r="B1309" s="212" t="s">
        <v>1115</v>
      </c>
      <c r="C1309" s="217">
        <v>0</v>
      </c>
      <c r="D1309" s="214">
        <v>0</v>
      </c>
      <c r="E1309" s="214">
        <v>0</v>
      </c>
    </row>
    <row r="1310" spans="1:5">
      <c r="A1310" s="212">
        <v>2320399</v>
      </c>
      <c r="B1310" s="212" t="s">
        <v>1116</v>
      </c>
      <c r="C1310" s="217">
        <v>0</v>
      </c>
      <c r="D1310" s="214">
        <v>0</v>
      </c>
      <c r="E1310" s="214">
        <v>0</v>
      </c>
    </row>
    <row r="1311" spans="1:5">
      <c r="A1311" s="212">
        <v>233</v>
      </c>
      <c r="B1311" s="215" t="s">
        <v>1117</v>
      </c>
      <c r="C1311" s="213">
        <v>176</v>
      </c>
      <c r="D1311" s="214">
        <f>D1312+D1313+D1314</f>
        <v>130</v>
      </c>
      <c r="E1311" s="214">
        <f>E1312+E1313+E1314</f>
        <v>46</v>
      </c>
    </row>
    <row r="1312" spans="1:5">
      <c r="A1312" s="212">
        <v>23301</v>
      </c>
      <c r="B1312" s="215" t="s">
        <v>1118</v>
      </c>
      <c r="C1312" s="213">
        <v>0</v>
      </c>
      <c r="D1312" s="214">
        <v>0</v>
      </c>
      <c r="E1312" s="214">
        <v>0</v>
      </c>
    </row>
    <row r="1313" spans="1:5">
      <c r="A1313" s="212">
        <v>23302</v>
      </c>
      <c r="B1313" s="215" t="s">
        <v>1119</v>
      </c>
      <c r="C1313" s="213">
        <v>0</v>
      </c>
      <c r="D1313" s="214">
        <v>0</v>
      </c>
      <c r="E1313" s="214">
        <v>0</v>
      </c>
    </row>
    <row r="1314" spans="1:5">
      <c r="A1314" s="212">
        <v>23303</v>
      </c>
      <c r="B1314" s="215" t="s">
        <v>1120</v>
      </c>
      <c r="C1314" s="213">
        <v>176</v>
      </c>
      <c r="D1314" s="214">
        <v>130</v>
      </c>
      <c r="E1314" s="214">
        <v>46</v>
      </c>
    </row>
  </sheetData>
  <autoFilter ref="A6:F1314">
    <extLst/>
  </autoFilter>
  <mergeCells count="1">
    <mergeCell ref="A2:E2"/>
  </mergeCells>
  <printOptions horizontalCentered="1"/>
  <pageMargins left="0.865972222222222" right="0.865972222222222" top="0.865972222222222" bottom="0.865972222222222" header="0.196527777777778" footer="0.590277777777778"/>
  <pageSetup paperSize="8" scale="90" firstPageNumber="29" orientation="landscape" useFirstPageNumber="1" horizontalDpi="600"/>
  <headerFooter alignWithMargins="0">
    <oddFooter>&amp;C-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4"/>
  <sheetViews>
    <sheetView workbookViewId="0">
      <selection activeCell="F2" sqref="F2"/>
    </sheetView>
  </sheetViews>
  <sheetFormatPr defaultColWidth="12.1833333333333" defaultRowHeight="15.55" customHeight="1" outlineLevelCol="4"/>
  <cols>
    <col min="1" max="1" width="8.75" style="1" customWidth="1"/>
    <col min="2" max="2" width="39.125" style="1" customWidth="1"/>
    <col min="3" max="5" width="14.625" style="1" customWidth="1"/>
    <col min="6" max="253" width="12.1833333333333" style="1" customWidth="1"/>
    <col min="254" max="16381" width="12.1833333333333" style="1"/>
  </cols>
  <sheetData>
    <row r="1" customHeight="1" spans="1:1">
      <c r="A1" s="1" t="s">
        <v>1121</v>
      </c>
    </row>
    <row r="2" s="1" customFormat="1" ht="52" customHeight="1" spans="1:5">
      <c r="A2" s="114" t="s">
        <v>1122</v>
      </c>
      <c r="B2" s="115"/>
      <c r="C2" s="115"/>
      <c r="D2" s="115"/>
      <c r="E2" s="115"/>
    </row>
    <row r="3" s="1" customFormat="1" ht="16.95" customHeight="1" spans="1:5">
      <c r="A3" s="117"/>
      <c r="B3" s="117"/>
      <c r="C3" s="117"/>
      <c r="D3" s="117"/>
      <c r="E3" s="118" t="s">
        <v>1123</v>
      </c>
    </row>
    <row r="4" s="2" customFormat="1" ht="17.25" customHeight="1" spans="1:5">
      <c r="A4" s="192" t="s">
        <v>103</v>
      </c>
      <c r="B4" s="193" t="s">
        <v>104</v>
      </c>
      <c r="C4" s="193" t="s">
        <v>1124</v>
      </c>
      <c r="D4" s="194"/>
      <c r="E4" s="195"/>
    </row>
    <row r="5" s="2" customFormat="1" ht="35.25" customHeight="1" spans="1:5">
      <c r="A5" s="192"/>
      <c r="B5" s="193"/>
      <c r="C5" s="196"/>
      <c r="D5" s="197" t="s">
        <v>1125</v>
      </c>
      <c r="E5" s="198" t="s">
        <v>1126</v>
      </c>
    </row>
    <row r="6" s="1" customFormat="1" ht="17" customHeight="1" spans="1:5">
      <c r="A6" s="122"/>
      <c r="B6" s="199" t="s">
        <v>106</v>
      </c>
      <c r="C6" s="121">
        <f>C7+C12+C23+C31+C38+C42+C45+C49+C54+C60+C64+C69</f>
        <v>243945</v>
      </c>
      <c r="D6" s="121">
        <f>SUM(D7,D12,D23,D31,D38,D42,D45,D49,D54,D60,D64,D69)</f>
        <v>243945</v>
      </c>
      <c r="E6" s="121">
        <f>SUM(E7,E12,E23,E31,E38,E42,E45,E49,E54,E60,E64,E69)</f>
        <v>0</v>
      </c>
    </row>
    <row r="7" s="1" customFormat="1" ht="17" customHeight="1" spans="1:5">
      <c r="A7" s="122">
        <v>501</v>
      </c>
      <c r="B7" s="200" t="s">
        <v>1127</v>
      </c>
      <c r="C7" s="121">
        <f>SUM(C8:C11)</f>
        <v>106886</v>
      </c>
      <c r="D7" s="121">
        <f>SUM(D8:D11)</f>
        <v>106886</v>
      </c>
      <c r="E7" s="121">
        <f>SUM(E8:E11)</f>
        <v>0</v>
      </c>
    </row>
    <row r="8" s="1" customFormat="1" ht="17" customHeight="1" spans="1:5">
      <c r="A8" s="122">
        <v>50101</v>
      </c>
      <c r="B8" s="201" t="s">
        <v>1128</v>
      </c>
      <c r="C8" s="121">
        <f t="shared" ref="C8:C11" si="0">D8+E8</f>
        <v>71676</v>
      </c>
      <c r="D8" s="125">
        <v>71676</v>
      </c>
      <c r="E8" s="125">
        <v>0</v>
      </c>
    </row>
    <row r="9" s="1" customFormat="1" ht="17" customHeight="1" spans="1:5">
      <c r="A9" s="122">
        <v>50102</v>
      </c>
      <c r="B9" s="201" t="s">
        <v>1129</v>
      </c>
      <c r="C9" s="121">
        <f t="shared" si="0"/>
        <v>24847</v>
      </c>
      <c r="D9" s="125">
        <v>24847</v>
      </c>
      <c r="E9" s="125">
        <v>0</v>
      </c>
    </row>
    <row r="10" s="1" customFormat="1" ht="17" customHeight="1" spans="1:5">
      <c r="A10" s="122">
        <v>50103</v>
      </c>
      <c r="B10" s="201" t="s">
        <v>1130</v>
      </c>
      <c r="C10" s="121">
        <f t="shared" si="0"/>
        <v>7953</v>
      </c>
      <c r="D10" s="125">
        <v>7953</v>
      </c>
      <c r="E10" s="125">
        <v>0</v>
      </c>
    </row>
    <row r="11" s="1" customFormat="1" ht="17" customHeight="1" spans="1:5">
      <c r="A11" s="122">
        <v>50199</v>
      </c>
      <c r="B11" s="201" t="s">
        <v>1131</v>
      </c>
      <c r="C11" s="121">
        <f t="shared" si="0"/>
        <v>2410</v>
      </c>
      <c r="D11" s="125">
        <v>2410</v>
      </c>
      <c r="E11" s="125">
        <v>0</v>
      </c>
    </row>
    <row r="12" s="1" customFormat="1" ht="17" customHeight="1" spans="1:5">
      <c r="A12" s="122">
        <v>502</v>
      </c>
      <c r="B12" s="200" t="s">
        <v>1132</v>
      </c>
      <c r="C12" s="121">
        <f>SUM(C13:C22)</f>
        <v>16792</v>
      </c>
      <c r="D12" s="121">
        <f>SUM(D13:D22)</f>
        <v>16792</v>
      </c>
      <c r="E12" s="121">
        <f>SUM(E13:E22)</f>
        <v>0</v>
      </c>
    </row>
    <row r="13" s="1" customFormat="1" ht="17" customHeight="1" spans="1:5">
      <c r="A13" s="122">
        <v>50201</v>
      </c>
      <c r="B13" s="201" t="s">
        <v>1133</v>
      </c>
      <c r="C13" s="121">
        <f t="shared" ref="C13:C22" si="1">D13+E13</f>
        <v>11815</v>
      </c>
      <c r="D13" s="125">
        <v>11815</v>
      </c>
      <c r="E13" s="125">
        <v>0</v>
      </c>
    </row>
    <row r="14" s="1" customFormat="1" ht="17" customHeight="1" spans="1:5">
      <c r="A14" s="122">
        <v>50202</v>
      </c>
      <c r="B14" s="201" t="s">
        <v>1134</v>
      </c>
      <c r="C14" s="121">
        <f t="shared" si="1"/>
        <v>53</v>
      </c>
      <c r="D14" s="125">
        <v>53</v>
      </c>
      <c r="E14" s="125">
        <v>0</v>
      </c>
    </row>
    <row r="15" s="1" customFormat="1" ht="17" customHeight="1" spans="1:5">
      <c r="A15" s="122">
        <v>50203</v>
      </c>
      <c r="B15" s="201" t="s">
        <v>1135</v>
      </c>
      <c r="C15" s="121">
        <f t="shared" si="1"/>
        <v>117</v>
      </c>
      <c r="D15" s="125">
        <v>117</v>
      </c>
      <c r="E15" s="125">
        <v>0</v>
      </c>
    </row>
    <row r="16" s="1" customFormat="1" ht="17" customHeight="1" spans="1:5">
      <c r="A16" s="122">
        <v>50204</v>
      </c>
      <c r="B16" s="201" t="s">
        <v>1136</v>
      </c>
      <c r="C16" s="121">
        <f t="shared" si="1"/>
        <v>2</v>
      </c>
      <c r="D16" s="125">
        <v>2</v>
      </c>
      <c r="E16" s="125">
        <v>0</v>
      </c>
    </row>
    <row r="17" s="1" customFormat="1" ht="17" customHeight="1" spans="1:5">
      <c r="A17" s="122">
        <v>50205</v>
      </c>
      <c r="B17" s="201" t="s">
        <v>1137</v>
      </c>
      <c r="C17" s="121">
        <f t="shared" si="1"/>
        <v>1904</v>
      </c>
      <c r="D17" s="125">
        <v>1904</v>
      </c>
      <c r="E17" s="125">
        <v>0</v>
      </c>
    </row>
    <row r="18" s="1" customFormat="1" ht="17" customHeight="1" spans="1:5">
      <c r="A18" s="122">
        <v>50206</v>
      </c>
      <c r="B18" s="201" t="s">
        <v>1138</v>
      </c>
      <c r="C18" s="121">
        <f t="shared" si="1"/>
        <v>98</v>
      </c>
      <c r="D18" s="125">
        <v>98</v>
      </c>
      <c r="E18" s="125">
        <v>0</v>
      </c>
    </row>
    <row r="19" s="1" customFormat="1" ht="17" customHeight="1" spans="1:5">
      <c r="A19" s="122">
        <v>50207</v>
      </c>
      <c r="B19" s="201" t="s">
        <v>1139</v>
      </c>
      <c r="C19" s="121">
        <f t="shared" si="1"/>
        <v>0</v>
      </c>
      <c r="D19" s="125">
        <v>0</v>
      </c>
      <c r="E19" s="125">
        <v>0</v>
      </c>
    </row>
    <row r="20" s="1" customFormat="1" ht="17" customHeight="1" spans="1:5">
      <c r="A20" s="122">
        <v>50208</v>
      </c>
      <c r="B20" s="201" t="s">
        <v>1140</v>
      </c>
      <c r="C20" s="121">
        <f t="shared" si="1"/>
        <v>772</v>
      </c>
      <c r="D20" s="125">
        <v>772</v>
      </c>
      <c r="E20" s="125">
        <v>0</v>
      </c>
    </row>
    <row r="21" s="1" customFormat="1" ht="17" customHeight="1" spans="1:5">
      <c r="A21" s="122">
        <v>50209</v>
      </c>
      <c r="B21" s="201" t="s">
        <v>1141</v>
      </c>
      <c r="C21" s="121">
        <f t="shared" si="1"/>
        <v>102</v>
      </c>
      <c r="D21" s="125">
        <v>102</v>
      </c>
      <c r="E21" s="125">
        <v>0</v>
      </c>
    </row>
    <row r="22" s="1" customFormat="1" ht="17" customHeight="1" spans="1:5">
      <c r="A22" s="122">
        <v>50299</v>
      </c>
      <c r="B22" s="201" t="s">
        <v>1142</v>
      </c>
      <c r="C22" s="121">
        <f t="shared" si="1"/>
        <v>1929</v>
      </c>
      <c r="D22" s="125">
        <v>1929</v>
      </c>
      <c r="E22" s="125">
        <v>0</v>
      </c>
    </row>
    <row r="23" s="1" customFormat="1" ht="17" customHeight="1" spans="1:5">
      <c r="A23" s="122">
        <v>503</v>
      </c>
      <c r="B23" s="200" t="s">
        <v>1143</v>
      </c>
      <c r="C23" s="121">
        <f>SUM(C24:C30)</f>
        <v>7</v>
      </c>
      <c r="D23" s="121">
        <f>SUM(D24:D30)</f>
        <v>7</v>
      </c>
      <c r="E23" s="121">
        <f>SUM(E24:E30)</f>
        <v>0</v>
      </c>
    </row>
    <row r="24" s="1" customFormat="1" ht="17" customHeight="1" spans="1:5">
      <c r="A24" s="122">
        <v>50301</v>
      </c>
      <c r="B24" s="201" t="s">
        <v>1144</v>
      </c>
      <c r="C24" s="121">
        <f t="shared" ref="C24:C30" si="2">D24+E24</f>
        <v>0</v>
      </c>
      <c r="D24" s="125">
        <v>0</v>
      </c>
      <c r="E24" s="125">
        <v>0</v>
      </c>
    </row>
    <row r="25" s="1" customFormat="1" ht="16.95" customHeight="1" spans="1:5">
      <c r="A25" s="122">
        <v>50302</v>
      </c>
      <c r="B25" s="201" t="s">
        <v>1145</v>
      </c>
      <c r="C25" s="121">
        <f t="shared" si="2"/>
        <v>0</v>
      </c>
      <c r="D25" s="125">
        <v>0</v>
      </c>
      <c r="E25" s="125">
        <v>0</v>
      </c>
    </row>
    <row r="26" s="1" customFormat="1" ht="16.95" customHeight="1" spans="1:5">
      <c r="A26" s="122">
        <v>50303</v>
      </c>
      <c r="B26" s="201" t="s">
        <v>1146</v>
      </c>
      <c r="C26" s="121">
        <f t="shared" si="2"/>
        <v>0</v>
      </c>
      <c r="D26" s="125">
        <v>0</v>
      </c>
      <c r="E26" s="125">
        <v>0</v>
      </c>
    </row>
    <row r="27" s="1" customFormat="1" ht="16.95" customHeight="1" spans="1:5">
      <c r="A27" s="122">
        <v>50305</v>
      </c>
      <c r="B27" s="201" t="s">
        <v>1147</v>
      </c>
      <c r="C27" s="121">
        <f t="shared" si="2"/>
        <v>0</v>
      </c>
      <c r="D27" s="125">
        <v>0</v>
      </c>
      <c r="E27" s="125">
        <v>0</v>
      </c>
    </row>
    <row r="28" s="1" customFormat="1" ht="16.95" customHeight="1" spans="1:5">
      <c r="A28" s="122">
        <v>50306</v>
      </c>
      <c r="B28" s="201" t="s">
        <v>1148</v>
      </c>
      <c r="C28" s="121">
        <f t="shared" si="2"/>
        <v>7</v>
      </c>
      <c r="D28" s="125">
        <v>7</v>
      </c>
      <c r="E28" s="125">
        <v>0</v>
      </c>
    </row>
    <row r="29" s="1" customFormat="1" ht="16.95" customHeight="1" spans="1:5">
      <c r="A29" s="122">
        <v>50307</v>
      </c>
      <c r="B29" s="201" t="s">
        <v>1149</v>
      </c>
      <c r="C29" s="121">
        <f t="shared" si="2"/>
        <v>0</v>
      </c>
      <c r="D29" s="125">
        <v>0</v>
      </c>
      <c r="E29" s="125">
        <v>0</v>
      </c>
    </row>
    <row r="30" s="1" customFormat="1" ht="16.95" customHeight="1" spans="1:5">
      <c r="A30" s="122">
        <v>50399</v>
      </c>
      <c r="B30" s="201" t="s">
        <v>1150</v>
      </c>
      <c r="C30" s="121">
        <f t="shared" si="2"/>
        <v>0</v>
      </c>
      <c r="D30" s="125">
        <v>0</v>
      </c>
      <c r="E30" s="125">
        <v>0</v>
      </c>
    </row>
    <row r="31" s="1" customFormat="1" ht="16.95" customHeight="1" spans="1:5">
      <c r="A31" s="122">
        <v>504</v>
      </c>
      <c r="B31" s="200" t="s">
        <v>1151</v>
      </c>
      <c r="C31" s="121">
        <f>SUM(C32:C37)</f>
        <v>0</v>
      </c>
      <c r="D31" s="121">
        <f>SUM(D32:D37)</f>
        <v>0</v>
      </c>
      <c r="E31" s="121">
        <f>SUM(E32:E37)</f>
        <v>0</v>
      </c>
    </row>
    <row r="32" s="1" customFormat="1" ht="16.95" customHeight="1" spans="1:5">
      <c r="A32" s="122">
        <v>50401</v>
      </c>
      <c r="B32" s="201" t="s">
        <v>1144</v>
      </c>
      <c r="C32" s="121">
        <f t="shared" ref="C32:C37" si="3">D32+E32</f>
        <v>0</v>
      </c>
      <c r="D32" s="125">
        <v>0</v>
      </c>
      <c r="E32" s="125">
        <v>0</v>
      </c>
    </row>
    <row r="33" s="1" customFormat="1" ht="16.95" customHeight="1" spans="1:5">
      <c r="A33" s="122">
        <v>50402</v>
      </c>
      <c r="B33" s="201" t="s">
        <v>1145</v>
      </c>
      <c r="C33" s="121">
        <f t="shared" si="3"/>
        <v>0</v>
      </c>
      <c r="D33" s="125">
        <v>0</v>
      </c>
      <c r="E33" s="125">
        <v>0</v>
      </c>
    </row>
    <row r="34" s="1" customFormat="1" ht="16.95" customHeight="1" spans="1:5">
      <c r="A34" s="122">
        <v>50403</v>
      </c>
      <c r="B34" s="201" t="s">
        <v>1146</v>
      </c>
      <c r="C34" s="121">
        <f t="shared" si="3"/>
        <v>0</v>
      </c>
      <c r="D34" s="125">
        <v>0</v>
      </c>
      <c r="E34" s="125">
        <v>0</v>
      </c>
    </row>
    <row r="35" s="1" customFormat="1" ht="16.95" customHeight="1" spans="1:5">
      <c r="A35" s="122">
        <v>50404</v>
      </c>
      <c r="B35" s="201" t="s">
        <v>1148</v>
      </c>
      <c r="C35" s="121">
        <f t="shared" si="3"/>
        <v>0</v>
      </c>
      <c r="D35" s="125">
        <v>0</v>
      </c>
      <c r="E35" s="125">
        <v>0</v>
      </c>
    </row>
    <row r="36" s="1" customFormat="1" ht="16.95" customHeight="1" spans="1:5">
      <c r="A36" s="122">
        <v>50405</v>
      </c>
      <c r="B36" s="201" t="s">
        <v>1149</v>
      </c>
      <c r="C36" s="121">
        <f t="shared" si="3"/>
        <v>0</v>
      </c>
      <c r="D36" s="125">
        <v>0</v>
      </c>
      <c r="E36" s="125">
        <v>0</v>
      </c>
    </row>
    <row r="37" s="1" customFormat="1" ht="16.95" customHeight="1" spans="1:5">
      <c r="A37" s="122">
        <v>50499</v>
      </c>
      <c r="B37" s="201" t="s">
        <v>1150</v>
      </c>
      <c r="C37" s="121">
        <f t="shared" si="3"/>
        <v>0</v>
      </c>
      <c r="D37" s="125">
        <v>0</v>
      </c>
      <c r="E37" s="125">
        <v>0</v>
      </c>
    </row>
    <row r="38" s="1" customFormat="1" ht="16.95" customHeight="1" spans="1:5">
      <c r="A38" s="122">
        <v>505</v>
      </c>
      <c r="B38" s="200" t="s">
        <v>1152</v>
      </c>
      <c r="C38" s="121">
        <f>SUM(C39:C41)</f>
        <v>111917</v>
      </c>
      <c r="D38" s="121">
        <f>SUM(D39:D41)</f>
        <v>111917</v>
      </c>
      <c r="E38" s="121">
        <f>SUM(E39:E41)</f>
        <v>0</v>
      </c>
    </row>
    <row r="39" s="1" customFormat="1" ht="16.95" customHeight="1" spans="1:5">
      <c r="A39" s="122">
        <v>50501</v>
      </c>
      <c r="B39" s="201" t="s">
        <v>1153</v>
      </c>
      <c r="C39" s="121">
        <f t="shared" ref="C39:C41" si="4">D39+E39</f>
        <v>103324</v>
      </c>
      <c r="D39" s="125">
        <v>103324</v>
      </c>
      <c r="E39" s="125">
        <v>0</v>
      </c>
    </row>
    <row r="40" s="1" customFormat="1" ht="16.95" customHeight="1" spans="1:5">
      <c r="A40" s="122">
        <v>50502</v>
      </c>
      <c r="B40" s="201" t="s">
        <v>1154</v>
      </c>
      <c r="C40" s="121">
        <f t="shared" si="4"/>
        <v>7849</v>
      </c>
      <c r="D40" s="125">
        <v>7849</v>
      </c>
      <c r="E40" s="125">
        <v>0</v>
      </c>
    </row>
    <row r="41" s="1" customFormat="1" ht="16.95" customHeight="1" spans="1:5">
      <c r="A41" s="122">
        <v>50599</v>
      </c>
      <c r="B41" s="201" t="s">
        <v>1155</v>
      </c>
      <c r="C41" s="121">
        <f t="shared" si="4"/>
        <v>744</v>
      </c>
      <c r="D41" s="125">
        <v>744</v>
      </c>
      <c r="E41" s="125">
        <v>0</v>
      </c>
    </row>
    <row r="42" s="1" customFormat="1" ht="16.95" customHeight="1" spans="1:5">
      <c r="A42" s="122">
        <v>506</v>
      </c>
      <c r="B42" s="200" t="s">
        <v>1156</v>
      </c>
      <c r="C42" s="121">
        <f>SUM(C43:C44)</f>
        <v>102</v>
      </c>
      <c r="D42" s="121">
        <f>SUM(D43:D44)</f>
        <v>102</v>
      </c>
      <c r="E42" s="121">
        <f>SUM(E43:E44)</f>
        <v>0</v>
      </c>
    </row>
    <row r="43" s="1" customFormat="1" ht="16.95" customHeight="1" spans="1:5">
      <c r="A43" s="122">
        <v>50601</v>
      </c>
      <c r="B43" s="201" t="s">
        <v>1157</v>
      </c>
      <c r="C43" s="121">
        <f t="shared" ref="C43:C48" si="5">D43+E43</f>
        <v>102</v>
      </c>
      <c r="D43" s="125">
        <v>102</v>
      </c>
      <c r="E43" s="125">
        <v>0</v>
      </c>
    </row>
    <row r="44" s="1" customFormat="1" ht="16.95" customHeight="1" spans="1:5">
      <c r="A44" s="122">
        <v>50602</v>
      </c>
      <c r="B44" s="201" t="s">
        <v>1158</v>
      </c>
      <c r="C44" s="121">
        <f t="shared" si="5"/>
        <v>0</v>
      </c>
      <c r="D44" s="125">
        <v>0</v>
      </c>
      <c r="E44" s="125">
        <v>0</v>
      </c>
    </row>
    <row r="45" s="1" customFormat="1" ht="16.95" customHeight="1" spans="1:5">
      <c r="A45" s="122">
        <v>507</v>
      </c>
      <c r="B45" s="200" t="s">
        <v>1159</v>
      </c>
      <c r="C45" s="121">
        <f>SUM(C46:C48)</f>
        <v>0</v>
      </c>
      <c r="D45" s="121">
        <f>SUM(D46:D48)</f>
        <v>0</v>
      </c>
      <c r="E45" s="121">
        <f>SUM(E46:E48)</f>
        <v>0</v>
      </c>
    </row>
    <row r="46" s="1" customFormat="1" ht="16.95" customHeight="1" spans="1:5">
      <c r="A46" s="122">
        <v>50701</v>
      </c>
      <c r="B46" s="201" t="s">
        <v>1160</v>
      </c>
      <c r="C46" s="121">
        <f t="shared" si="5"/>
        <v>0</v>
      </c>
      <c r="D46" s="125">
        <v>0</v>
      </c>
      <c r="E46" s="125">
        <v>0</v>
      </c>
    </row>
    <row r="47" s="1" customFormat="1" ht="16.95" customHeight="1" spans="1:5">
      <c r="A47" s="122">
        <v>50702</v>
      </c>
      <c r="B47" s="201" t="s">
        <v>1161</v>
      </c>
      <c r="C47" s="121">
        <f t="shared" si="5"/>
        <v>0</v>
      </c>
      <c r="D47" s="125">
        <v>0</v>
      </c>
      <c r="E47" s="125">
        <v>0</v>
      </c>
    </row>
    <row r="48" s="1" customFormat="1" ht="16.95" customHeight="1" spans="1:5">
      <c r="A48" s="122">
        <v>50799</v>
      </c>
      <c r="B48" s="201" t="s">
        <v>1162</v>
      </c>
      <c r="C48" s="121">
        <f t="shared" si="5"/>
        <v>0</v>
      </c>
      <c r="D48" s="125">
        <v>0</v>
      </c>
      <c r="E48" s="125">
        <v>0</v>
      </c>
    </row>
    <row r="49" s="1" customFormat="1" ht="16.95" customHeight="1" spans="1:5">
      <c r="A49" s="122">
        <v>508</v>
      </c>
      <c r="B49" s="200" t="s">
        <v>1163</v>
      </c>
      <c r="C49" s="121">
        <f>SUM(C50:C53)</f>
        <v>0</v>
      </c>
      <c r="D49" s="121">
        <f>SUM(D50:D53)</f>
        <v>0</v>
      </c>
      <c r="E49" s="121">
        <f>SUM(E50:E53)</f>
        <v>0</v>
      </c>
    </row>
    <row r="50" s="1" customFormat="1" ht="16.95" customHeight="1" spans="1:5">
      <c r="A50" s="122">
        <v>50803</v>
      </c>
      <c r="B50" s="201" t="s">
        <v>1164</v>
      </c>
      <c r="C50" s="121">
        <f t="shared" ref="C50:C53" si="6">D50+E50</f>
        <v>0</v>
      </c>
      <c r="D50" s="125">
        <v>0</v>
      </c>
      <c r="E50" s="125">
        <v>0</v>
      </c>
    </row>
    <row r="51" s="1" customFormat="1" ht="16.95" customHeight="1" spans="1:5">
      <c r="A51" s="122">
        <v>50804</v>
      </c>
      <c r="B51" s="201" t="s">
        <v>1165</v>
      </c>
      <c r="C51" s="121">
        <f t="shared" si="6"/>
        <v>0</v>
      </c>
      <c r="D51" s="125">
        <v>0</v>
      </c>
      <c r="E51" s="125">
        <v>0</v>
      </c>
    </row>
    <row r="52" s="1" customFormat="1" ht="16.95" customHeight="1" spans="1:5">
      <c r="A52" s="122">
        <v>50805</v>
      </c>
      <c r="B52" s="201" t="s">
        <v>1166</v>
      </c>
      <c r="C52" s="121">
        <f t="shared" si="6"/>
        <v>0</v>
      </c>
      <c r="D52" s="125">
        <v>0</v>
      </c>
      <c r="E52" s="125">
        <v>0</v>
      </c>
    </row>
    <row r="53" s="1" customFormat="1" ht="16.95" customHeight="1" spans="1:5">
      <c r="A53" s="122">
        <v>50899</v>
      </c>
      <c r="B53" s="201" t="s">
        <v>1167</v>
      </c>
      <c r="C53" s="121">
        <f t="shared" si="6"/>
        <v>0</v>
      </c>
      <c r="D53" s="125">
        <v>0</v>
      </c>
      <c r="E53" s="125">
        <v>0</v>
      </c>
    </row>
    <row r="54" s="1" customFormat="1" ht="16.95" customHeight="1" spans="1:5">
      <c r="A54" s="122">
        <v>509</v>
      </c>
      <c r="B54" s="200" t="s">
        <v>1168</v>
      </c>
      <c r="C54" s="121">
        <f>SUM(C55:C59)</f>
        <v>8241</v>
      </c>
      <c r="D54" s="121">
        <f>SUM(D55:D59)</f>
        <v>8241</v>
      </c>
      <c r="E54" s="121">
        <f>SUM(E55:E59)</f>
        <v>0</v>
      </c>
    </row>
    <row r="55" s="1" customFormat="1" ht="16.95" customHeight="1" spans="1:5">
      <c r="A55" s="122">
        <v>50901</v>
      </c>
      <c r="B55" s="201" t="s">
        <v>1169</v>
      </c>
      <c r="C55" s="121">
        <f t="shared" ref="C55:C59" si="7">D55+E55</f>
        <v>2702</v>
      </c>
      <c r="D55" s="125">
        <v>2702</v>
      </c>
      <c r="E55" s="125">
        <v>0</v>
      </c>
    </row>
    <row r="56" s="1" customFormat="1" ht="16.95" customHeight="1" spans="1:5">
      <c r="A56" s="122">
        <v>50902</v>
      </c>
      <c r="B56" s="201" t="s">
        <v>1170</v>
      </c>
      <c r="C56" s="121">
        <f t="shared" si="7"/>
        <v>13</v>
      </c>
      <c r="D56" s="125">
        <v>13</v>
      </c>
      <c r="E56" s="125">
        <v>0</v>
      </c>
    </row>
    <row r="57" s="1" customFormat="1" ht="16.95" customHeight="1" spans="1:5">
      <c r="A57" s="122">
        <v>50903</v>
      </c>
      <c r="B57" s="201" t="s">
        <v>1171</v>
      </c>
      <c r="C57" s="121">
        <f t="shared" si="7"/>
        <v>0</v>
      </c>
      <c r="D57" s="125">
        <v>0</v>
      </c>
      <c r="E57" s="125">
        <v>0</v>
      </c>
    </row>
    <row r="58" s="1" customFormat="1" ht="16.95" customHeight="1" spans="1:5">
      <c r="A58" s="122">
        <v>50905</v>
      </c>
      <c r="B58" s="201" t="s">
        <v>1172</v>
      </c>
      <c r="C58" s="121">
        <f t="shared" si="7"/>
        <v>4643</v>
      </c>
      <c r="D58" s="125">
        <v>4643</v>
      </c>
      <c r="E58" s="125">
        <v>0</v>
      </c>
    </row>
    <row r="59" s="1" customFormat="1" ht="16.95" customHeight="1" spans="1:5">
      <c r="A59" s="122">
        <v>50999</v>
      </c>
      <c r="B59" s="201" t="s">
        <v>1173</v>
      </c>
      <c r="C59" s="202">
        <f t="shared" si="7"/>
        <v>883</v>
      </c>
      <c r="D59" s="125">
        <v>883</v>
      </c>
      <c r="E59" s="125">
        <v>0</v>
      </c>
    </row>
    <row r="60" s="1" customFormat="1" ht="16.95" customHeight="1" spans="1:5">
      <c r="A60" s="122">
        <v>510</v>
      </c>
      <c r="B60" s="200" t="s">
        <v>1174</v>
      </c>
      <c r="C60" s="121">
        <f>SUM(C61:C63)</f>
        <v>0</v>
      </c>
      <c r="D60" s="203">
        <f>SUM(D61:D63)</f>
        <v>0</v>
      </c>
      <c r="E60" s="121">
        <f>SUM(E61:E63)</f>
        <v>0</v>
      </c>
    </row>
    <row r="61" s="1" customFormat="1" ht="16.95" customHeight="1" spans="1:5">
      <c r="A61" s="122">
        <v>51002</v>
      </c>
      <c r="B61" s="201" t="s">
        <v>1175</v>
      </c>
      <c r="C61" s="204">
        <f t="shared" ref="C61:C63" si="8">D61+E61</f>
        <v>0</v>
      </c>
      <c r="D61" s="125">
        <v>0</v>
      </c>
      <c r="E61" s="125">
        <v>0</v>
      </c>
    </row>
    <row r="62" s="1" customFormat="1" ht="16.95" customHeight="1" spans="1:5">
      <c r="A62" s="122">
        <v>51003</v>
      </c>
      <c r="B62" s="201" t="s">
        <v>497</v>
      </c>
      <c r="C62" s="121">
        <f t="shared" si="8"/>
        <v>0</v>
      </c>
      <c r="D62" s="125">
        <v>0</v>
      </c>
      <c r="E62" s="125">
        <v>0</v>
      </c>
    </row>
    <row r="63" s="1" customFormat="1" ht="16.95" customHeight="1" spans="1:5">
      <c r="A63" s="122">
        <v>51004</v>
      </c>
      <c r="B63" s="201" t="s">
        <v>1176</v>
      </c>
      <c r="C63" s="121">
        <f t="shared" si="8"/>
        <v>0</v>
      </c>
      <c r="D63" s="125">
        <v>0</v>
      </c>
      <c r="E63" s="125">
        <v>0</v>
      </c>
    </row>
    <row r="64" s="1" customFormat="1" ht="16.95" customHeight="1" spans="1:5">
      <c r="A64" s="122">
        <v>511</v>
      </c>
      <c r="B64" s="200" t="s">
        <v>1177</v>
      </c>
      <c r="C64" s="121">
        <f>SUM(C65:C68)</f>
        <v>0</v>
      </c>
      <c r="D64" s="121">
        <f>SUM(D65:D68)</f>
        <v>0</v>
      </c>
      <c r="E64" s="121">
        <f>SUM(E65:E68)</f>
        <v>0</v>
      </c>
    </row>
    <row r="65" s="1" customFormat="1" ht="16.95" customHeight="1" spans="1:5">
      <c r="A65" s="122">
        <v>51101</v>
      </c>
      <c r="B65" s="201" t="s">
        <v>1178</v>
      </c>
      <c r="C65" s="121">
        <f t="shared" ref="C65:C68" si="9">D65+E65</f>
        <v>0</v>
      </c>
      <c r="D65" s="125">
        <v>0</v>
      </c>
      <c r="E65" s="125">
        <v>0</v>
      </c>
    </row>
    <row r="66" s="1" customFormat="1" ht="16.95" customHeight="1" spans="1:5">
      <c r="A66" s="122">
        <v>51102</v>
      </c>
      <c r="B66" s="201" t="s">
        <v>1179</v>
      </c>
      <c r="C66" s="121">
        <f t="shared" si="9"/>
        <v>0</v>
      </c>
      <c r="D66" s="125">
        <v>0</v>
      </c>
      <c r="E66" s="125">
        <v>0</v>
      </c>
    </row>
    <row r="67" s="1" customFormat="1" ht="16.95" customHeight="1" spans="1:5">
      <c r="A67" s="122">
        <v>51103</v>
      </c>
      <c r="B67" s="201" t="s">
        <v>1180</v>
      </c>
      <c r="C67" s="121">
        <f t="shared" si="9"/>
        <v>0</v>
      </c>
      <c r="D67" s="125">
        <v>0</v>
      </c>
      <c r="E67" s="125">
        <v>0</v>
      </c>
    </row>
    <row r="68" s="1" customFormat="1" ht="16.95" customHeight="1" spans="1:5">
      <c r="A68" s="122">
        <v>51104</v>
      </c>
      <c r="B68" s="201" t="s">
        <v>1181</v>
      </c>
      <c r="C68" s="121">
        <f t="shared" si="9"/>
        <v>0</v>
      </c>
      <c r="D68" s="125">
        <v>0</v>
      </c>
      <c r="E68" s="125">
        <v>0</v>
      </c>
    </row>
    <row r="69" s="1" customFormat="1" ht="16.95" customHeight="1" spans="1:5">
      <c r="A69" s="122">
        <v>599</v>
      </c>
      <c r="B69" s="200" t="s">
        <v>1182</v>
      </c>
      <c r="C69" s="121">
        <f>SUM(C70:C74)</f>
        <v>0</v>
      </c>
      <c r="D69" s="121">
        <f>SUM(D70:D74)</f>
        <v>0</v>
      </c>
      <c r="E69" s="121">
        <f>SUM(E70:E74)</f>
        <v>0</v>
      </c>
    </row>
    <row r="70" s="1" customFormat="1" ht="16.95" customHeight="1" spans="1:5">
      <c r="A70" s="122">
        <v>59907</v>
      </c>
      <c r="B70" s="201" t="s">
        <v>1183</v>
      </c>
      <c r="C70" s="121">
        <f t="shared" ref="C70:C74" si="10">D70+E70</f>
        <v>0</v>
      </c>
      <c r="D70" s="125">
        <v>0</v>
      </c>
      <c r="E70" s="125">
        <v>0</v>
      </c>
    </row>
    <row r="71" s="1" customFormat="1" ht="16.95" customHeight="1" spans="1:5">
      <c r="A71" s="122">
        <v>59908</v>
      </c>
      <c r="B71" s="201" t="s">
        <v>1184</v>
      </c>
      <c r="C71" s="121">
        <f t="shared" si="10"/>
        <v>0</v>
      </c>
      <c r="D71" s="125">
        <v>0</v>
      </c>
      <c r="E71" s="125">
        <v>0</v>
      </c>
    </row>
    <row r="72" s="1" customFormat="1" ht="16.95" customHeight="1" spans="1:5">
      <c r="A72" s="122">
        <v>59909</v>
      </c>
      <c r="B72" s="201" t="s">
        <v>1185</v>
      </c>
      <c r="C72" s="121">
        <f t="shared" si="10"/>
        <v>0</v>
      </c>
      <c r="D72" s="125">
        <v>0</v>
      </c>
      <c r="E72" s="125">
        <v>0</v>
      </c>
    </row>
    <row r="73" s="1" customFormat="1" ht="16.95" customHeight="1" spans="1:5">
      <c r="A73" s="122">
        <v>59910</v>
      </c>
      <c r="B73" s="201" t="s">
        <v>1186</v>
      </c>
      <c r="C73" s="121">
        <f t="shared" si="10"/>
        <v>0</v>
      </c>
      <c r="D73" s="125">
        <v>0</v>
      </c>
      <c r="E73" s="125">
        <v>0</v>
      </c>
    </row>
    <row r="74" s="1" customFormat="1" ht="16.95" customHeight="1" spans="1:5">
      <c r="A74" s="122">
        <v>59999</v>
      </c>
      <c r="B74" s="201" t="s">
        <v>968</v>
      </c>
      <c r="C74" s="121">
        <f t="shared" si="10"/>
        <v>0</v>
      </c>
      <c r="D74" s="125">
        <v>0</v>
      </c>
      <c r="E74" s="125">
        <v>0</v>
      </c>
    </row>
  </sheetData>
  <mergeCells count="4">
    <mergeCell ref="A2:E2"/>
    <mergeCell ref="A4:A5"/>
    <mergeCell ref="B4:B5"/>
    <mergeCell ref="C4:C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64"/>
  <sheetViews>
    <sheetView showZeros="0" view="pageBreakPreview" zoomScaleNormal="100" workbookViewId="0">
      <pane ySplit="5" topLeftCell="A6" activePane="bottomLeft" state="frozen"/>
      <selection/>
      <selection pane="bottomLeft" activeCell="A2" sqref="A2:D2"/>
    </sheetView>
  </sheetViews>
  <sheetFormatPr defaultColWidth="9" defaultRowHeight="14.25"/>
  <cols>
    <col min="1" max="1" width="36.75" style="167" customWidth="1"/>
    <col min="2" max="4" width="16.25" style="168" customWidth="1"/>
    <col min="5" max="5" width="10.75" style="168" customWidth="1"/>
    <col min="6" max="6" width="9.75" style="168" customWidth="1"/>
    <col min="7" max="16384" width="9" style="168"/>
  </cols>
  <sheetData>
    <row r="1" ht="20.25" spans="1:4">
      <c r="A1" s="169" t="s">
        <v>1187</v>
      </c>
      <c r="B1" s="169"/>
      <c r="C1" s="169"/>
      <c r="D1" s="169"/>
    </row>
    <row r="2" ht="21" spans="1:4">
      <c r="A2" s="170" t="s">
        <v>1188</v>
      </c>
      <c r="B2" s="170"/>
      <c r="C2" s="170"/>
      <c r="D2" s="170"/>
    </row>
    <row r="3" ht="18.75" customHeight="1" spans="1:4">
      <c r="A3" s="171"/>
      <c r="B3" s="172"/>
      <c r="C3" s="172"/>
      <c r="D3" s="173" t="s">
        <v>26</v>
      </c>
    </row>
    <row r="4" s="153" customFormat="1" ht="17.25" customHeight="1" spans="1:4">
      <c r="A4" s="174" t="s">
        <v>1189</v>
      </c>
      <c r="B4" s="175" t="s">
        <v>1190</v>
      </c>
      <c r="C4" s="175"/>
      <c r="D4" s="175"/>
    </row>
    <row r="5" s="153" customFormat="1" spans="1:4">
      <c r="A5" s="176"/>
      <c r="B5" s="175" t="s">
        <v>29</v>
      </c>
      <c r="C5" s="175" t="s">
        <v>30</v>
      </c>
      <c r="D5" s="175" t="s">
        <v>31</v>
      </c>
    </row>
    <row r="6" s="153" customFormat="1" spans="1:4">
      <c r="A6" s="177" t="s">
        <v>1191</v>
      </c>
      <c r="B6" s="178">
        <f>B7+B44+B45+B46+B51+B57</f>
        <v>910536.8563</v>
      </c>
      <c r="C6" s="178">
        <f>C7+C44+C45+C46+C51+C57</f>
        <v>831272.8563</v>
      </c>
      <c r="D6" s="179">
        <f>D7+D44+D45+D46+D51+D57</f>
        <v>79264</v>
      </c>
    </row>
    <row r="7" spans="1:6">
      <c r="A7" s="180" t="s">
        <v>1192</v>
      </c>
      <c r="B7" s="181">
        <f>SUM(C7:D7)</f>
        <v>578988.8563</v>
      </c>
      <c r="C7" s="181">
        <f>C8+C13+C43</f>
        <v>545515.8563</v>
      </c>
      <c r="D7" s="182">
        <f>D8+D13+D43</f>
        <v>33473</v>
      </c>
      <c r="E7" s="183"/>
      <c r="F7" s="184"/>
    </row>
    <row r="8" spans="1:5">
      <c r="A8" s="180" t="s">
        <v>1193</v>
      </c>
      <c r="B8" s="181">
        <f>SUM(B9:B12)</f>
        <v>35797</v>
      </c>
      <c r="C8" s="181">
        <f>SUM(C9:C12)</f>
        <v>32258</v>
      </c>
      <c r="D8" s="182">
        <f>SUM(D9:D12)</f>
        <v>3539</v>
      </c>
      <c r="E8" s="183"/>
    </row>
    <row r="9" s="154" customFormat="1" spans="1:5">
      <c r="A9" s="180" t="s">
        <v>1194</v>
      </c>
      <c r="B9" s="181">
        <f>SUM(C9:D9)</f>
        <v>14526</v>
      </c>
      <c r="C9" s="181">
        <v>11456</v>
      </c>
      <c r="D9" s="182">
        <v>3070</v>
      </c>
      <c r="E9" s="183"/>
    </row>
    <row r="10" spans="1:4">
      <c r="A10" s="180" t="s">
        <v>1195</v>
      </c>
      <c r="B10" s="181">
        <f t="shared" ref="B10:B24" si="0">SUM(C10:D10)</f>
        <v>5503</v>
      </c>
      <c r="C10" s="181">
        <v>5395</v>
      </c>
      <c r="D10" s="182">
        <v>108</v>
      </c>
    </row>
    <row r="11" spans="1:4">
      <c r="A11" s="180" t="s">
        <v>1196</v>
      </c>
      <c r="B11" s="181">
        <f t="shared" si="0"/>
        <v>5450</v>
      </c>
      <c r="C11" s="181">
        <v>5285</v>
      </c>
      <c r="D11" s="182">
        <v>165</v>
      </c>
    </row>
    <row r="12" spans="1:4">
      <c r="A12" s="180" t="s">
        <v>1197</v>
      </c>
      <c r="B12" s="181">
        <f t="shared" si="0"/>
        <v>10318</v>
      </c>
      <c r="C12" s="181">
        <v>10122</v>
      </c>
      <c r="D12" s="182">
        <v>196</v>
      </c>
    </row>
    <row r="13" spans="1:5">
      <c r="A13" s="180" t="s">
        <v>1198</v>
      </c>
      <c r="B13" s="181">
        <f t="shared" si="0"/>
        <v>455691.8563</v>
      </c>
      <c r="C13" s="181">
        <f>SUM(C14:C42)</f>
        <v>437654.8563</v>
      </c>
      <c r="D13" s="181">
        <f>SUM(D14:D42)</f>
        <v>18037</v>
      </c>
      <c r="E13" s="183"/>
    </row>
    <row r="14" spans="1:4">
      <c r="A14" s="180" t="s">
        <v>1199</v>
      </c>
      <c r="B14" s="181">
        <f t="shared" si="0"/>
        <v>7490</v>
      </c>
      <c r="C14" s="181">
        <v>7490</v>
      </c>
      <c r="D14" s="181"/>
    </row>
    <row r="15" spans="1:4">
      <c r="A15" s="180" t="s">
        <v>1200</v>
      </c>
      <c r="B15" s="181">
        <f t="shared" si="0"/>
        <v>22705</v>
      </c>
      <c r="C15" s="181">
        <v>22499</v>
      </c>
      <c r="D15" s="181">
        <v>206</v>
      </c>
    </row>
    <row r="16" ht="27" spans="1:4">
      <c r="A16" s="180" t="s">
        <v>1201</v>
      </c>
      <c r="B16" s="181">
        <f t="shared" si="0"/>
        <v>0</v>
      </c>
      <c r="C16" s="181"/>
      <c r="D16" s="181"/>
    </row>
    <row r="17" spans="1:4">
      <c r="A17" s="180" t="s">
        <v>1202</v>
      </c>
      <c r="B17" s="181">
        <f t="shared" si="0"/>
        <v>0</v>
      </c>
      <c r="C17" s="181"/>
      <c r="D17" s="181"/>
    </row>
    <row r="18" spans="1:4">
      <c r="A18" s="180" t="s">
        <v>1203</v>
      </c>
      <c r="B18" s="181">
        <f t="shared" si="0"/>
        <v>0</v>
      </c>
      <c r="C18" s="181"/>
      <c r="D18" s="181"/>
    </row>
    <row r="19" spans="1:4">
      <c r="A19" s="180" t="s">
        <v>1204</v>
      </c>
      <c r="B19" s="181">
        <f t="shared" si="0"/>
        <v>12563.68</v>
      </c>
      <c r="C19" s="181">
        <f>10751.27+1358.41</f>
        <v>12109.68</v>
      </c>
      <c r="D19" s="181">
        <f>205+249</f>
        <v>454</v>
      </c>
    </row>
    <row r="20" ht="27" hidden="1" spans="1:4">
      <c r="A20" s="180" t="s">
        <v>1205</v>
      </c>
      <c r="B20" s="181">
        <f t="shared" ref="B20:B29" si="1">SUM(C20:D20)</f>
        <v>0</v>
      </c>
      <c r="C20" s="181"/>
      <c r="D20" s="181"/>
    </row>
    <row r="21" hidden="1" spans="1:4">
      <c r="A21" s="180" t="s">
        <v>1206</v>
      </c>
      <c r="B21" s="181">
        <f t="shared" si="1"/>
        <v>0</v>
      </c>
      <c r="C21" s="181"/>
      <c r="D21" s="181"/>
    </row>
    <row r="22" hidden="1" spans="1:4">
      <c r="A22" s="180" t="s">
        <v>1207</v>
      </c>
      <c r="B22" s="181">
        <f t="shared" si="1"/>
        <v>0</v>
      </c>
      <c r="C22" s="181"/>
      <c r="D22" s="181"/>
    </row>
    <row r="23" hidden="1" spans="1:4">
      <c r="A23" s="180" t="s">
        <v>1208</v>
      </c>
      <c r="B23" s="181">
        <f t="shared" si="1"/>
        <v>0</v>
      </c>
      <c r="C23" s="181"/>
      <c r="D23" s="181"/>
    </row>
    <row r="24" hidden="1" spans="1:4">
      <c r="A24" s="180" t="s">
        <v>1209</v>
      </c>
      <c r="B24" s="181">
        <f t="shared" si="1"/>
        <v>0</v>
      </c>
      <c r="C24" s="181"/>
      <c r="D24" s="181"/>
    </row>
    <row r="25" spans="1:4">
      <c r="A25" s="180" t="s">
        <v>1210</v>
      </c>
      <c r="B25" s="181">
        <f t="shared" si="1"/>
        <v>4433.95</v>
      </c>
      <c r="C25" s="181">
        <v>4421.95</v>
      </c>
      <c r="D25" s="181">
        <v>12</v>
      </c>
    </row>
    <row r="26" spans="1:4">
      <c r="A26" s="180" t="s">
        <v>1211</v>
      </c>
      <c r="B26" s="181">
        <f t="shared" si="1"/>
        <v>7772.04</v>
      </c>
      <c r="C26" s="181">
        <v>7772.04</v>
      </c>
      <c r="D26" s="181"/>
    </row>
    <row r="27" spans="1:4">
      <c r="A27" s="180" t="s">
        <v>1212</v>
      </c>
      <c r="B27" s="181">
        <f t="shared" si="1"/>
        <v>16768.464</v>
      </c>
      <c r="C27" s="181">
        <v>13232.464</v>
      </c>
      <c r="D27" s="181">
        <v>3536</v>
      </c>
    </row>
    <row r="28" ht="27" spans="1:4">
      <c r="A28" s="180" t="s">
        <v>1213</v>
      </c>
      <c r="B28" s="181">
        <f t="shared" si="1"/>
        <v>200.475</v>
      </c>
      <c r="C28" s="181">
        <v>191.475</v>
      </c>
      <c r="D28" s="181">
        <v>9</v>
      </c>
    </row>
    <row r="29" spans="1:4">
      <c r="A29" s="180" t="s">
        <v>1214</v>
      </c>
      <c r="B29" s="181">
        <f t="shared" si="1"/>
        <v>325.5</v>
      </c>
      <c r="C29" s="181">
        <v>325.5</v>
      </c>
      <c r="D29" s="181"/>
    </row>
    <row r="30" ht="27" spans="1:4">
      <c r="A30" s="180" t="s">
        <v>1215</v>
      </c>
      <c r="B30" s="181">
        <f t="shared" ref="B30:B43" si="2">SUM(C30:D30)</f>
        <v>23941.5673</v>
      </c>
      <c r="C30" s="181">
        <v>20979.5673</v>
      </c>
      <c r="D30" s="181">
        <v>2962</v>
      </c>
    </row>
    <row r="31" spans="1:4">
      <c r="A31" s="180" t="s">
        <v>1216</v>
      </c>
      <c r="B31" s="181">
        <f t="shared" si="2"/>
        <v>325966.99</v>
      </c>
      <c r="C31" s="181">
        <v>324277.99</v>
      </c>
      <c r="D31" s="181">
        <v>1689</v>
      </c>
    </row>
    <row r="32" spans="1:4">
      <c r="A32" s="180" t="s">
        <v>1217</v>
      </c>
      <c r="B32" s="181">
        <f t="shared" si="2"/>
        <v>2016.29</v>
      </c>
      <c r="C32" s="181">
        <v>2016.29</v>
      </c>
      <c r="D32" s="181"/>
    </row>
    <row r="33" spans="1:4">
      <c r="A33" s="180" t="s">
        <v>1218</v>
      </c>
      <c r="B33" s="181">
        <f t="shared" si="2"/>
        <v>4097.38</v>
      </c>
      <c r="C33" s="181">
        <v>3751.38</v>
      </c>
      <c r="D33" s="181">
        <v>346</v>
      </c>
    </row>
    <row r="34" ht="27" spans="1:4">
      <c r="A34" s="180" t="s">
        <v>1219</v>
      </c>
      <c r="B34" s="181">
        <f t="shared" si="2"/>
        <v>23</v>
      </c>
      <c r="C34" s="181"/>
      <c r="D34" s="181">
        <v>23</v>
      </c>
    </row>
    <row r="35" spans="1:4">
      <c r="A35" s="180" t="s">
        <v>1220</v>
      </c>
      <c r="B35" s="181">
        <f t="shared" si="2"/>
        <v>1809.46</v>
      </c>
      <c r="C35" s="181">
        <v>1691.46</v>
      </c>
      <c r="D35" s="181">
        <v>118</v>
      </c>
    </row>
    <row r="36" spans="1:4">
      <c r="A36" s="180" t="s">
        <v>1221</v>
      </c>
      <c r="B36" s="181">
        <f t="shared" si="2"/>
        <v>167</v>
      </c>
      <c r="C36" s="181"/>
      <c r="D36" s="181">
        <v>167</v>
      </c>
    </row>
    <row r="37" spans="1:4">
      <c r="A37" s="180" t="s">
        <v>1222</v>
      </c>
      <c r="B37" s="181">
        <f t="shared" si="2"/>
        <v>38</v>
      </c>
      <c r="C37" s="181"/>
      <c r="D37" s="181">
        <v>38</v>
      </c>
    </row>
    <row r="38" ht="27" spans="1:4">
      <c r="A38" s="180" t="s">
        <v>1223</v>
      </c>
      <c r="B38" s="181">
        <f t="shared" si="2"/>
        <v>152</v>
      </c>
      <c r="C38" s="181">
        <v>152</v>
      </c>
      <c r="D38" s="181"/>
    </row>
    <row r="39" spans="1:4">
      <c r="A39" s="180" t="s">
        <v>1224</v>
      </c>
      <c r="B39" s="181">
        <f t="shared" si="2"/>
        <v>12381.71</v>
      </c>
      <c r="C39" s="181">
        <f>4595.33+6873.38</f>
        <v>11468.71</v>
      </c>
      <c r="D39" s="182">
        <v>913</v>
      </c>
    </row>
    <row r="40" spans="1:4">
      <c r="A40" s="180" t="s">
        <v>1225</v>
      </c>
      <c r="B40" s="181">
        <f t="shared" si="2"/>
        <v>5831</v>
      </c>
      <c r="C40" s="181">
        <v>664</v>
      </c>
      <c r="D40" s="182">
        <v>5167</v>
      </c>
    </row>
    <row r="41" spans="1:4">
      <c r="A41" s="180" t="s">
        <v>1226</v>
      </c>
      <c r="B41" s="181">
        <f t="shared" si="2"/>
        <v>5540</v>
      </c>
      <c r="C41" s="181">
        <v>3143</v>
      </c>
      <c r="D41" s="182">
        <v>2397</v>
      </c>
    </row>
    <row r="42" spans="1:4">
      <c r="A42" s="180" t="s">
        <v>1227</v>
      </c>
      <c r="B42" s="181">
        <f t="shared" si="2"/>
        <v>1468.35</v>
      </c>
      <c r="C42" s="181">
        <v>1468.35</v>
      </c>
      <c r="D42" s="182"/>
    </row>
    <row r="43" spans="1:5">
      <c r="A43" s="180" t="s">
        <v>1228</v>
      </c>
      <c r="B43" s="181">
        <f t="shared" si="2"/>
        <v>87500</v>
      </c>
      <c r="C43" s="181">
        <v>75603</v>
      </c>
      <c r="D43" s="181">
        <v>11897</v>
      </c>
      <c r="E43" s="183"/>
    </row>
    <row r="44" spans="1:4">
      <c r="A44" s="180" t="s">
        <v>1229</v>
      </c>
      <c r="B44" s="181">
        <f>C44+D44</f>
        <v>36258</v>
      </c>
      <c r="C44" s="181">
        <v>36258</v>
      </c>
      <c r="D44" s="182"/>
    </row>
    <row r="45" s="154" customFormat="1" spans="1:4">
      <c r="A45" s="180" t="s">
        <v>1230</v>
      </c>
      <c r="B45" s="182">
        <f t="shared" ref="B45:B49" si="3">C45+D45</f>
        <v>62450</v>
      </c>
      <c r="C45" s="182">
        <v>58015</v>
      </c>
      <c r="D45" s="182">
        <v>4435</v>
      </c>
    </row>
    <row r="46" spans="1:5">
      <c r="A46" s="180" t="s">
        <v>1231</v>
      </c>
      <c r="B46" s="182">
        <f t="shared" si="3"/>
        <v>51560</v>
      </c>
      <c r="C46" s="182">
        <f>SUM(C47:C50)</f>
        <v>51560</v>
      </c>
      <c r="D46" s="182"/>
      <c r="E46" s="184"/>
    </row>
    <row r="47" spans="1:4">
      <c r="A47" s="180" t="s">
        <v>1232</v>
      </c>
      <c r="B47" s="182">
        <f t="shared" si="3"/>
        <v>50348</v>
      </c>
      <c r="C47" s="182">
        <v>50348</v>
      </c>
      <c r="D47" s="182"/>
    </row>
    <row r="48" spans="1:4">
      <c r="A48" s="180" t="s">
        <v>1233</v>
      </c>
      <c r="B48" s="182">
        <f t="shared" si="3"/>
        <v>1212</v>
      </c>
      <c r="C48" s="182">
        <v>1212</v>
      </c>
      <c r="D48" s="182"/>
    </row>
    <row r="49" spans="1:4">
      <c r="A49" s="180" t="s">
        <v>1234</v>
      </c>
      <c r="B49" s="182">
        <f t="shared" si="3"/>
        <v>0</v>
      </c>
      <c r="C49" s="182"/>
      <c r="D49" s="182"/>
    </row>
    <row r="50" spans="1:4">
      <c r="A50" s="180" t="s">
        <v>1235</v>
      </c>
      <c r="B50" s="182">
        <f t="shared" ref="B49:B57" si="4">C50+D50</f>
        <v>0</v>
      </c>
      <c r="C50" s="182"/>
      <c r="D50" s="182"/>
    </row>
    <row r="51" spans="1:4">
      <c r="A51" s="180" t="s">
        <v>1236</v>
      </c>
      <c r="B51" s="182">
        <f t="shared" si="4"/>
        <v>178581</v>
      </c>
      <c r="C51" s="182">
        <f>SUM(C52:C56)</f>
        <v>137225</v>
      </c>
      <c r="D51" s="182">
        <f>SUM(D52:D56)</f>
        <v>41356</v>
      </c>
    </row>
    <row r="52" spans="1:39">
      <c r="A52" s="180" t="s">
        <v>1237</v>
      </c>
      <c r="B52" s="182">
        <f t="shared" si="4"/>
        <v>80381</v>
      </c>
      <c r="C52" s="182">
        <v>76125</v>
      </c>
      <c r="D52" s="182">
        <v>4256</v>
      </c>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row>
    <row r="53" spans="1:39">
      <c r="A53" s="186" t="s">
        <v>1238</v>
      </c>
      <c r="B53" s="182">
        <f t="shared" si="4"/>
        <v>0</v>
      </c>
      <c r="C53" s="187"/>
      <c r="D53" s="187"/>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row>
    <row r="54" spans="1:39">
      <c r="A54" s="186" t="s">
        <v>1239</v>
      </c>
      <c r="B54" s="182">
        <f t="shared" si="4"/>
        <v>98200</v>
      </c>
      <c r="C54" s="187">
        <v>61100</v>
      </c>
      <c r="D54" s="187">
        <v>37100</v>
      </c>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row>
    <row r="55" spans="1:39">
      <c r="A55" s="186" t="s">
        <v>1240</v>
      </c>
      <c r="B55" s="182">
        <f t="shared" si="4"/>
        <v>0</v>
      </c>
      <c r="C55" s="187"/>
      <c r="D55" s="187"/>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row>
    <row r="56" spans="1:39">
      <c r="A56" s="186" t="s">
        <v>1241</v>
      </c>
      <c r="B56" s="182">
        <f t="shared" si="4"/>
        <v>0</v>
      </c>
      <c r="C56" s="187"/>
      <c r="D56" s="187"/>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row>
    <row r="57" spans="1:39">
      <c r="A57" s="186" t="s">
        <v>1242</v>
      </c>
      <c r="B57" s="187">
        <f t="shared" si="4"/>
        <v>2699</v>
      </c>
      <c r="C57" s="187">
        <v>2699</v>
      </c>
      <c r="D57" s="187"/>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row>
    <row r="58" s="155" customFormat="1" ht="13.5" customHeight="1" spans="1:39">
      <c r="A58" s="177" t="s">
        <v>1243</v>
      </c>
      <c r="B58" s="179">
        <f>B59+B62+B64+B63</f>
        <v>210503</v>
      </c>
      <c r="C58" s="179">
        <f>C59+C62+C64+C63</f>
        <v>191592</v>
      </c>
      <c r="D58" s="179">
        <f>D62+D64+D63</f>
        <v>18911</v>
      </c>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row>
    <row r="59" spans="1:39">
      <c r="A59" s="189" t="s">
        <v>1244</v>
      </c>
      <c r="B59" s="182">
        <f t="shared" ref="B59:B64" si="5">SUM(C59:D59)</f>
        <v>49056</v>
      </c>
      <c r="C59" s="190">
        <f>SUM(C60:C61)</f>
        <v>49056</v>
      </c>
      <c r="D59" s="190"/>
      <c r="E59" s="191"/>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row>
    <row r="60" spans="1:39">
      <c r="A60" s="180" t="s">
        <v>1245</v>
      </c>
      <c r="B60" s="182">
        <f t="shared" si="5"/>
        <v>29745</v>
      </c>
      <c r="C60" s="182">
        <v>29745</v>
      </c>
      <c r="D60" s="182"/>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row>
    <row r="61" spans="1:39">
      <c r="A61" s="180" t="s">
        <v>1246</v>
      </c>
      <c r="B61" s="182">
        <f t="shared" si="5"/>
        <v>19311</v>
      </c>
      <c r="C61" s="182">
        <v>19311</v>
      </c>
      <c r="D61" s="182"/>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row>
    <row r="62" spans="1:39">
      <c r="A62" s="180" t="s">
        <v>1247</v>
      </c>
      <c r="B62" s="182">
        <f t="shared" si="5"/>
        <v>36105</v>
      </c>
      <c r="C62" s="182">
        <v>21979</v>
      </c>
      <c r="D62" s="182">
        <v>14126</v>
      </c>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row>
    <row r="63" spans="1:4">
      <c r="A63" s="180" t="s">
        <v>1248</v>
      </c>
      <c r="B63" s="182">
        <f t="shared" si="5"/>
        <v>0</v>
      </c>
      <c r="C63" s="182"/>
      <c r="D63" s="182"/>
    </row>
    <row r="64" spans="1:39">
      <c r="A64" s="180" t="s">
        <v>1249</v>
      </c>
      <c r="B64" s="182">
        <f t="shared" si="5"/>
        <v>125342</v>
      </c>
      <c r="C64" s="182">
        <v>120557</v>
      </c>
      <c r="D64" s="182">
        <v>4785</v>
      </c>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c r="AJ64" s="185"/>
      <c r="AK64" s="185"/>
      <c r="AL64" s="185"/>
      <c r="AM64" s="185"/>
    </row>
  </sheetData>
  <mergeCells count="3">
    <mergeCell ref="A2:D2"/>
    <mergeCell ref="B4:D4"/>
    <mergeCell ref="A4:A5"/>
  </mergeCells>
  <printOptions horizontalCentered="1"/>
  <pageMargins left="0.865972222222222" right="0.865972222222222" top="0.865972222222222" bottom="0.865972222222222" header="0.118055555555556" footer="0.590277777777778"/>
  <pageSetup paperSize="8" scale="90" firstPageNumber="35" orientation="landscape" useFirstPageNumber="1" horizontalDpi="600"/>
  <headerFooter alignWithMargins="0">
    <oddFooter>&amp;C-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58"/>
  <sheetViews>
    <sheetView showZeros="0" view="pageBreakPreview" zoomScaleNormal="100" workbookViewId="0">
      <pane ySplit="5" topLeftCell="A6" activePane="bottomLeft" state="frozen"/>
      <selection/>
      <selection pane="bottomLeft" activeCell="C10" sqref="C10"/>
    </sheetView>
  </sheetViews>
  <sheetFormatPr defaultColWidth="9" defaultRowHeight="5.65" customHeight="1"/>
  <cols>
    <col min="1" max="1" width="37.75" style="97" customWidth="1"/>
    <col min="2" max="2" width="14.625" style="97" customWidth="1"/>
    <col min="3" max="3" width="9.75" style="97" customWidth="1"/>
    <col min="4" max="4" width="9.125" style="97" customWidth="1"/>
    <col min="5" max="5" width="9.875" style="97" customWidth="1"/>
    <col min="6" max="6" width="9.5" style="97" customWidth="1"/>
    <col min="7" max="7" width="9.125" style="97" customWidth="1"/>
    <col min="8" max="8" width="9.25" style="97" customWidth="1"/>
    <col min="9" max="9" width="11.625" style="97" customWidth="1"/>
    <col min="10" max="10" width="11.375" style="97" customWidth="1"/>
    <col min="11" max="16384" width="9" style="97"/>
  </cols>
  <sheetData>
    <row r="1" s="97" customFormat="1" ht="14" customHeight="1" spans="1:1">
      <c r="A1" s="97" t="s">
        <v>1250</v>
      </c>
    </row>
    <row r="2" s="97" customFormat="1" ht="24" spans="1:10">
      <c r="A2" s="163" t="s">
        <v>1251</v>
      </c>
      <c r="B2" s="163"/>
      <c r="C2" s="163"/>
      <c r="D2" s="163"/>
      <c r="E2" s="163"/>
      <c r="F2" s="163"/>
      <c r="G2" s="163"/>
      <c r="H2" s="163"/>
      <c r="I2" s="163"/>
      <c r="J2" s="163"/>
    </row>
    <row r="3" s="97" customFormat="1" ht="21" customHeight="1" spans="1:10">
      <c r="A3" s="157"/>
      <c r="B3" s="157"/>
      <c r="C3" s="104"/>
      <c r="D3" s="104"/>
      <c r="E3" s="104"/>
      <c r="F3" s="104"/>
      <c r="G3" s="104"/>
      <c r="H3" s="104"/>
      <c r="I3" s="104"/>
      <c r="J3" s="112" t="s">
        <v>26</v>
      </c>
    </row>
    <row r="4" s="153" customFormat="1" ht="14.25" spans="1:10">
      <c r="A4" s="158" t="s">
        <v>1252</v>
      </c>
      <c r="B4" s="159" t="s">
        <v>29</v>
      </c>
      <c r="C4" s="164" t="s">
        <v>1253</v>
      </c>
      <c r="D4" s="164" t="s">
        <v>1254</v>
      </c>
      <c r="E4" s="164" t="s">
        <v>1255</v>
      </c>
      <c r="F4" s="164" t="s">
        <v>1256</v>
      </c>
      <c r="G4" s="164" t="s">
        <v>1257</v>
      </c>
      <c r="H4" s="164" t="s">
        <v>1258</v>
      </c>
      <c r="I4" s="164" t="s">
        <v>1259</v>
      </c>
      <c r="J4" s="166" t="s">
        <v>1260</v>
      </c>
    </row>
    <row r="5" s="98" customFormat="1" ht="13.5" spans="1:10">
      <c r="A5" s="106" t="s">
        <v>1261</v>
      </c>
      <c r="B5" s="160">
        <f t="shared" ref="B5:J5" si="0">SUM(B6:B25)</f>
        <v>19311</v>
      </c>
      <c r="C5" s="160">
        <f t="shared" si="0"/>
        <v>1603</v>
      </c>
      <c r="D5" s="160">
        <f t="shared" si="0"/>
        <v>1675</v>
      </c>
      <c r="E5" s="160">
        <f t="shared" si="0"/>
        <v>310</v>
      </c>
      <c r="F5" s="160">
        <f t="shared" si="0"/>
        <v>5238</v>
      </c>
      <c r="G5" s="160">
        <f t="shared" si="0"/>
        <v>1649</v>
      </c>
      <c r="H5" s="160">
        <f t="shared" si="0"/>
        <v>1880</v>
      </c>
      <c r="I5" s="160">
        <f t="shared" si="0"/>
        <v>3586</v>
      </c>
      <c r="J5" s="160">
        <f t="shared" si="0"/>
        <v>3370</v>
      </c>
    </row>
    <row r="6" s="97" customFormat="1" ht="13.5" spans="1:10">
      <c r="A6" s="110" t="s">
        <v>1262</v>
      </c>
      <c r="B6" s="161">
        <f t="shared" ref="B6:B25" si="1">SUM(C6:J6)</f>
        <v>2204</v>
      </c>
      <c r="C6" s="161">
        <v>273</v>
      </c>
      <c r="D6" s="161">
        <v>242</v>
      </c>
      <c r="E6" s="161">
        <v>143</v>
      </c>
      <c r="F6" s="161">
        <v>458</v>
      </c>
      <c r="G6" s="161">
        <v>354</v>
      </c>
      <c r="H6" s="161">
        <v>165</v>
      </c>
      <c r="I6" s="161">
        <v>172</v>
      </c>
      <c r="J6" s="161">
        <v>397</v>
      </c>
    </row>
    <row r="7" s="97" customFormat="1" ht="13.5" spans="1:10">
      <c r="A7" s="110" t="s">
        <v>1263</v>
      </c>
      <c r="B7" s="161">
        <f t="shared" si="1"/>
        <v>0</v>
      </c>
      <c r="C7" s="161">
        <v>0</v>
      </c>
      <c r="D7" s="161">
        <v>0</v>
      </c>
      <c r="E7" s="161">
        <v>0</v>
      </c>
      <c r="F7" s="161">
        <v>0</v>
      </c>
      <c r="G7" s="161">
        <v>0</v>
      </c>
      <c r="H7" s="161">
        <v>0</v>
      </c>
      <c r="I7" s="161">
        <v>0</v>
      </c>
      <c r="J7" s="161">
        <v>0</v>
      </c>
    </row>
    <row r="8" s="97" customFormat="1" ht="13.5" spans="1:10">
      <c r="A8" s="110" t="s">
        <v>1264</v>
      </c>
      <c r="B8" s="161">
        <f t="shared" si="1"/>
        <v>202</v>
      </c>
      <c r="C8" s="161">
        <v>200</v>
      </c>
      <c r="D8" s="161">
        <v>0</v>
      </c>
      <c r="E8" s="161">
        <v>0</v>
      </c>
      <c r="F8" s="161">
        <v>0</v>
      </c>
      <c r="G8" s="161">
        <v>0</v>
      </c>
      <c r="H8" s="161">
        <v>0</v>
      </c>
      <c r="I8" s="161">
        <v>0</v>
      </c>
      <c r="J8" s="161">
        <v>2</v>
      </c>
    </row>
    <row r="9" s="97" customFormat="1" ht="13.5" spans="1:10">
      <c r="A9" s="110" t="s">
        <v>1265</v>
      </c>
      <c r="B9" s="161">
        <f t="shared" si="1"/>
        <v>0</v>
      </c>
      <c r="C9" s="161">
        <v>0</v>
      </c>
      <c r="D9" s="161">
        <v>0</v>
      </c>
      <c r="E9" s="161">
        <v>0</v>
      </c>
      <c r="F9" s="161">
        <v>0</v>
      </c>
      <c r="G9" s="161">
        <v>0</v>
      </c>
      <c r="H9" s="161">
        <v>0</v>
      </c>
      <c r="I9" s="161">
        <v>0</v>
      </c>
      <c r="J9" s="161">
        <v>0</v>
      </c>
    </row>
    <row r="10" s="97" customFormat="1" ht="13.5" spans="1:10">
      <c r="A10" s="110" t="s">
        <v>1266</v>
      </c>
      <c r="B10" s="161">
        <f t="shared" si="1"/>
        <v>28</v>
      </c>
      <c r="C10" s="161">
        <v>-3</v>
      </c>
      <c r="D10" s="161">
        <v>-2</v>
      </c>
      <c r="E10" s="161">
        <v>0</v>
      </c>
      <c r="F10" s="161">
        <v>30</v>
      </c>
      <c r="G10" s="161">
        <v>-2</v>
      </c>
      <c r="H10" s="161">
        <v>2</v>
      </c>
      <c r="I10" s="161">
        <v>1</v>
      </c>
      <c r="J10" s="161">
        <v>2</v>
      </c>
    </row>
    <row r="11" s="97" customFormat="1" ht="13.5" spans="1:10">
      <c r="A11" s="110" t="s">
        <v>1267</v>
      </c>
      <c r="B11" s="161">
        <f t="shared" si="1"/>
        <v>1</v>
      </c>
      <c r="C11" s="161">
        <v>0</v>
      </c>
      <c r="D11" s="161">
        <v>0</v>
      </c>
      <c r="E11" s="161">
        <v>0</v>
      </c>
      <c r="F11" s="161">
        <v>0</v>
      </c>
      <c r="G11" s="161">
        <v>0</v>
      </c>
      <c r="H11" s="161">
        <v>0</v>
      </c>
      <c r="I11" s="161">
        <v>0</v>
      </c>
      <c r="J11" s="161">
        <v>1</v>
      </c>
    </row>
    <row r="12" s="97" customFormat="1" ht="13.5" spans="1:10">
      <c r="A12" s="110" t="s">
        <v>1268</v>
      </c>
      <c r="B12" s="161">
        <f t="shared" si="1"/>
        <v>2</v>
      </c>
      <c r="C12" s="161">
        <v>0</v>
      </c>
      <c r="D12" s="161">
        <v>0</v>
      </c>
      <c r="E12" s="161">
        <v>0</v>
      </c>
      <c r="F12" s="161">
        <v>0</v>
      </c>
      <c r="G12" s="161">
        <v>0</v>
      </c>
      <c r="H12" s="161">
        <v>1</v>
      </c>
      <c r="I12" s="161">
        <v>0</v>
      </c>
      <c r="J12" s="161">
        <v>1</v>
      </c>
    </row>
    <row r="13" s="97" customFormat="1" ht="13.5" spans="1:10">
      <c r="A13" s="110" t="s">
        <v>1269</v>
      </c>
      <c r="B13" s="161">
        <f t="shared" si="1"/>
        <v>697</v>
      </c>
      <c r="C13" s="161">
        <v>395</v>
      </c>
      <c r="D13" s="161">
        <v>216</v>
      </c>
      <c r="E13" s="161">
        <v>86</v>
      </c>
      <c r="F13" s="161">
        <v>0</v>
      </c>
      <c r="G13" s="161">
        <v>0</v>
      </c>
      <c r="H13" s="161">
        <v>0</v>
      </c>
      <c r="I13" s="161">
        <v>0</v>
      </c>
      <c r="J13" s="161">
        <v>0</v>
      </c>
    </row>
    <row r="14" s="97" customFormat="1" ht="13.5" spans="1:10">
      <c r="A14" s="110" t="s">
        <v>1270</v>
      </c>
      <c r="B14" s="161">
        <f t="shared" si="1"/>
        <v>49</v>
      </c>
      <c r="C14" s="161">
        <v>0</v>
      </c>
      <c r="D14" s="161">
        <v>0</v>
      </c>
      <c r="E14" s="161">
        <v>0</v>
      </c>
      <c r="F14" s="161">
        <v>9</v>
      </c>
      <c r="G14" s="161">
        <v>7</v>
      </c>
      <c r="H14" s="161">
        <v>17</v>
      </c>
      <c r="I14" s="161">
        <v>9</v>
      </c>
      <c r="J14" s="161">
        <v>7</v>
      </c>
    </row>
    <row r="15" s="97" customFormat="1" ht="13.5" spans="1:10">
      <c r="A15" s="110" t="s">
        <v>1271</v>
      </c>
      <c r="B15" s="161">
        <f t="shared" si="1"/>
        <v>0</v>
      </c>
      <c r="C15" s="161">
        <v>0</v>
      </c>
      <c r="D15" s="161">
        <v>0</v>
      </c>
      <c r="E15" s="161">
        <v>0</v>
      </c>
      <c r="F15" s="161">
        <v>0</v>
      </c>
      <c r="G15" s="161">
        <v>0</v>
      </c>
      <c r="H15" s="161">
        <v>0</v>
      </c>
      <c r="I15" s="161">
        <v>0</v>
      </c>
      <c r="J15" s="161">
        <v>0</v>
      </c>
    </row>
    <row r="16" s="97" customFormat="1" ht="13.5" spans="1:10">
      <c r="A16" s="110" t="s">
        <v>1272</v>
      </c>
      <c r="B16" s="161">
        <f t="shared" si="1"/>
        <v>8956</v>
      </c>
      <c r="C16" s="161">
        <v>489</v>
      </c>
      <c r="D16" s="161">
        <v>549</v>
      </c>
      <c r="E16" s="161">
        <v>39</v>
      </c>
      <c r="F16" s="161">
        <v>3660</v>
      </c>
      <c r="G16" s="161">
        <v>446</v>
      </c>
      <c r="H16" s="161">
        <v>731</v>
      </c>
      <c r="I16" s="161">
        <v>2543</v>
      </c>
      <c r="J16" s="161">
        <v>499</v>
      </c>
    </row>
    <row r="17" s="97" customFormat="1" ht="13.5" spans="1:10">
      <c r="A17" s="110" t="s">
        <v>1273</v>
      </c>
      <c r="B17" s="161">
        <f t="shared" si="1"/>
        <v>3680</v>
      </c>
      <c r="C17" s="161">
        <v>210</v>
      </c>
      <c r="D17" s="161">
        <v>481</v>
      </c>
      <c r="E17" s="161">
        <v>0</v>
      </c>
      <c r="F17" s="161">
        <v>635</v>
      </c>
      <c r="G17" s="161">
        <v>411</v>
      </c>
      <c r="H17" s="161">
        <v>798</v>
      </c>
      <c r="I17" s="161">
        <v>695</v>
      </c>
      <c r="J17" s="161">
        <v>450</v>
      </c>
    </row>
    <row r="18" s="97" customFormat="1" ht="13.5" spans="1:10">
      <c r="A18" s="110" t="s">
        <v>1274</v>
      </c>
      <c r="B18" s="161">
        <f t="shared" si="1"/>
        <v>1060</v>
      </c>
      <c r="C18" s="161">
        <v>20</v>
      </c>
      <c r="D18" s="161">
        <v>170</v>
      </c>
      <c r="E18" s="161">
        <v>20</v>
      </c>
      <c r="F18" s="161">
        <v>400</v>
      </c>
      <c r="G18" s="161">
        <v>140</v>
      </c>
      <c r="H18" s="161">
        <v>120</v>
      </c>
      <c r="I18" s="161">
        <v>130</v>
      </c>
      <c r="J18" s="161">
        <v>60</v>
      </c>
    </row>
    <row r="19" s="97" customFormat="1" ht="13.5" spans="1:10">
      <c r="A19" s="110" t="s">
        <v>1275</v>
      </c>
      <c r="B19" s="161">
        <f t="shared" si="1"/>
        <v>252</v>
      </c>
      <c r="C19" s="161">
        <v>3</v>
      </c>
      <c r="D19" s="161">
        <v>1</v>
      </c>
      <c r="E19" s="161">
        <v>0</v>
      </c>
      <c r="F19" s="161">
        <v>34</v>
      </c>
      <c r="G19" s="161">
        <v>203</v>
      </c>
      <c r="H19" s="161">
        <v>4</v>
      </c>
      <c r="I19" s="161">
        <v>4</v>
      </c>
      <c r="J19" s="161">
        <v>3</v>
      </c>
    </row>
    <row r="20" s="97" customFormat="1" ht="13.5" spans="1:10">
      <c r="A20" s="110" t="s">
        <v>1276</v>
      </c>
      <c r="B20" s="161">
        <f t="shared" si="1"/>
        <v>0</v>
      </c>
      <c r="C20" s="161">
        <v>0</v>
      </c>
      <c r="D20" s="161">
        <v>0</v>
      </c>
      <c r="E20" s="161">
        <v>0</v>
      </c>
      <c r="F20" s="161">
        <v>0</v>
      </c>
      <c r="G20" s="161">
        <v>0</v>
      </c>
      <c r="H20" s="161">
        <v>0</v>
      </c>
      <c r="I20" s="161">
        <v>0</v>
      </c>
      <c r="J20" s="161">
        <v>0</v>
      </c>
    </row>
    <row r="21" s="97" customFormat="1" ht="13" customHeight="1" spans="1:10">
      <c r="A21" s="110" t="s">
        <v>1277</v>
      </c>
      <c r="B21" s="161">
        <f t="shared" si="1"/>
        <v>1920</v>
      </c>
      <c r="C21" s="161">
        <v>0</v>
      </c>
      <c r="D21" s="161">
        <v>0</v>
      </c>
      <c r="E21" s="161">
        <v>0</v>
      </c>
      <c r="F21" s="161">
        <v>0</v>
      </c>
      <c r="G21" s="161">
        <v>0</v>
      </c>
      <c r="H21" s="161">
        <v>0</v>
      </c>
      <c r="I21" s="161">
        <v>0</v>
      </c>
      <c r="J21" s="161">
        <v>1920</v>
      </c>
    </row>
    <row r="22" s="97" customFormat="1" ht="13.5" spans="1:10">
      <c r="A22" s="110" t="s">
        <v>1278</v>
      </c>
      <c r="B22" s="161">
        <f t="shared" si="1"/>
        <v>88</v>
      </c>
      <c r="C22" s="161">
        <v>3</v>
      </c>
      <c r="D22" s="161">
        <v>8</v>
      </c>
      <c r="E22" s="161">
        <v>0</v>
      </c>
      <c r="F22" s="161">
        <v>3</v>
      </c>
      <c r="G22" s="161">
        <v>10</v>
      </c>
      <c r="H22" s="161">
        <v>16</v>
      </c>
      <c r="I22" s="161">
        <v>32</v>
      </c>
      <c r="J22" s="161">
        <v>16</v>
      </c>
    </row>
    <row r="23" s="97" customFormat="1" ht="13.5" spans="1:10">
      <c r="A23" s="110" t="s">
        <v>1279</v>
      </c>
      <c r="B23" s="161">
        <f t="shared" si="1"/>
        <v>0</v>
      </c>
      <c r="C23" s="161">
        <v>0</v>
      </c>
      <c r="D23" s="161">
        <v>0</v>
      </c>
      <c r="E23" s="161">
        <v>0</v>
      </c>
      <c r="F23" s="161">
        <v>0</v>
      </c>
      <c r="G23" s="161">
        <v>0</v>
      </c>
      <c r="H23" s="161">
        <v>0</v>
      </c>
      <c r="I23" s="161">
        <v>0</v>
      </c>
      <c r="J23" s="161">
        <v>0</v>
      </c>
    </row>
    <row r="24" s="97" customFormat="1" ht="13.5" spans="1:10">
      <c r="A24" s="110" t="s">
        <v>1280</v>
      </c>
      <c r="B24" s="161">
        <f t="shared" si="1"/>
        <v>172</v>
      </c>
      <c r="C24" s="161">
        <v>13</v>
      </c>
      <c r="D24" s="161">
        <v>10</v>
      </c>
      <c r="E24" s="161">
        <v>22</v>
      </c>
      <c r="F24" s="161">
        <v>9</v>
      </c>
      <c r="G24" s="161">
        <v>80</v>
      </c>
      <c r="H24" s="161">
        <v>26</v>
      </c>
      <c r="I24" s="161">
        <v>0</v>
      </c>
      <c r="J24" s="161">
        <v>12</v>
      </c>
    </row>
    <row r="25" s="97" customFormat="1" ht="13.5" spans="1:10">
      <c r="A25" s="162" t="s">
        <v>1281</v>
      </c>
      <c r="B25" s="161">
        <f t="shared" si="1"/>
        <v>0</v>
      </c>
      <c r="C25" s="165">
        <v>0</v>
      </c>
      <c r="D25" s="165">
        <v>0</v>
      </c>
      <c r="E25" s="165">
        <v>0</v>
      </c>
      <c r="F25" s="165">
        <v>0</v>
      </c>
      <c r="G25" s="165">
        <v>0</v>
      </c>
      <c r="H25" s="165">
        <v>0</v>
      </c>
      <c r="I25" s="165">
        <v>0</v>
      </c>
      <c r="J25" s="165">
        <v>0</v>
      </c>
    </row>
    <row r="45" s="154" customFormat="1" customHeight="1" spans="1:10">
      <c r="A45" s="97"/>
      <c r="B45" s="97"/>
      <c r="C45" s="97"/>
      <c r="D45" s="97"/>
      <c r="E45" s="97"/>
      <c r="F45" s="97"/>
      <c r="G45" s="97"/>
      <c r="H45" s="97"/>
      <c r="I45" s="97"/>
      <c r="J45" s="97"/>
    </row>
    <row r="58" s="155" customFormat="1" customHeight="1" spans="1:39">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row>
  </sheetData>
  <mergeCells count="1">
    <mergeCell ref="A2:J2"/>
  </mergeCells>
  <printOptions horizontalCentered="1"/>
  <pageMargins left="0.865972222222222" right="0.865972222222222" top="0.865972222222222" bottom="0.865972222222222" header="0.118055555555556" footer="0.590277777777778"/>
  <pageSetup paperSize="8" scale="90" firstPageNumber="35" orientation="landscape" useFirstPageNumber="1" horizontalDpi="600"/>
  <headerFooter alignWithMargins="0">
    <oddFooter>&amp;C-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8"/>
  <sheetViews>
    <sheetView showZeros="0" view="pageBreakPreview" zoomScaleNormal="100" workbookViewId="0">
      <pane ySplit="5" topLeftCell="A6" activePane="bottomLeft" state="frozen"/>
      <selection/>
      <selection pane="bottomLeft" activeCell="A3" sqref="A3"/>
    </sheetView>
  </sheetViews>
  <sheetFormatPr defaultColWidth="9" defaultRowHeight="5.65" customHeight="1"/>
  <cols>
    <col min="1" max="1" width="37.75" style="97" customWidth="1"/>
    <col min="2" max="2" width="21.875" style="97" customWidth="1"/>
    <col min="3" max="16384" width="9" style="97"/>
  </cols>
  <sheetData>
    <row r="1" s="97" customFormat="1" ht="14" customHeight="1" spans="1:1">
      <c r="A1" s="97" t="s">
        <v>1282</v>
      </c>
    </row>
    <row r="2" s="97" customFormat="1" ht="51" customHeight="1" spans="1:2">
      <c r="A2" s="156" t="s">
        <v>1283</v>
      </c>
      <c r="B2" s="156"/>
    </row>
    <row r="3" s="97" customFormat="1" ht="21" customHeight="1" spans="1:2">
      <c r="A3" s="157"/>
      <c r="B3" s="112" t="s">
        <v>26</v>
      </c>
    </row>
    <row r="4" s="153" customFormat="1" ht="14.25" spans="1:2">
      <c r="A4" s="158" t="s">
        <v>1252</v>
      </c>
      <c r="B4" s="159" t="s">
        <v>29</v>
      </c>
    </row>
    <row r="5" s="98" customFormat="1" ht="13.5" spans="1:2">
      <c r="A5" s="106" t="s">
        <v>1261</v>
      </c>
      <c r="B5" s="160">
        <v>19311</v>
      </c>
    </row>
    <row r="6" s="97" customFormat="1" ht="13.5" spans="1:2">
      <c r="A6" s="110" t="s">
        <v>1262</v>
      </c>
      <c r="B6" s="161">
        <v>2204</v>
      </c>
    </row>
    <row r="7" s="97" customFormat="1" ht="13.5" spans="1:2">
      <c r="A7" s="110" t="s">
        <v>1263</v>
      </c>
      <c r="B7" s="161">
        <v>0</v>
      </c>
    </row>
    <row r="8" s="97" customFormat="1" ht="13.5" spans="1:2">
      <c r="A8" s="110" t="s">
        <v>1264</v>
      </c>
      <c r="B8" s="161">
        <v>202</v>
      </c>
    </row>
    <row r="9" s="97" customFormat="1" ht="13.5" spans="1:2">
      <c r="A9" s="110" t="s">
        <v>1265</v>
      </c>
      <c r="B9" s="161">
        <v>0</v>
      </c>
    </row>
    <row r="10" s="97" customFormat="1" ht="13.5" spans="1:2">
      <c r="A10" s="110" t="s">
        <v>1266</v>
      </c>
      <c r="B10" s="161">
        <v>28</v>
      </c>
    </row>
    <row r="11" s="97" customFormat="1" ht="13.5" spans="1:2">
      <c r="A11" s="110" t="s">
        <v>1267</v>
      </c>
      <c r="B11" s="161">
        <v>1</v>
      </c>
    </row>
    <row r="12" s="97" customFormat="1" ht="13.5" spans="1:2">
      <c r="A12" s="110" t="s">
        <v>1268</v>
      </c>
      <c r="B12" s="161">
        <v>2</v>
      </c>
    </row>
    <row r="13" s="97" customFormat="1" ht="13.5" spans="1:2">
      <c r="A13" s="110" t="s">
        <v>1269</v>
      </c>
      <c r="B13" s="161">
        <v>697</v>
      </c>
    </row>
    <row r="14" s="97" customFormat="1" ht="13.5" spans="1:2">
      <c r="A14" s="110" t="s">
        <v>1270</v>
      </c>
      <c r="B14" s="161">
        <v>49</v>
      </c>
    </row>
    <row r="15" s="97" customFormat="1" ht="13.5" spans="1:2">
      <c r="A15" s="110" t="s">
        <v>1271</v>
      </c>
      <c r="B15" s="161">
        <v>0</v>
      </c>
    </row>
    <row r="16" s="97" customFormat="1" ht="13.5" spans="1:2">
      <c r="A16" s="110" t="s">
        <v>1272</v>
      </c>
      <c r="B16" s="161">
        <v>8956</v>
      </c>
    </row>
    <row r="17" s="97" customFormat="1" ht="13.5" spans="1:2">
      <c r="A17" s="110" t="s">
        <v>1273</v>
      </c>
      <c r="B17" s="161">
        <v>3680</v>
      </c>
    </row>
    <row r="18" s="97" customFormat="1" ht="13.5" spans="1:2">
      <c r="A18" s="110" t="s">
        <v>1274</v>
      </c>
      <c r="B18" s="161">
        <v>1060</v>
      </c>
    </row>
    <row r="19" s="97" customFormat="1" ht="13.5" spans="1:2">
      <c r="A19" s="110" t="s">
        <v>1275</v>
      </c>
      <c r="B19" s="161">
        <v>252</v>
      </c>
    </row>
    <row r="20" s="97" customFormat="1" ht="13.5" spans="1:2">
      <c r="A20" s="110" t="s">
        <v>1276</v>
      </c>
      <c r="B20" s="161">
        <v>0</v>
      </c>
    </row>
    <row r="21" s="97" customFormat="1" ht="13" customHeight="1" spans="1:2">
      <c r="A21" s="110" t="s">
        <v>1277</v>
      </c>
      <c r="B21" s="161">
        <v>1920</v>
      </c>
    </row>
    <row r="22" s="97" customFormat="1" ht="13.5" spans="1:2">
      <c r="A22" s="110" t="s">
        <v>1278</v>
      </c>
      <c r="B22" s="161">
        <v>88</v>
      </c>
    </row>
    <row r="23" s="97" customFormat="1" ht="13.5" spans="1:2">
      <c r="A23" s="110" t="s">
        <v>1279</v>
      </c>
      <c r="B23" s="161">
        <v>0</v>
      </c>
    </row>
    <row r="24" s="97" customFormat="1" ht="13.5" spans="1:2">
      <c r="A24" s="110" t="s">
        <v>1280</v>
      </c>
      <c r="B24" s="161">
        <v>172</v>
      </c>
    </row>
    <row r="25" s="97" customFormat="1" ht="13.5" spans="1:2">
      <c r="A25" s="162" t="s">
        <v>1281</v>
      </c>
      <c r="B25" s="161">
        <v>0</v>
      </c>
    </row>
    <row r="45" s="154" customFormat="1" customHeight="1" spans="1:2">
      <c r="A45" s="97"/>
      <c r="B45" s="97"/>
    </row>
    <row r="58" s="155" customFormat="1" customHeight="1" spans="1:31">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row>
  </sheetData>
  <mergeCells count="1">
    <mergeCell ref="A2:B2"/>
  </mergeCells>
  <printOptions horizontalCentered="1"/>
  <pageMargins left="0.865972222222222" right="0.865972222222222" top="0.865972222222222" bottom="0.865972222222222" header="0.118055555555556" footer="0.590277777777778"/>
  <pageSetup paperSize="8" scale="90" firstPageNumber="35" orientation="landscape" useFirstPageNumber="1" horizontalDpi="600"/>
  <headerFooter alignWithMargins="0">
    <oddFooter>&amp;C- &amp;P -</oddFooter>
  </headerFooter>
</worksheet>
</file>

<file path=docProps/app.xml><?xml version="1.0" encoding="utf-8"?>
<Properties xmlns="http://schemas.openxmlformats.org/officeDocument/2006/extended-properties" xmlns:vt="http://schemas.openxmlformats.org/officeDocument/2006/docPropsVTypes">
  <Company>jujumao</Company>
  <Application>Microsoft Excel</Application>
  <HeadingPairs>
    <vt:vector size="2" baseType="variant">
      <vt:variant>
        <vt:lpstr>工作表</vt:lpstr>
      </vt:variant>
      <vt:variant>
        <vt:i4>22</vt:i4>
      </vt:variant>
    </vt:vector>
  </HeadingPairs>
  <TitlesOfParts>
    <vt:vector size="22" baseType="lpstr">
      <vt:lpstr>封面</vt:lpstr>
      <vt:lpstr>目录</vt:lpstr>
      <vt:lpstr>表一</vt:lpstr>
      <vt:lpstr>表二</vt:lpstr>
      <vt:lpstr>表三</vt:lpstr>
      <vt:lpstr>表四</vt:lpstr>
      <vt:lpstr>表五</vt:lpstr>
      <vt:lpstr>表六</vt:lpstr>
      <vt:lpstr>表七</vt:lpstr>
      <vt:lpstr>表八</vt:lpstr>
      <vt:lpstr>表九</vt:lpstr>
      <vt:lpstr>表十</vt:lpstr>
      <vt:lpstr>表十一</vt:lpstr>
      <vt:lpstr>表十二</vt:lpstr>
      <vt:lpstr>表十三</vt:lpstr>
      <vt:lpstr>表十四</vt:lpstr>
      <vt:lpstr>表十五</vt:lpstr>
      <vt:lpstr>表十六</vt:lpstr>
      <vt:lpstr>表十七</vt:lpstr>
      <vt:lpstr>表十八</vt:lpstr>
      <vt:lpstr>表十九</vt:lpstr>
      <vt:lpstr>表二十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2018-08-22T01:51:00Z</dcterms:created>
  <cp:lastPrinted>2021-08-24T00:51:00Z</cp:lastPrinted>
  <dcterms:modified xsi:type="dcterms:W3CDTF">2023-09-15T01:37:57Z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9731F967D80341E2BFAB1582F3DBE882</vt:lpwstr>
  </property>
</Properties>
</file>