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externalLinks/externalLink10.xml" ContentType="application/vnd.openxmlformats-officedocument.spreadsheetml.externalLink+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15" yWindow="-15" windowWidth="9600" windowHeight="12540" tabRatio="602"/>
  </bookViews>
  <sheets>
    <sheet name="封面" sheetId="1" r:id="rId1"/>
    <sheet name="表1" sheetId="43" r:id="rId2"/>
    <sheet name="表2" sheetId="2" r:id="rId3"/>
    <sheet name="表3" sheetId="32" r:id="rId4"/>
    <sheet name="表4" sheetId="30" r:id="rId5"/>
    <sheet name="表5" sheetId="28" r:id="rId6"/>
    <sheet name="表6" sheetId="33" r:id="rId7"/>
    <sheet name="表7" sheetId="22" r:id="rId8"/>
    <sheet name="表8" sheetId="29" r:id="rId9"/>
    <sheet name="表9" sheetId="45" r:id="rId10"/>
    <sheet name="表10" sheetId="34" r:id="rId11"/>
    <sheet name="表11" sheetId="42" r:id="rId12"/>
    <sheet name="表12" sheetId="31" r:id="rId13"/>
    <sheet name="表13" sheetId="35" r:id="rId14"/>
    <sheet name="表14" sheetId="25" r:id="rId15"/>
    <sheet name="表15" sheetId="36" r:id="rId16"/>
    <sheet name="表16" sheetId="27" r:id="rId17"/>
    <sheet name="表17" sheetId="37" r:id="rId18"/>
    <sheet name="表18" sheetId="20" r:id="rId19"/>
    <sheet name="表19" sheetId="38" r:id="rId20"/>
    <sheet name="表20" sheetId="21" r:id="rId21"/>
    <sheet name="表21" sheetId="40" r:id="rId22"/>
    <sheet name="表22" sheetId="46" r:id="rId23"/>
    <sheet name="表23" sheetId="39"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q" localSheetId="10">[1]国家!#REF!</definedName>
    <definedName name="\q" localSheetId="11">[1]国家!#REF!</definedName>
    <definedName name="\q" localSheetId="15">[1]国家!#REF!</definedName>
    <definedName name="\q" localSheetId="16">[1]国家!#REF!</definedName>
    <definedName name="\q" localSheetId="17">[1]国家!#REF!</definedName>
    <definedName name="\q" localSheetId="19">[1]国家!#REF!</definedName>
    <definedName name="\q" localSheetId="3">[1]国家!#REF!</definedName>
    <definedName name="\q" localSheetId="7">[1]国家!#REF!</definedName>
    <definedName name="\q">[1]国家!#REF!</definedName>
    <definedName name="\z" localSheetId="10">[2]中央!#REF!</definedName>
    <definedName name="\z" localSheetId="11">[2]中央!#REF!</definedName>
    <definedName name="\z" localSheetId="15">[2]中央!#REF!</definedName>
    <definedName name="\z" localSheetId="16">[2]中央!#REF!</definedName>
    <definedName name="\z" localSheetId="17">[2]中央!#REF!</definedName>
    <definedName name="\z" localSheetId="19">[2]中央!#REF!</definedName>
    <definedName name="\z" localSheetId="3">[2]中央!#REF!</definedName>
    <definedName name="\z" localSheetId="7">[2]中央!#REF!</definedName>
    <definedName name="\z">[2]中央!#REF!</definedName>
    <definedName name="_xlnm._FilterDatabase" localSheetId="10" hidden="1">#REF!</definedName>
    <definedName name="_xlnm._FilterDatabase" localSheetId="11" hidden="1">#REF!</definedName>
    <definedName name="_xlnm._FilterDatabase" localSheetId="15" hidden="1">#REF!</definedName>
    <definedName name="_xlnm._FilterDatabase" localSheetId="16" hidden="1">#REF!</definedName>
    <definedName name="_xlnm._FilterDatabase" localSheetId="17" hidden="1">#REF!</definedName>
    <definedName name="_xlnm._FilterDatabase" localSheetId="19" hidden="1">#REF!</definedName>
    <definedName name="_xlnm._FilterDatabase" localSheetId="3" hidden="1">#REF!</definedName>
    <definedName name="_xlnm._FilterDatabase" localSheetId="7" hidden="1">#REF!</definedName>
    <definedName name="_xlnm._FilterDatabase" hidden="1">#REF!</definedName>
    <definedName name="_Order1" hidden="1">255</definedName>
    <definedName name="_Order2" hidden="1">255</definedName>
    <definedName name="a" localSheetId="10">#REF!</definedName>
    <definedName name="a" localSheetId="11">#REF!</definedName>
    <definedName name="a" localSheetId="15">#REF!</definedName>
    <definedName name="a" localSheetId="16">#REF!</definedName>
    <definedName name="a" localSheetId="17">#REF!</definedName>
    <definedName name="a" localSheetId="19">#REF!</definedName>
    <definedName name="a" localSheetId="3">#REF!</definedName>
    <definedName name="a" localSheetId="7">#REF!</definedName>
    <definedName name="a">#REF!</definedName>
    <definedName name="aa" localSheetId="10">#REF!</definedName>
    <definedName name="aa" localSheetId="11">#REF!</definedName>
    <definedName name="aa" localSheetId="15">#REF!</definedName>
    <definedName name="aa" localSheetId="16">#REF!</definedName>
    <definedName name="aa" localSheetId="17">#REF!</definedName>
    <definedName name="aa" localSheetId="19">#REF!</definedName>
    <definedName name="aa" localSheetId="3">#REF!</definedName>
    <definedName name="aa">#REF!</definedName>
    <definedName name="aaa" localSheetId="10">[2]中央!#REF!</definedName>
    <definedName name="aaa" localSheetId="11">[2]中央!#REF!</definedName>
    <definedName name="aaa" localSheetId="15">[2]中央!#REF!</definedName>
    <definedName name="aaa" localSheetId="16">[2]中央!#REF!</definedName>
    <definedName name="aaa" localSheetId="17">[2]中央!#REF!</definedName>
    <definedName name="aaa" localSheetId="19">[2]中央!#REF!</definedName>
    <definedName name="aaa" localSheetId="3">[2]中央!#REF!</definedName>
    <definedName name="aaa" localSheetId="7">[2]中央!#REF!</definedName>
    <definedName name="aaa">[2]中央!#REF!</definedName>
    <definedName name="aaaaaa" localSheetId="10">#REF!</definedName>
    <definedName name="aaaaaa" localSheetId="11">#REF!</definedName>
    <definedName name="aaaaaa" localSheetId="15">#REF!</definedName>
    <definedName name="aaaaaa" localSheetId="16">#REF!</definedName>
    <definedName name="aaaaaa" localSheetId="17">#REF!</definedName>
    <definedName name="aaaaaa" localSheetId="19">#REF!</definedName>
    <definedName name="aaaaaa" localSheetId="3">#REF!</definedName>
    <definedName name="aaaaaa">#REF!</definedName>
    <definedName name="aaaagfdsafsd">#N/A</definedName>
    <definedName name="ABC" localSheetId="10">#REF!</definedName>
    <definedName name="ABC" localSheetId="11">#REF!</definedName>
    <definedName name="ABC" localSheetId="15">#REF!</definedName>
    <definedName name="ABC" localSheetId="16">#REF!</definedName>
    <definedName name="ABC" localSheetId="17">#REF!</definedName>
    <definedName name="ABC" localSheetId="19">#REF!</definedName>
    <definedName name="ABC" localSheetId="3">#REF!</definedName>
    <definedName name="ABC">#REF!</definedName>
    <definedName name="ABD" localSheetId="10">#REF!</definedName>
    <definedName name="ABD" localSheetId="11">#REF!</definedName>
    <definedName name="ABD" localSheetId="15">#REF!</definedName>
    <definedName name="ABD" localSheetId="17">#REF!</definedName>
    <definedName name="ABD" localSheetId="19">#REF!</definedName>
    <definedName name="ABD" localSheetId="3">#REF!</definedName>
    <definedName name="ABD">#REF!</definedName>
    <definedName name="AccessDatabase" hidden="1">"D:\文_件\省长专项\2000省长专项审批.mdb"</definedName>
    <definedName name="addsdsads">#N/A</definedName>
    <definedName name="adsafs">#N/A</definedName>
    <definedName name="adsdsaas">#N/A</definedName>
    <definedName name="agasdgaksdk">#N/A</definedName>
    <definedName name="agsdsawae">#N/A</definedName>
    <definedName name="ajgfdajfajd">#N/A</definedName>
    <definedName name="asda">#N/A</definedName>
    <definedName name="asdfas">#N/A</definedName>
    <definedName name="asdfasf">#N/A</definedName>
    <definedName name="asdfkaskfda">#N/A</definedName>
    <definedName name="asdg\">#N/A</definedName>
    <definedName name="asdga">#N/A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county" localSheetId="10">#REF!</definedName>
    <definedName name="county" localSheetId="11">#REF!</definedName>
    <definedName name="county" localSheetId="15">#REF!</definedName>
    <definedName name="county" localSheetId="17">#REF!</definedName>
    <definedName name="county" localSheetId="19">#REF!</definedName>
    <definedName name="county" localSheetId="3">#REF!</definedName>
    <definedName name="county">#REF!</definedName>
    <definedName name="da">#N/A</definedName>
    <definedName name="dadaf">#N/A</definedName>
    <definedName name="dads">#N/A</definedName>
    <definedName name="daggaga">#N/A</definedName>
    <definedName name="dasdfasd">#N/A</definedName>
    <definedName name="data" localSheetId="10">#REF!</definedName>
    <definedName name="data" localSheetId="11">#REF!</definedName>
    <definedName name="data" localSheetId="15">#REF!</definedName>
    <definedName name="data" localSheetId="17">#REF!</definedName>
    <definedName name="data" localSheetId="19">#REF!</definedName>
    <definedName name="data" localSheetId="3">#REF!</definedName>
    <definedName name="data">#REF!</definedName>
    <definedName name="_xlnm.Database">[3]PKx!$A$1:$AP$622</definedName>
    <definedName name="database2" localSheetId="10">#REF!</definedName>
    <definedName name="database2" localSheetId="11">#REF!</definedName>
    <definedName name="database2" localSheetId="15">#REF!</definedName>
    <definedName name="database2" localSheetId="17">#REF!</definedName>
    <definedName name="database2" localSheetId="19">#REF!</definedName>
    <definedName name="database2" localSheetId="3">#REF!</definedName>
    <definedName name="database2">#REF!</definedName>
    <definedName name="database3" localSheetId="10">#REF!</definedName>
    <definedName name="database3" localSheetId="11">#REF!</definedName>
    <definedName name="database3" localSheetId="15">#REF!</definedName>
    <definedName name="database3" localSheetId="17">#REF!</definedName>
    <definedName name="database3" localSheetId="19">#REF!</definedName>
    <definedName name="database3" localSheetId="3">#REF!</definedName>
    <definedName name="database3">#REF!</definedName>
    <definedName name="dd">#N/A</definedName>
    <definedName name="ddad">#N/A</definedName>
    <definedName name="ddagagsgdsa">#N/A</definedName>
    <definedName name="dddsaga">#N/A</definedName>
    <definedName name="dddsagsa">#N/A</definedName>
    <definedName name="ddsadafs">#N/A</definedName>
    <definedName name="ddsass">#N/A</definedName>
    <definedName name="dfadfsfds">#N/A</definedName>
    <definedName name="dfadsaf">#N/A</definedName>
    <definedName name="dfadsas">#N/A</definedName>
    <definedName name="dfasfw">#N/A</definedName>
    <definedName name="dfasggasf">#N/A</definedName>
    <definedName name="dfaxc">#N/A</definedName>
    <definedName name="dfjajsfd">#N/A</definedName>
    <definedName name="dfwaa">#N/A</definedName>
    <definedName name="dgadsfd">#N/A</definedName>
    <definedName name="dgafk">#N/A</definedName>
    <definedName name="dgafsj">#N/A</definedName>
    <definedName name="dgah">#N/A</definedName>
    <definedName name="dgasdfa">#N/A</definedName>
    <definedName name="dgasdhf">#N/A</definedName>
    <definedName name="dghadfha">#N/A</definedName>
    <definedName name="dghadhf">#N/A</definedName>
    <definedName name="dgkgfkdsafka">#N/A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rafd">#N/A</definedName>
    <definedName name="dsaasagf">#N/A</definedName>
    <definedName name="dsadsadsa">#N/A</definedName>
    <definedName name="dsadsafag">#N/A</definedName>
    <definedName name="dsadshf">#N/A</definedName>
    <definedName name="dsafdfdgas">#N/A</definedName>
    <definedName name="dsafdfdsfds">#N/A</definedName>
    <definedName name="dsafdsafdsa">#N/A</definedName>
    <definedName name="dsaffdsa">#N/A</definedName>
    <definedName name="dsagagw">#N/A</definedName>
    <definedName name="dsagas">#N/A</definedName>
    <definedName name="dsagasfwq">#N/A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jgakdsf">#N/A</definedName>
    <definedName name="dssasaww">#N/A</definedName>
    <definedName name="fdsafdsafdsa">#N/A</definedName>
    <definedName name="fdsafdsafdsfdsa">#N/A</definedName>
    <definedName name="fdsafdsfdsafdsa">#N/A</definedName>
    <definedName name="fdsfdsafdcdx">#N/A</definedName>
    <definedName name="fdsfdsafdfdsa">#N/A</definedName>
    <definedName name="ffdfdsaafds">#N/A</definedName>
    <definedName name="fjafjs">#N/A</definedName>
    <definedName name="fjajsfdja">#N/A</definedName>
    <definedName name="fjdajsdjfa">#N/A</definedName>
    <definedName name="fjjafsjaj">#N/A</definedName>
    <definedName name="fsa">#N/A</definedName>
    <definedName name="fsafffdsfdsa">#N/A</definedName>
    <definedName name="fsafsdfdsa">#N/A</definedName>
    <definedName name="gadsfawe">#N/A</definedName>
    <definedName name="gafsafas">#N/A</definedName>
    <definedName name="gagssd">#N/A</definedName>
    <definedName name="gasdgfasgas">#N/A</definedName>
    <definedName name="gfagajfas">#N/A</definedName>
    <definedName name="ggasfdasf">#N/A</definedName>
    <definedName name="gxxe2003">[4]P1012001!$A$6:$E$117</definedName>
    <definedName name="gxxe20032">[5]P1012001!$A$6:$E$117</definedName>
    <definedName name="hhhh" localSheetId="10">#REF!</definedName>
    <definedName name="hhhh" localSheetId="11">#REF!</definedName>
    <definedName name="hhhh" localSheetId="15">#REF!</definedName>
    <definedName name="hhhh" localSheetId="17">#REF!</definedName>
    <definedName name="hhhh" localSheetId="19">#REF!</definedName>
    <definedName name="hhhh" localSheetId="3">#REF!</definedName>
    <definedName name="hhhh">#REF!</definedName>
    <definedName name="jdfajsfdj">#N/A</definedName>
    <definedName name="jdjfadsjf">#N/A</definedName>
    <definedName name="jjgajsdfjasd">#N/A</definedName>
    <definedName name="kdfkasj">#N/A</definedName>
    <definedName name="kgak">#N/A</definedName>
    <definedName name="kkkk" localSheetId="10">#REF!</definedName>
    <definedName name="kkkk" localSheetId="11">#REF!</definedName>
    <definedName name="kkkk" localSheetId="15">#REF!</definedName>
    <definedName name="kkkk" localSheetId="17">#REF!</definedName>
    <definedName name="kkkk" localSheetId="19">#REF!</definedName>
    <definedName name="kkkk" localSheetId="3">#REF!</definedName>
    <definedName name="kkkk">#REF!</definedName>
    <definedName name="_xlnm.Print_Area" localSheetId="10">表10!$A$1:$D$27</definedName>
    <definedName name="_xlnm.Print_Area" localSheetId="11">表11!$A$1:$D$210</definedName>
    <definedName name="_xlnm.Print_Area" localSheetId="14">表14!$A$1:$R$14</definedName>
    <definedName name="_xlnm.Print_Area" localSheetId="15">表15!$A$1:$D$36</definedName>
    <definedName name="_xlnm.Print_Area" localSheetId="16">表16!$A$1:$O$39</definedName>
    <definedName name="_xlnm.Print_Area" localSheetId="17">表17!$A$1:$O$29</definedName>
    <definedName name="_xlnm.Print_Area" localSheetId="18">表18!$A$1:$G$15</definedName>
    <definedName name="_xlnm.Print_Area" localSheetId="19">表19!$A$1:$J$30</definedName>
    <definedName name="_xlnm.Print_Area" localSheetId="2">表2!$A$1:$R$41</definedName>
    <definedName name="_xlnm.Print_Area" localSheetId="20">表20!$A$1:$J$30</definedName>
    <definedName name="_xlnm.Print_Area" localSheetId="3">表3!$A$1:$R$38</definedName>
    <definedName name="_xlnm.Print_Area" localSheetId="7">表7!$A$1:$Q$44</definedName>
    <definedName name="_xlnm.Print_Area">#N/A</definedName>
    <definedName name="Print_Area_MI" localSheetId="10">#REF!</definedName>
    <definedName name="Print_Area_MI" localSheetId="11">#REF!</definedName>
    <definedName name="Print_Area_MI" localSheetId="15">#REF!</definedName>
    <definedName name="Print_Area_MI" localSheetId="17">#REF!</definedName>
    <definedName name="Print_Area_MI" localSheetId="19">#REF!</definedName>
    <definedName name="Print_Area_MI" localSheetId="3">#REF!</definedName>
    <definedName name="Print_Area_MI">#REF!</definedName>
    <definedName name="_xlnm.Print_Titles" localSheetId="10">表10!$1:$5</definedName>
    <definedName name="_xlnm.Print_Titles" localSheetId="11">表11!$1:$5</definedName>
    <definedName name="_xlnm.Print_Titles" localSheetId="16">表16!$1:$5</definedName>
    <definedName name="_xlnm.Print_Titles" localSheetId="17">表17!$1:$5</definedName>
    <definedName name="_xlnm.Print_Titles" localSheetId="2">表2!$1:$6</definedName>
    <definedName name="_xlnm.Print_Titles" localSheetId="3">表3!$1:$6</definedName>
    <definedName name="_xlnm.Print_Titles" localSheetId="4">表4!$7:$7</definedName>
    <definedName name="_xlnm.Print_Titles" localSheetId="6">表6!$4:$5</definedName>
    <definedName name="_xlnm.Print_Titles" localSheetId="7">表7!$1:5</definedName>
    <definedName name="_xlnm.Print_Titles">#N/A</definedName>
    <definedName name="q" localSheetId="10">[1]国家!#REF!</definedName>
    <definedName name="q" localSheetId="11">[1]国家!#REF!</definedName>
    <definedName name="q" localSheetId="15">[1]国家!#REF!</definedName>
    <definedName name="q" localSheetId="16">[1]国家!#REF!</definedName>
    <definedName name="q" localSheetId="17">[1]国家!#REF!</definedName>
    <definedName name="q" localSheetId="19">[1]国家!#REF!</definedName>
    <definedName name="q" localSheetId="3">[1]国家!#REF!</definedName>
    <definedName name="q">[1]国家!#REF!</definedName>
    <definedName name="qq" localSheetId="10">[2]中央!#REF!</definedName>
    <definedName name="qq" localSheetId="11">[2]中央!#REF!</definedName>
    <definedName name="qq" localSheetId="15">[2]中央!#REF!</definedName>
    <definedName name="qq" localSheetId="16">[2]中央!#REF!</definedName>
    <definedName name="qq" localSheetId="17">[2]中央!#REF!</definedName>
    <definedName name="qq" localSheetId="19">[2]中央!#REF!</definedName>
    <definedName name="qq" localSheetId="3">[2]中央!#REF!</definedName>
    <definedName name="qq">[2]中央!#REF!</definedName>
    <definedName name="saagasf">#N/A</definedName>
    <definedName name="sadfaffdas">#N/A</definedName>
    <definedName name="sadfas">#N/A</definedName>
    <definedName name="sadfasdf">#N/A</definedName>
    <definedName name="sadffdag">#N/A</definedName>
    <definedName name="sadgafasdd">#N/A</definedName>
    <definedName name="sadgafasfd">#N/A</definedName>
    <definedName name="sadgafsdw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dafg">#N/A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kasfka">#N/A</definedName>
    <definedName name="sdfsdafaw">#N/A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w">#N/A</definedName>
    <definedName name="sdsaaa">#N/A</definedName>
    <definedName name="sdsfccxxx">#N/A</definedName>
    <definedName name="sfdsafdfdsa">#N/A</definedName>
    <definedName name="sfdsafdsaafds">#N/A</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sfafag">#N/A</definedName>
    <definedName name="表" localSheetId="11">#REF!</definedName>
    <definedName name="表" localSheetId="19">#REF!</definedName>
    <definedName name="表">#REF!</definedName>
    <definedName name="财政供养" localSheetId="10">#REF!</definedName>
    <definedName name="财政供养" localSheetId="11">#REF!</definedName>
    <definedName name="财政供养" localSheetId="15">#REF!</definedName>
    <definedName name="财政供养" localSheetId="16">#REF!</definedName>
    <definedName name="财政供养" localSheetId="17">#REF!</definedName>
    <definedName name="财政供养" localSheetId="19">#REF!</definedName>
    <definedName name="财政供养" localSheetId="3">#REF!</definedName>
    <definedName name="财政供养">#REF!</definedName>
    <definedName name="处室" localSheetId="10">#REF!</definedName>
    <definedName name="处室" localSheetId="11">#REF!</definedName>
    <definedName name="处室" localSheetId="15">#REF!</definedName>
    <definedName name="处室" localSheetId="17">#REF!</definedName>
    <definedName name="处室" localSheetId="19">#REF!</definedName>
    <definedName name="处室" localSheetId="3">#REF!</definedName>
    <definedName name="处室">#REF!</definedName>
    <definedName name="还有" localSheetId="10">#REF!</definedName>
    <definedName name="还有" localSheetId="11">#REF!</definedName>
    <definedName name="还有" localSheetId="15">#REF!</definedName>
    <definedName name="还有" localSheetId="17">#REF!</definedName>
    <definedName name="还有" localSheetId="19">#REF!</definedName>
    <definedName name="还有" localSheetId="3">#REF!</definedName>
    <definedName name="还有">#REF!</definedName>
    <definedName name="汇率" localSheetId="10">#REF!</definedName>
    <definedName name="汇率" localSheetId="11">#REF!</definedName>
    <definedName name="汇率" localSheetId="15">#REF!</definedName>
    <definedName name="汇率" localSheetId="17">#REF!</definedName>
    <definedName name="汇率" localSheetId="19">#REF!</definedName>
    <definedName name="汇率" localSheetId="3">#REF!</definedName>
    <definedName name="汇率">#REF!</definedName>
    <definedName name="基金处室" localSheetId="10">#REF!</definedName>
    <definedName name="基金处室" localSheetId="11">#REF!</definedName>
    <definedName name="基金处室" localSheetId="15">#REF!</definedName>
    <definedName name="基金处室" localSheetId="17">#REF!</definedName>
    <definedName name="基金处室" localSheetId="19">#REF!</definedName>
    <definedName name="基金处室" localSheetId="3">#REF!</definedName>
    <definedName name="基金处室">#REF!</definedName>
    <definedName name="基金金额" localSheetId="10">#REF!</definedName>
    <definedName name="基金金额" localSheetId="11">#REF!</definedName>
    <definedName name="基金金额" localSheetId="15">#REF!</definedName>
    <definedName name="基金金额" localSheetId="17">#REF!</definedName>
    <definedName name="基金金额" localSheetId="19">#REF!</definedName>
    <definedName name="基金金额" localSheetId="3">#REF!</definedName>
    <definedName name="基金金额">#REF!</definedName>
    <definedName name="基金科目" localSheetId="10">#REF!</definedName>
    <definedName name="基金科目" localSheetId="11">#REF!</definedName>
    <definedName name="基金科目" localSheetId="15">#REF!</definedName>
    <definedName name="基金科目" localSheetId="17">#REF!</definedName>
    <definedName name="基金科目" localSheetId="19">#REF!</definedName>
    <definedName name="基金科目" localSheetId="3">#REF!</definedName>
    <definedName name="基金科目">#REF!</definedName>
    <definedName name="基金类型" localSheetId="10">#REF!</definedName>
    <definedName name="基金类型" localSheetId="11">#REF!</definedName>
    <definedName name="基金类型" localSheetId="15">#REF!</definedName>
    <definedName name="基金类型" localSheetId="17">#REF!</definedName>
    <definedName name="基金类型" localSheetId="19">#REF!</definedName>
    <definedName name="基金类型" localSheetId="3">#REF!</definedName>
    <definedName name="基金类型">#REF!</definedName>
    <definedName name="金额" localSheetId="10">#REF!</definedName>
    <definedName name="金额" localSheetId="11">#REF!</definedName>
    <definedName name="金额" localSheetId="15">#REF!</definedName>
    <definedName name="金额" localSheetId="17">#REF!</definedName>
    <definedName name="金额" localSheetId="19">#REF!</definedName>
    <definedName name="金额" localSheetId="3">#REF!</definedName>
    <definedName name="金额">#REF!</definedName>
    <definedName name="科目" localSheetId="10">#REF!</definedName>
    <definedName name="科目" localSheetId="11">#REF!</definedName>
    <definedName name="科目" localSheetId="15">#REF!</definedName>
    <definedName name="科目" localSheetId="17">#REF!</definedName>
    <definedName name="科目" localSheetId="19">#REF!</definedName>
    <definedName name="科目" localSheetId="3">#REF!</definedName>
    <definedName name="科目">#REF!</definedName>
    <definedName name="类型" localSheetId="10">#REF!</definedName>
    <definedName name="类型" localSheetId="11">#REF!</definedName>
    <definedName name="类型" localSheetId="15">#REF!</definedName>
    <definedName name="类型" localSheetId="17">#REF!</definedName>
    <definedName name="类型" localSheetId="19">#REF!</definedName>
    <definedName name="类型" localSheetId="3">#REF!</definedName>
    <definedName name="类型">#REF!</definedName>
    <definedName name="全额差额比例" localSheetId="10">'[6]C01-1'!#REF!</definedName>
    <definedName name="全额差额比例" localSheetId="11">'[6]C01-1'!#REF!</definedName>
    <definedName name="全额差额比例" localSheetId="15">'[6]C01-1'!#REF!</definedName>
    <definedName name="全额差额比例" localSheetId="17">'[6]C01-1'!#REF!</definedName>
    <definedName name="全额差额比例" localSheetId="19">'[6]C01-1'!#REF!</definedName>
    <definedName name="全额差额比例" localSheetId="3">'[6]C01-1'!#REF!</definedName>
    <definedName name="全额差额比例">'[6]C01-1'!#REF!</definedName>
    <definedName name="生产列1" localSheetId="10">#REF!</definedName>
    <definedName name="生产列1" localSheetId="11">#REF!</definedName>
    <definedName name="生产列1" localSheetId="15">#REF!</definedName>
    <definedName name="生产列1" localSheetId="16">#REF!</definedName>
    <definedName name="生产列1" localSheetId="17">#REF!</definedName>
    <definedName name="生产列1" localSheetId="19">#REF!</definedName>
    <definedName name="生产列1" localSheetId="3">#REF!</definedName>
    <definedName name="生产列1" localSheetId="7">#REF!</definedName>
    <definedName name="生产列1">#REF!</definedName>
    <definedName name="生产列11" localSheetId="10">#REF!</definedName>
    <definedName name="生产列11" localSheetId="11">#REF!</definedName>
    <definedName name="生产列11" localSheetId="15">#REF!</definedName>
    <definedName name="生产列11" localSheetId="16">#REF!</definedName>
    <definedName name="生产列11" localSheetId="17">#REF!</definedName>
    <definedName name="生产列11" localSheetId="19">#REF!</definedName>
    <definedName name="生产列11" localSheetId="3">#REF!</definedName>
    <definedName name="生产列11" localSheetId="7">#REF!</definedName>
    <definedName name="生产列11">#REF!</definedName>
    <definedName name="生产列15" localSheetId="10">#REF!</definedName>
    <definedName name="生产列15" localSheetId="11">#REF!</definedName>
    <definedName name="生产列15" localSheetId="15">#REF!</definedName>
    <definedName name="生产列15" localSheetId="16">#REF!</definedName>
    <definedName name="生产列15" localSheetId="17">#REF!</definedName>
    <definedName name="生产列15" localSheetId="19">#REF!</definedName>
    <definedName name="生产列15" localSheetId="3">#REF!</definedName>
    <definedName name="生产列15" localSheetId="7">#REF!</definedName>
    <definedName name="生产列15">#REF!</definedName>
    <definedName name="生产列16" localSheetId="10">#REF!</definedName>
    <definedName name="生产列16" localSheetId="11">#REF!</definedName>
    <definedName name="生产列16" localSheetId="15">#REF!</definedName>
    <definedName name="生产列16" localSheetId="17">#REF!</definedName>
    <definedName name="生产列16" localSheetId="19">#REF!</definedName>
    <definedName name="生产列16" localSheetId="3">#REF!</definedName>
    <definedName name="生产列16">#REF!</definedName>
    <definedName name="生产列17" localSheetId="10">#REF!</definedName>
    <definedName name="生产列17" localSheetId="11">#REF!</definedName>
    <definedName name="生产列17" localSheetId="15">#REF!</definedName>
    <definedName name="生产列17" localSheetId="17">#REF!</definedName>
    <definedName name="生产列17" localSheetId="19">#REF!</definedName>
    <definedName name="生产列17" localSheetId="3">#REF!</definedName>
    <definedName name="生产列17">#REF!</definedName>
    <definedName name="生产列19" localSheetId="10">#REF!</definedName>
    <definedName name="生产列19" localSheetId="11">#REF!</definedName>
    <definedName name="生产列19" localSheetId="15">#REF!</definedName>
    <definedName name="生产列19" localSheetId="17">#REF!</definedName>
    <definedName name="生产列19" localSheetId="19">#REF!</definedName>
    <definedName name="生产列19" localSheetId="3">#REF!</definedName>
    <definedName name="生产列19">#REF!</definedName>
    <definedName name="生产列2" localSheetId="10">#REF!</definedName>
    <definedName name="生产列2" localSheetId="11">#REF!</definedName>
    <definedName name="生产列2" localSheetId="15">#REF!</definedName>
    <definedName name="生产列2" localSheetId="17">#REF!</definedName>
    <definedName name="生产列2" localSheetId="19">#REF!</definedName>
    <definedName name="生产列2" localSheetId="3">#REF!</definedName>
    <definedName name="生产列2">#REF!</definedName>
    <definedName name="生产列20" localSheetId="10">#REF!</definedName>
    <definedName name="生产列20" localSheetId="11">#REF!</definedName>
    <definedName name="生产列20" localSheetId="15">#REF!</definedName>
    <definedName name="生产列20" localSheetId="17">#REF!</definedName>
    <definedName name="生产列20" localSheetId="19">#REF!</definedName>
    <definedName name="生产列20" localSheetId="3">#REF!</definedName>
    <definedName name="生产列20">#REF!</definedName>
    <definedName name="生产列3" localSheetId="10">#REF!</definedName>
    <definedName name="生产列3" localSheetId="11">#REF!</definedName>
    <definedName name="生产列3" localSheetId="15">#REF!</definedName>
    <definedName name="生产列3" localSheetId="17">#REF!</definedName>
    <definedName name="生产列3" localSheetId="19">#REF!</definedName>
    <definedName name="生产列3" localSheetId="3">#REF!</definedName>
    <definedName name="生产列3">#REF!</definedName>
    <definedName name="生产列4" localSheetId="10">#REF!</definedName>
    <definedName name="生产列4" localSheetId="11">#REF!</definedName>
    <definedName name="生产列4" localSheetId="15">#REF!</definedName>
    <definedName name="生产列4" localSheetId="17">#REF!</definedName>
    <definedName name="生产列4" localSheetId="19">#REF!</definedName>
    <definedName name="生产列4" localSheetId="3">#REF!</definedName>
    <definedName name="生产列4">#REF!</definedName>
    <definedName name="生产列5" localSheetId="10">#REF!</definedName>
    <definedName name="生产列5" localSheetId="11">#REF!</definedName>
    <definedName name="生产列5" localSheetId="15">#REF!</definedName>
    <definedName name="生产列5" localSheetId="17">#REF!</definedName>
    <definedName name="生产列5" localSheetId="19">#REF!</definedName>
    <definedName name="生产列5" localSheetId="3">#REF!</definedName>
    <definedName name="生产列5">#REF!</definedName>
    <definedName name="生产列6" localSheetId="10">#REF!</definedName>
    <definedName name="生产列6" localSheetId="11">#REF!</definedName>
    <definedName name="生产列6" localSheetId="15">#REF!</definedName>
    <definedName name="生产列6" localSheetId="17">#REF!</definedName>
    <definedName name="生产列6" localSheetId="19">#REF!</definedName>
    <definedName name="生产列6" localSheetId="3">#REF!</definedName>
    <definedName name="生产列6">#REF!</definedName>
    <definedName name="生产列7" localSheetId="10">#REF!</definedName>
    <definedName name="生产列7" localSheetId="11">#REF!</definedName>
    <definedName name="生产列7" localSheetId="15">#REF!</definedName>
    <definedName name="生产列7" localSheetId="17">#REF!</definedName>
    <definedName name="生产列7" localSheetId="19">#REF!</definedName>
    <definedName name="生产列7" localSheetId="3">#REF!</definedName>
    <definedName name="生产列7">#REF!</definedName>
    <definedName name="生产列8" localSheetId="10">#REF!</definedName>
    <definedName name="生产列8" localSheetId="11">#REF!</definedName>
    <definedName name="生产列8" localSheetId="15">#REF!</definedName>
    <definedName name="生产列8" localSheetId="17">#REF!</definedName>
    <definedName name="生产列8" localSheetId="19">#REF!</definedName>
    <definedName name="生产列8" localSheetId="3">#REF!</definedName>
    <definedName name="生产列8">#REF!</definedName>
    <definedName name="生产列9" localSheetId="10">#REF!</definedName>
    <definedName name="生产列9" localSheetId="11">#REF!</definedName>
    <definedName name="生产列9" localSheetId="15">#REF!</definedName>
    <definedName name="生产列9" localSheetId="17">#REF!</definedName>
    <definedName name="生产列9" localSheetId="19">#REF!</definedName>
    <definedName name="生产列9" localSheetId="3">#REF!</definedName>
    <definedName name="生产列9">#REF!</definedName>
    <definedName name="生产期" localSheetId="10">#REF!</definedName>
    <definedName name="生产期" localSheetId="11">#REF!</definedName>
    <definedName name="生产期" localSheetId="15">#REF!</definedName>
    <definedName name="生产期" localSheetId="17">#REF!</definedName>
    <definedName name="生产期" localSheetId="19">#REF!</definedName>
    <definedName name="生产期" localSheetId="3">#REF!</definedName>
    <definedName name="生产期">#REF!</definedName>
    <definedName name="生产期1" localSheetId="10">#REF!</definedName>
    <definedName name="生产期1" localSheetId="11">#REF!</definedName>
    <definedName name="生产期1" localSheetId="15">#REF!</definedName>
    <definedName name="生产期1" localSheetId="17">#REF!</definedName>
    <definedName name="生产期1" localSheetId="19">#REF!</definedName>
    <definedName name="生产期1" localSheetId="3">#REF!</definedName>
    <definedName name="生产期1">#REF!</definedName>
    <definedName name="生产期11" localSheetId="10">#REF!</definedName>
    <definedName name="生产期11" localSheetId="11">#REF!</definedName>
    <definedName name="生产期11" localSheetId="15">#REF!</definedName>
    <definedName name="生产期11" localSheetId="17">#REF!</definedName>
    <definedName name="生产期11" localSheetId="19">#REF!</definedName>
    <definedName name="生产期11" localSheetId="3">#REF!</definedName>
    <definedName name="生产期11">#REF!</definedName>
    <definedName name="生产期123" localSheetId="10">#REF!</definedName>
    <definedName name="生产期123" localSheetId="11">#REF!</definedName>
    <definedName name="生产期123" localSheetId="15">#REF!</definedName>
    <definedName name="生产期123" localSheetId="17">#REF!</definedName>
    <definedName name="生产期123" localSheetId="19">#REF!</definedName>
    <definedName name="生产期123" localSheetId="3">#REF!</definedName>
    <definedName name="生产期123">#REF!</definedName>
    <definedName name="生产期15" localSheetId="10">#REF!</definedName>
    <definedName name="生产期15" localSheetId="11">#REF!</definedName>
    <definedName name="生产期15" localSheetId="15">#REF!</definedName>
    <definedName name="生产期15" localSheetId="17">#REF!</definedName>
    <definedName name="生产期15" localSheetId="19">#REF!</definedName>
    <definedName name="生产期15" localSheetId="3">#REF!</definedName>
    <definedName name="生产期15">#REF!</definedName>
    <definedName name="生产期16" localSheetId="10">#REF!</definedName>
    <definedName name="生产期16" localSheetId="11">#REF!</definedName>
    <definedName name="生产期16" localSheetId="15">#REF!</definedName>
    <definedName name="生产期16" localSheetId="17">#REF!</definedName>
    <definedName name="生产期16" localSheetId="19">#REF!</definedName>
    <definedName name="生产期16" localSheetId="3">#REF!</definedName>
    <definedName name="生产期16">#REF!</definedName>
    <definedName name="生产期17" localSheetId="10">#REF!</definedName>
    <definedName name="生产期17" localSheetId="11">#REF!</definedName>
    <definedName name="生产期17" localSheetId="15">#REF!</definedName>
    <definedName name="生产期17" localSheetId="17">#REF!</definedName>
    <definedName name="生产期17" localSheetId="19">#REF!</definedName>
    <definedName name="生产期17" localSheetId="3">#REF!</definedName>
    <definedName name="生产期17">#REF!</definedName>
    <definedName name="生产期19" localSheetId="10">#REF!</definedName>
    <definedName name="生产期19" localSheetId="11">#REF!</definedName>
    <definedName name="生产期19" localSheetId="15">#REF!</definedName>
    <definedName name="生产期19" localSheetId="17">#REF!</definedName>
    <definedName name="生产期19" localSheetId="19">#REF!</definedName>
    <definedName name="生产期19" localSheetId="3">#REF!</definedName>
    <definedName name="生产期19">#REF!</definedName>
    <definedName name="生产期2" localSheetId="10">#REF!</definedName>
    <definedName name="生产期2" localSheetId="11">#REF!</definedName>
    <definedName name="生产期2" localSheetId="15">#REF!</definedName>
    <definedName name="生产期2" localSheetId="17">#REF!</definedName>
    <definedName name="生产期2" localSheetId="19">#REF!</definedName>
    <definedName name="生产期2" localSheetId="3">#REF!</definedName>
    <definedName name="生产期2">#REF!</definedName>
    <definedName name="生产期20" localSheetId="10">#REF!</definedName>
    <definedName name="生产期20" localSheetId="11">#REF!</definedName>
    <definedName name="生产期20" localSheetId="15">#REF!</definedName>
    <definedName name="生产期20" localSheetId="17">#REF!</definedName>
    <definedName name="生产期20" localSheetId="19">#REF!</definedName>
    <definedName name="生产期20" localSheetId="3">#REF!</definedName>
    <definedName name="生产期20">#REF!</definedName>
    <definedName name="生产期3" localSheetId="10">#REF!</definedName>
    <definedName name="生产期3" localSheetId="11">#REF!</definedName>
    <definedName name="生产期3" localSheetId="15">#REF!</definedName>
    <definedName name="生产期3" localSheetId="17">#REF!</definedName>
    <definedName name="生产期3" localSheetId="19">#REF!</definedName>
    <definedName name="生产期3" localSheetId="3">#REF!</definedName>
    <definedName name="生产期3">#REF!</definedName>
    <definedName name="生产期4" localSheetId="10">#REF!</definedName>
    <definedName name="生产期4" localSheetId="11">#REF!</definedName>
    <definedName name="生产期4" localSheetId="15">#REF!</definedName>
    <definedName name="生产期4" localSheetId="17">#REF!</definedName>
    <definedName name="生产期4" localSheetId="19">#REF!</definedName>
    <definedName name="生产期4" localSheetId="3">#REF!</definedName>
    <definedName name="生产期4">#REF!</definedName>
    <definedName name="生产期5" localSheetId="10">#REF!</definedName>
    <definedName name="生产期5" localSheetId="11">#REF!</definedName>
    <definedName name="生产期5" localSheetId="15">#REF!</definedName>
    <definedName name="生产期5" localSheetId="17">#REF!</definedName>
    <definedName name="生产期5" localSheetId="19">#REF!</definedName>
    <definedName name="生产期5" localSheetId="3">#REF!</definedName>
    <definedName name="生产期5">#REF!</definedName>
    <definedName name="生产期6" localSheetId="10">#REF!</definedName>
    <definedName name="生产期6" localSheetId="11">#REF!</definedName>
    <definedName name="生产期6" localSheetId="15">#REF!</definedName>
    <definedName name="生产期6" localSheetId="17">#REF!</definedName>
    <definedName name="生产期6" localSheetId="19">#REF!</definedName>
    <definedName name="生产期6" localSheetId="3">#REF!</definedName>
    <definedName name="生产期6">#REF!</definedName>
    <definedName name="生产期7" localSheetId="10">#REF!</definedName>
    <definedName name="生产期7" localSheetId="11">#REF!</definedName>
    <definedName name="生产期7" localSheetId="15">#REF!</definedName>
    <definedName name="生产期7" localSheetId="17">#REF!</definedName>
    <definedName name="生产期7" localSheetId="19">#REF!</definedName>
    <definedName name="生产期7" localSheetId="3">#REF!</definedName>
    <definedName name="生产期7">#REF!</definedName>
    <definedName name="生产期8" localSheetId="10">#REF!</definedName>
    <definedName name="生产期8" localSheetId="11">#REF!</definedName>
    <definedName name="生产期8" localSheetId="15">#REF!</definedName>
    <definedName name="生产期8" localSheetId="17">#REF!</definedName>
    <definedName name="生产期8" localSheetId="19">#REF!</definedName>
    <definedName name="生产期8" localSheetId="3">#REF!</definedName>
    <definedName name="生产期8">#REF!</definedName>
    <definedName name="生产期9" localSheetId="10">#REF!</definedName>
    <definedName name="生产期9" localSheetId="11">#REF!</definedName>
    <definedName name="生产期9" localSheetId="15">#REF!</definedName>
    <definedName name="生产期9" localSheetId="17">#REF!</definedName>
    <definedName name="生产期9" localSheetId="19">#REF!</definedName>
    <definedName name="生产期9" localSheetId="3">#REF!</definedName>
    <definedName name="生产期9">#REF!</definedName>
    <definedName name="四季度" localSheetId="10">'[6]C01-1'!#REF!</definedName>
    <definedName name="四季度" localSheetId="11">'[6]C01-1'!#REF!</definedName>
    <definedName name="四季度" localSheetId="15">'[6]C01-1'!#REF!</definedName>
    <definedName name="四季度" localSheetId="17">'[6]C01-1'!#REF!</definedName>
    <definedName name="四季度" localSheetId="19">'[6]C01-1'!#REF!</definedName>
    <definedName name="四季度" localSheetId="3">'[6]C01-1'!#REF!</definedName>
    <definedName name="四季度">'[6]C01-1'!#REF!</definedName>
    <definedName name="位次d" localSheetId="10">[7]四月份月报!#REF!</definedName>
    <definedName name="位次d" localSheetId="11">[7]四月份月报!#REF!</definedName>
    <definedName name="位次d" localSheetId="15">[7]四月份月报!#REF!</definedName>
    <definedName name="位次d" localSheetId="17">[7]四月份月报!#REF!</definedName>
    <definedName name="位次d" localSheetId="19">[7]四月份月报!#REF!</definedName>
    <definedName name="位次d" localSheetId="3">[7]四月份月报!#REF!</definedName>
    <definedName name="位次d">[7]四月份月报!#REF!</definedName>
    <definedName name="性别">[8]基础编码!$H$2:$H$3</definedName>
    <definedName name="学历">[8]基础编码!$S$2:$S$9</definedName>
    <definedName name="支出">[9]P1012001!$A$6:$E$117</definedName>
    <definedName name="전" localSheetId="10">#REF!</definedName>
    <definedName name="전" localSheetId="11">#REF!</definedName>
    <definedName name="전" localSheetId="15">#REF!</definedName>
    <definedName name="전" localSheetId="16">#REF!</definedName>
    <definedName name="전" localSheetId="17">#REF!</definedName>
    <definedName name="전" localSheetId="19">#REF!</definedName>
    <definedName name="전" localSheetId="3">#REF!</definedName>
    <definedName name="전" localSheetId="7">#REF!</definedName>
    <definedName name="전">#REF!</definedName>
    <definedName name="주택사업본부" localSheetId="10">#REF!</definedName>
    <definedName name="주택사업본부" localSheetId="11">#REF!</definedName>
    <definedName name="주택사업본부" localSheetId="15">#REF!</definedName>
    <definedName name="주택사업본부" localSheetId="16">#REF!</definedName>
    <definedName name="주택사업본부" localSheetId="17">#REF!</definedName>
    <definedName name="주택사업본부" localSheetId="19">#REF!</definedName>
    <definedName name="주택사업본부" localSheetId="3">#REF!</definedName>
    <definedName name="주택사업본부" localSheetId="7">#REF!</definedName>
    <definedName name="주택사업본부">#REF!</definedName>
    <definedName name="철구사업본부" localSheetId="10">#REF!</definedName>
    <definedName name="철구사업본부" localSheetId="11">#REF!</definedName>
    <definedName name="철구사업본부" localSheetId="15">#REF!</definedName>
    <definedName name="철구사업본부" localSheetId="16">#REF!</definedName>
    <definedName name="철구사업본부" localSheetId="17">#REF!</definedName>
    <definedName name="철구사업본부" localSheetId="19">#REF!</definedName>
    <definedName name="철구사업본부" localSheetId="3">#REF!</definedName>
    <definedName name="철구사업본부" localSheetId="7">#REF!</definedName>
    <definedName name="철구사업본부">#REF!</definedName>
  </definedNames>
  <calcPr calcId="124519"/>
</workbook>
</file>

<file path=xl/calcChain.xml><?xml version="1.0" encoding="utf-8"?>
<calcChain xmlns="http://schemas.openxmlformats.org/spreadsheetml/2006/main">
  <c r="R7" i="25"/>
  <c r="H7" i="40"/>
  <c r="B8"/>
  <c r="B9"/>
  <c r="B10"/>
  <c r="B11"/>
  <c r="B12"/>
  <c r="B7"/>
  <c r="C11"/>
  <c r="C7"/>
  <c r="E17" i="46"/>
  <c r="D17"/>
  <c r="C17"/>
  <c r="B17"/>
  <c r="E16"/>
  <c r="D16"/>
  <c r="D15" s="1"/>
  <c r="C16"/>
  <c r="B16"/>
  <c r="E15"/>
  <c r="C15"/>
  <c r="B15"/>
  <c r="E12"/>
  <c r="D12"/>
  <c r="C12"/>
  <c r="B12"/>
  <c r="E9"/>
  <c r="D9"/>
  <c r="C9"/>
  <c r="B9"/>
  <c r="E6"/>
  <c r="D6"/>
  <c r="C6"/>
  <c r="B6"/>
  <c r="B10" i="42"/>
  <c r="B11"/>
  <c r="B12"/>
  <c r="B13"/>
  <c r="B14"/>
  <c r="B15"/>
  <c r="B18"/>
  <c r="B19"/>
  <c r="B20"/>
  <c r="B21"/>
  <c r="B24"/>
  <c r="B25"/>
  <c r="B26"/>
  <c r="B28"/>
  <c r="B29"/>
  <c r="B30"/>
  <c r="B33"/>
  <c r="B34"/>
  <c r="B35"/>
  <c r="B36"/>
  <c r="B38"/>
  <c r="B39"/>
  <c r="B40"/>
  <c r="B41"/>
  <c r="B44"/>
  <c r="B45"/>
  <c r="B46"/>
  <c r="B47"/>
  <c r="B48"/>
  <c r="B49"/>
  <c r="B50"/>
  <c r="B51"/>
  <c r="B52"/>
  <c r="B53"/>
  <c r="B54"/>
  <c r="B55"/>
  <c r="B57"/>
  <c r="B58"/>
  <c r="B59"/>
  <c r="B60"/>
  <c r="B62"/>
  <c r="B63"/>
  <c r="B64"/>
  <c r="B65"/>
  <c r="B66"/>
  <c r="B68"/>
  <c r="B69"/>
  <c r="B70"/>
  <c r="B73"/>
  <c r="B74"/>
  <c r="B75"/>
  <c r="B76"/>
  <c r="B78"/>
  <c r="B79"/>
  <c r="B80"/>
  <c r="B81"/>
  <c r="B83"/>
  <c r="B84"/>
  <c r="B85"/>
  <c r="B86"/>
  <c r="B89"/>
  <c r="B90"/>
  <c r="B91"/>
  <c r="B92"/>
  <c r="B94"/>
  <c r="B95"/>
  <c r="B96"/>
  <c r="B97"/>
  <c r="B99"/>
  <c r="B100"/>
  <c r="B101"/>
  <c r="B102"/>
  <c r="B104"/>
  <c r="B105"/>
  <c r="B106"/>
  <c r="B107"/>
  <c r="B108"/>
  <c r="B109"/>
  <c r="B110"/>
  <c r="B111"/>
  <c r="B113"/>
  <c r="B114"/>
  <c r="B115"/>
  <c r="B116"/>
  <c r="B117"/>
  <c r="B118"/>
  <c r="B120"/>
  <c r="B121"/>
  <c r="B122"/>
  <c r="B123"/>
  <c r="B124"/>
  <c r="B125"/>
  <c r="B126"/>
  <c r="B127"/>
  <c r="B130"/>
  <c r="B131"/>
  <c r="B132"/>
  <c r="B135"/>
  <c r="B136"/>
  <c r="B137"/>
  <c r="B138"/>
  <c r="B139"/>
  <c r="B142"/>
  <c r="B143"/>
  <c r="B145"/>
  <c r="B147"/>
  <c r="B148"/>
  <c r="B149"/>
  <c r="B150"/>
  <c r="B151"/>
  <c r="B152"/>
  <c r="B153"/>
  <c r="B154"/>
  <c r="B156"/>
  <c r="B157"/>
  <c r="B158"/>
  <c r="B159"/>
  <c r="B160"/>
  <c r="B161"/>
  <c r="B162"/>
  <c r="B163"/>
  <c r="B164"/>
  <c r="B165"/>
  <c r="B166"/>
  <c r="B169"/>
  <c r="B170"/>
  <c r="B171"/>
  <c r="B172"/>
  <c r="B173"/>
  <c r="B174"/>
  <c r="B175"/>
  <c r="B176"/>
  <c r="B177"/>
  <c r="B178"/>
  <c r="B179"/>
  <c r="B180"/>
  <c r="B181"/>
  <c r="B182"/>
  <c r="B183"/>
  <c r="B184"/>
  <c r="B185"/>
  <c r="B188"/>
  <c r="B189"/>
  <c r="B190"/>
  <c r="B191"/>
  <c r="B192"/>
  <c r="B193"/>
  <c r="B194"/>
  <c r="B195"/>
  <c r="B196"/>
  <c r="B197"/>
  <c r="B198"/>
  <c r="B199"/>
  <c r="B200"/>
  <c r="B201"/>
  <c r="B202"/>
  <c r="B203"/>
  <c r="B204"/>
  <c r="B205"/>
  <c r="B206"/>
  <c r="B207"/>
  <c r="B208"/>
  <c r="B209"/>
  <c r="B210"/>
  <c r="D187"/>
  <c r="D186" s="1"/>
  <c r="D168"/>
  <c r="D167" s="1"/>
  <c r="D155"/>
  <c r="D146"/>
  <c r="D141"/>
  <c r="D140" s="1"/>
  <c r="D134"/>
  <c r="D133" s="1"/>
  <c r="D129"/>
  <c r="D128" s="1"/>
  <c r="D119"/>
  <c r="D112"/>
  <c r="D103"/>
  <c r="D98"/>
  <c r="D93"/>
  <c r="D88"/>
  <c r="D82"/>
  <c r="D77"/>
  <c r="D72"/>
  <c r="D67"/>
  <c r="D61"/>
  <c r="D56"/>
  <c r="D43"/>
  <c r="D37"/>
  <c r="D32"/>
  <c r="D27"/>
  <c r="D23"/>
  <c r="D17"/>
  <c r="D16" s="1"/>
  <c r="D9"/>
  <c r="D8" s="1"/>
  <c r="D22" l="1"/>
  <c r="D144"/>
  <c r="D42"/>
  <c r="D71"/>
  <c r="D87"/>
  <c r="D31"/>
  <c r="D7" l="1"/>
  <c r="D6" s="1"/>
  <c r="K39" i="45"/>
  <c r="Q39" s="1"/>
  <c r="Q37"/>
  <c r="P37"/>
  <c r="K37"/>
  <c r="N37" s="1"/>
  <c r="Q36"/>
  <c r="O36"/>
  <c r="K36"/>
  <c r="N36" s="1"/>
  <c r="Q35"/>
  <c r="O35"/>
  <c r="K35"/>
  <c r="N35" s="1"/>
  <c r="P34"/>
  <c r="K34"/>
  <c r="N34" s="1"/>
  <c r="B34"/>
  <c r="Q34" s="1"/>
  <c r="Q33"/>
  <c r="P33"/>
  <c r="O33"/>
  <c r="N33"/>
  <c r="Q32"/>
  <c r="P32"/>
  <c r="O32"/>
  <c r="N32"/>
  <c r="Q31"/>
  <c r="P31"/>
  <c r="O31"/>
  <c r="N31"/>
  <c r="Q30"/>
  <c r="P30"/>
  <c r="N30"/>
  <c r="Q29"/>
  <c r="O28"/>
  <c r="N28"/>
  <c r="Q26"/>
  <c r="P26"/>
  <c r="O26"/>
  <c r="N26"/>
  <c r="Q25"/>
  <c r="Q24"/>
  <c r="O24"/>
  <c r="N24"/>
  <c r="R23"/>
  <c r="Q23"/>
  <c r="P23"/>
  <c r="O23"/>
  <c r="N23"/>
  <c r="R22"/>
  <c r="M22"/>
  <c r="M38" s="1"/>
  <c r="L22"/>
  <c r="K22"/>
  <c r="J22"/>
  <c r="I22"/>
  <c r="H22"/>
  <c r="G22"/>
  <c r="F22"/>
  <c r="E22"/>
  <c r="D22"/>
  <c r="C22"/>
  <c r="B22" s="1"/>
  <c r="O21"/>
  <c r="N21"/>
  <c r="K21"/>
  <c r="O20"/>
  <c r="N20"/>
  <c r="K20"/>
  <c r="K6" s="1"/>
  <c r="P19"/>
  <c r="O19"/>
  <c r="N19"/>
  <c r="K19"/>
  <c r="Q19" s="1"/>
  <c r="Q18"/>
  <c r="P18"/>
  <c r="O18"/>
  <c r="N18"/>
  <c r="P17"/>
  <c r="O17"/>
  <c r="N17"/>
  <c r="K17"/>
  <c r="Q17" s="1"/>
  <c r="B17"/>
  <c r="Q16"/>
  <c r="Q15"/>
  <c r="P15"/>
  <c r="O15"/>
  <c r="N15"/>
  <c r="Q14"/>
  <c r="O14"/>
  <c r="N14"/>
  <c r="Q13"/>
  <c r="Q11"/>
  <c r="Q10"/>
  <c r="O10"/>
  <c r="N10"/>
  <c r="Q9"/>
  <c r="O9"/>
  <c r="N9"/>
  <c r="Q8"/>
  <c r="P8"/>
  <c r="O8"/>
  <c r="N8"/>
  <c r="Q7"/>
  <c r="P7"/>
  <c r="O7"/>
  <c r="N7"/>
  <c r="P6"/>
  <c r="L6"/>
  <c r="O6" s="1"/>
  <c r="B6"/>
  <c r="Q73" i="43"/>
  <c r="K71"/>
  <c r="H71"/>
  <c r="E71"/>
  <c r="B71"/>
  <c r="Q71" s="1"/>
  <c r="P70"/>
  <c r="O70"/>
  <c r="N70"/>
  <c r="K70"/>
  <c r="Q70" s="1"/>
  <c r="H70"/>
  <c r="E70"/>
  <c r="B70"/>
  <c r="P69"/>
  <c r="O69"/>
  <c r="N69"/>
  <c r="K69"/>
  <c r="Q69" s="1"/>
  <c r="H69"/>
  <c r="E69"/>
  <c r="B69"/>
  <c r="O68"/>
  <c r="K68"/>
  <c r="Q68" s="1"/>
  <c r="H68"/>
  <c r="E68"/>
  <c r="B68"/>
  <c r="P67"/>
  <c r="O67"/>
  <c r="K67"/>
  <c r="Q67" s="1"/>
  <c r="H67"/>
  <c r="E67"/>
  <c r="P66"/>
  <c r="O66"/>
  <c r="K66"/>
  <c r="Q66" s="1"/>
  <c r="H66"/>
  <c r="E66"/>
  <c r="B66"/>
  <c r="P65"/>
  <c r="O65"/>
  <c r="K65"/>
  <c r="Q65" s="1"/>
  <c r="H65"/>
  <c r="E65"/>
  <c r="B65"/>
  <c r="P64"/>
  <c r="O64"/>
  <c r="K64"/>
  <c r="Q64" s="1"/>
  <c r="H64"/>
  <c r="E64"/>
  <c r="B64"/>
  <c r="K63"/>
  <c r="H63"/>
  <c r="E63"/>
  <c r="B63"/>
  <c r="Q62"/>
  <c r="O62"/>
  <c r="K62"/>
  <c r="H62"/>
  <c r="N62" s="1"/>
  <c r="E62"/>
  <c r="B62"/>
  <c r="P61"/>
  <c r="O61"/>
  <c r="K61"/>
  <c r="Q61" s="1"/>
  <c r="H61"/>
  <c r="N61" s="1"/>
  <c r="E61"/>
  <c r="B61"/>
  <c r="P60"/>
  <c r="O60"/>
  <c r="K60"/>
  <c r="Q60" s="1"/>
  <c r="H60"/>
  <c r="N60" s="1"/>
  <c r="E60"/>
  <c r="B60"/>
  <c r="O59"/>
  <c r="N59"/>
  <c r="K59"/>
  <c r="Q59" s="1"/>
  <c r="H59"/>
  <c r="E59"/>
  <c r="B59"/>
  <c r="P58"/>
  <c r="O58"/>
  <c r="N58"/>
  <c r="K58"/>
  <c r="Q58" s="1"/>
  <c r="H58"/>
  <c r="E58"/>
  <c r="B58"/>
  <c r="P57"/>
  <c r="O57"/>
  <c r="N57"/>
  <c r="K57"/>
  <c r="Q57" s="1"/>
  <c r="H57"/>
  <c r="E57"/>
  <c r="B57"/>
  <c r="P56"/>
  <c r="O56"/>
  <c r="N56"/>
  <c r="K56"/>
  <c r="Q56" s="1"/>
  <c r="H56"/>
  <c r="E56"/>
  <c r="B56"/>
  <c r="P55"/>
  <c r="O55"/>
  <c r="N55"/>
  <c r="K55"/>
  <c r="Q55" s="1"/>
  <c r="H55"/>
  <c r="E55"/>
  <c r="B55"/>
  <c r="P54"/>
  <c r="O54"/>
  <c r="N54"/>
  <c r="K54"/>
  <c r="Q54" s="1"/>
  <c r="H54"/>
  <c r="E54"/>
  <c r="B54"/>
  <c r="P53"/>
  <c r="O53"/>
  <c r="N53"/>
  <c r="K53"/>
  <c r="Q53" s="1"/>
  <c r="H53"/>
  <c r="E53"/>
  <c r="B53"/>
  <c r="P52"/>
  <c r="O52"/>
  <c r="N52"/>
  <c r="K52"/>
  <c r="Q52" s="1"/>
  <c r="H52"/>
  <c r="E52"/>
  <c r="B52"/>
  <c r="P51"/>
  <c r="O51"/>
  <c r="N51"/>
  <c r="K51"/>
  <c r="Q51" s="1"/>
  <c r="H51"/>
  <c r="E51"/>
  <c r="B51"/>
  <c r="P50"/>
  <c r="O50"/>
  <c r="N50"/>
  <c r="K50"/>
  <c r="Q50" s="1"/>
  <c r="H50"/>
  <c r="E50"/>
  <c r="B50"/>
  <c r="P49"/>
  <c r="O49"/>
  <c r="N49"/>
  <c r="K49"/>
  <c r="Q49" s="1"/>
  <c r="H49"/>
  <c r="E49"/>
  <c r="B49"/>
  <c r="P48"/>
  <c r="O48"/>
  <c r="N48"/>
  <c r="K48"/>
  <c r="Q48" s="1"/>
  <c r="H48"/>
  <c r="E48"/>
  <c r="B48"/>
  <c r="P47"/>
  <c r="O47"/>
  <c r="N47"/>
  <c r="K47"/>
  <c r="Q47" s="1"/>
  <c r="H47"/>
  <c r="E47"/>
  <c r="B47"/>
  <c r="P46"/>
  <c r="O46"/>
  <c r="N46"/>
  <c r="K46"/>
  <c r="Q46" s="1"/>
  <c r="H46"/>
  <c r="E46"/>
  <c r="B46"/>
  <c r="P45"/>
  <c r="O45"/>
  <c r="N45"/>
  <c r="K45"/>
  <c r="Q45" s="1"/>
  <c r="H45"/>
  <c r="E45"/>
  <c r="B45"/>
  <c r="R44"/>
  <c r="R43" s="1"/>
  <c r="Q44"/>
  <c r="P44"/>
  <c r="O44"/>
  <c r="N44"/>
  <c r="J44"/>
  <c r="M43"/>
  <c r="P43" s="1"/>
  <c r="L43"/>
  <c r="O43" s="1"/>
  <c r="J43"/>
  <c r="J72" s="1"/>
  <c r="J74" s="1"/>
  <c r="I43"/>
  <c r="I72" s="1"/>
  <c r="I74" s="1"/>
  <c r="H43"/>
  <c r="H72" s="1"/>
  <c r="H74" s="1"/>
  <c r="G43"/>
  <c r="G72" s="1"/>
  <c r="G74" s="1"/>
  <c r="F43"/>
  <c r="F72" s="1"/>
  <c r="F74" s="1"/>
  <c r="E43"/>
  <c r="E72" s="1"/>
  <c r="E74" s="1"/>
  <c r="D43"/>
  <c r="D72" s="1"/>
  <c r="D74" s="1"/>
  <c r="C43"/>
  <c r="C72" s="1"/>
  <c r="C74" s="1"/>
  <c r="B43"/>
  <c r="B72" s="1"/>
  <c r="B74" s="1"/>
  <c r="Q42"/>
  <c r="O42"/>
  <c r="N42"/>
  <c r="Q41"/>
  <c r="P41"/>
  <c r="O41"/>
  <c r="N41"/>
  <c r="Q40"/>
  <c r="O40"/>
  <c r="N40"/>
  <c r="Q39"/>
  <c r="P39"/>
  <c r="O39"/>
  <c r="N39"/>
  <c r="Q38"/>
  <c r="O38"/>
  <c r="N38"/>
  <c r="Q37"/>
  <c r="P37"/>
  <c r="O37"/>
  <c r="N37"/>
  <c r="P36"/>
  <c r="O36"/>
  <c r="N36"/>
  <c r="K36"/>
  <c r="Q36" s="1"/>
  <c r="H36"/>
  <c r="E36"/>
  <c r="B36"/>
  <c r="O35"/>
  <c r="N35"/>
  <c r="K35"/>
  <c r="Q35" s="1"/>
  <c r="H35"/>
  <c r="E35"/>
  <c r="B35"/>
  <c r="P34"/>
  <c r="O34"/>
  <c r="N34"/>
  <c r="K34"/>
  <c r="Q34" s="1"/>
  <c r="H34"/>
  <c r="E34"/>
  <c r="B34"/>
  <c r="O33"/>
  <c r="K33"/>
  <c r="Q33" s="1"/>
  <c r="H33"/>
  <c r="E33"/>
  <c r="B33"/>
  <c r="P32"/>
  <c r="O32"/>
  <c r="K32"/>
  <c r="Q32" s="1"/>
  <c r="H32"/>
  <c r="E32"/>
  <c r="B32"/>
  <c r="P31"/>
  <c r="O31"/>
  <c r="K31"/>
  <c r="Q31" s="1"/>
  <c r="H31"/>
  <c r="E31"/>
  <c r="B31"/>
  <c r="P30"/>
  <c r="O30"/>
  <c r="K30"/>
  <c r="Q30" s="1"/>
  <c r="H30"/>
  <c r="E30"/>
  <c r="B30"/>
  <c r="P29"/>
  <c r="O29"/>
  <c r="K29"/>
  <c r="Q29" s="1"/>
  <c r="H29"/>
  <c r="E29"/>
  <c r="B29"/>
  <c r="P28"/>
  <c r="O28"/>
  <c r="K28"/>
  <c r="Q28" s="1"/>
  <c r="H28"/>
  <c r="E28"/>
  <c r="B28"/>
  <c r="M27"/>
  <c r="P27" s="1"/>
  <c r="L27"/>
  <c r="O27" s="1"/>
  <c r="J27"/>
  <c r="I27"/>
  <c r="H27" s="1"/>
  <c r="G27"/>
  <c r="F27"/>
  <c r="E27"/>
  <c r="D27"/>
  <c r="C27"/>
  <c r="B27" s="1"/>
  <c r="K26"/>
  <c r="H26"/>
  <c r="E26"/>
  <c r="B26"/>
  <c r="P25"/>
  <c r="O25"/>
  <c r="K25"/>
  <c r="H25"/>
  <c r="N25" s="1"/>
  <c r="B25"/>
  <c r="P24"/>
  <c r="O24"/>
  <c r="N24"/>
  <c r="K24"/>
  <c r="Q24" s="1"/>
  <c r="H24"/>
  <c r="E24"/>
  <c r="B24"/>
  <c r="P23"/>
  <c r="N23"/>
  <c r="K23"/>
  <c r="Q23" s="1"/>
  <c r="H23"/>
  <c r="E23"/>
  <c r="B23"/>
  <c r="P22"/>
  <c r="O22"/>
  <c r="N22"/>
  <c r="K22"/>
  <c r="Q22" s="1"/>
  <c r="H22"/>
  <c r="E22"/>
  <c r="B22"/>
  <c r="P21"/>
  <c r="O21"/>
  <c r="N21"/>
  <c r="K21"/>
  <c r="Q21" s="1"/>
  <c r="H21"/>
  <c r="E21"/>
  <c r="B21"/>
  <c r="P20"/>
  <c r="O20"/>
  <c r="N20"/>
  <c r="K20"/>
  <c r="Q20" s="1"/>
  <c r="H20"/>
  <c r="E20"/>
  <c r="B20"/>
  <c r="P19"/>
  <c r="O19"/>
  <c r="N19"/>
  <c r="K19"/>
  <c r="Q19" s="1"/>
  <c r="H19"/>
  <c r="E19"/>
  <c r="B19"/>
  <c r="P18"/>
  <c r="O18"/>
  <c r="N18"/>
  <c r="K18"/>
  <c r="Q18" s="1"/>
  <c r="H18"/>
  <c r="E18"/>
  <c r="B18"/>
  <c r="P17"/>
  <c r="O17"/>
  <c r="N17"/>
  <c r="K17"/>
  <c r="Q17" s="1"/>
  <c r="H17"/>
  <c r="E17"/>
  <c r="B17"/>
  <c r="P16"/>
  <c r="K16"/>
  <c r="Q16" s="1"/>
  <c r="H16"/>
  <c r="E16"/>
  <c r="B16"/>
  <c r="P15"/>
  <c r="O15"/>
  <c r="K15"/>
  <c r="Q15" s="1"/>
  <c r="H15"/>
  <c r="E15"/>
  <c r="B15"/>
  <c r="K14"/>
  <c r="H14"/>
  <c r="E14"/>
  <c r="B14"/>
  <c r="P13"/>
  <c r="O13"/>
  <c r="K13"/>
  <c r="Q13" s="1"/>
  <c r="H13"/>
  <c r="E13"/>
  <c r="B13"/>
  <c r="P12"/>
  <c r="O12"/>
  <c r="K12"/>
  <c r="Q12" s="1"/>
  <c r="H12"/>
  <c r="E12"/>
  <c r="B12"/>
  <c r="P11"/>
  <c r="O11"/>
  <c r="K11"/>
  <c r="Q11" s="1"/>
  <c r="H11"/>
  <c r="E11"/>
  <c r="B11"/>
  <c r="P10"/>
  <c r="O10"/>
  <c r="K10"/>
  <c r="Q10" s="1"/>
  <c r="H10"/>
  <c r="E10"/>
  <c r="B10"/>
  <c r="M9"/>
  <c r="P9" s="1"/>
  <c r="L9"/>
  <c r="O9" s="1"/>
  <c r="J9"/>
  <c r="I9"/>
  <c r="H9" s="1"/>
  <c r="H8" s="1"/>
  <c r="G9"/>
  <c r="F9"/>
  <c r="E9"/>
  <c r="D9"/>
  <c r="C9"/>
  <c r="B9" s="1"/>
  <c r="B8" s="1"/>
  <c r="M8"/>
  <c r="P8" s="1"/>
  <c r="L8"/>
  <c r="O8" s="1"/>
  <c r="J8"/>
  <c r="I8"/>
  <c r="G8"/>
  <c r="F8"/>
  <c r="E8"/>
  <c r="D8"/>
  <c r="C8"/>
  <c r="M7"/>
  <c r="M72" s="1"/>
  <c r="M74" s="1"/>
  <c r="L7"/>
  <c r="L72" s="1"/>
  <c r="L74" s="1"/>
  <c r="J7"/>
  <c r="N6" i="45" l="1"/>
  <c r="Q6"/>
  <c r="Q22"/>
  <c r="L38"/>
  <c r="K38" s="1"/>
  <c r="Q38" s="1"/>
  <c r="N10" i="43"/>
  <c r="N11"/>
  <c r="N12"/>
  <c r="N13"/>
  <c r="N15"/>
  <c r="N16"/>
  <c r="N28"/>
  <c r="N29"/>
  <c r="N30"/>
  <c r="N31"/>
  <c r="N32"/>
  <c r="N33"/>
  <c r="K43"/>
  <c r="N64"/>
  <c r="N65"/>
  <c r="N66"/>
  <c r="N67"/>
  <c r="N68"/>
  <c r="P7"/>
  <c r="O7"/>
  <c r="K9"/>
  <c r="K27"/>
  <c r="B23" i="34"/>
  <c r="B22"/>
  <c r="B21"/>
  <c r="B20"/>
  <c r="B19"/>
  <c r="B18"/>
  <c r="B27"/>
  <c r="B26"/>
  <c r="B25"/>
  <c r="B17"/>
  <c r="C6"/>
  <c r="Q27" i="43" l="1"/>
  <c r="N27"/>
  <c r="K8"/>
  <c r="Q9"/>
  <c r="N9"/>
  <c r="Q43"/>
  <c r="N43"/>
  <c r="B6" i="34"/>
  <c r="D7" i="22"/>
  <c r="C7"/>
  <c r="B7"/>
  <c r="C17"/>
  <c r="B17"/>
  <c r="B32"/>
  <c r="B31"/>
  <c r="B30"/>
  <c r="B29"/>
  <c r="B28"/>
  <c r="B27"/>
  <c r="B26"/>
  <c r="B25"/>
  <c r="B24"/>
  <c r="B23"/>
  <c r="B22"/>
  <c r="B21"/>
  <c r="B20"/>
  <c r="B19"/>
  <c r="B18"/>
  <c r="C8"/>
  <c r="B8" s="1"/>
  <c r="B49" i="33"/>
  <c r="B48"/>
  <c r="B47"/>
  <c r="B46"/>
  <c r="B45"/>
  <c r="B44"/>
  <c r="B43"/>
  <c r="B42"/>
  <c r="B41"/>
  <c r="B40"/>
  <c r="B39"/>
  <c r="B38"/>
  <c r="C37"/>
  <c r="B37" s="1"/>
  <c r="B36"/>
  <c r="B35"/>
  <c r="B34"/>
  <c r="B33"/>
  <c r="B32"/>
  <c r="B31"/>
  <c r="K7" i="43" l="1"/>
  <c r="Q8"/>
  <c r="N8"/>
  <c r="B9" i="36"/>
  <c r="B10"/>
  <c r="B11"/>
  <c r="B12"/>
  <c r="B13"/>
  <c r="B14"/>
  <c r="B15"/>
  <c r="B16"/>
  <c r="B17"/>
  <c r="B18"/>
  <c r="B19"/>
  <c r="B20"/>
  <c r="B21"/>
  <c r="B22"/>
  <c r="B23"/>
  <c r="B24"/>
  <c r="B25"/>
  <c r="B26"/>
  <c r="B27"/>
  <c r="B28"/>
  <c r="B29"/>
  <c r="B30"/>
  <c r="B31"/>
  <c r="B32"/>
  <c r="B33"/>
  <c r="B34"/>
  <c r="B8"/>
  <c r="B1388" i="30"/>
  <c r="B1389"/>
  <c r="B1390"/>
  <c r="B1391"/>
  <c r="B1392"/>
  <c r="B1393"/>
  <c r="B1394"/>
  <c r="B1395"/>
  <c r="B1396"/>
  <c r="B1397"/>
  <c r="B1398"/>
  <c r="B1399"/>
  <c r="B1400"/>
  <c r="B1401"/>
  <c r="B1402"/>
  <c r="B1403"/>
  <c r="B11"/>
  <c r="B12"/>
  <c r="B13"/>
  <c r="B14"/>
  <c r="B15"/>
  <c r="B16"/>
  <c r="B17"/>
  <c r="B18"/>
  <c r="B19"/>
  <c r="B20"/>
  <c r="B21"/>
  <c r="B23"/>
  <c r="B24"/>
  <c r="B25"/>
  <c r="B26"/>
  <c r="B27"/>
  <c r="B28"/>
  <c r="B29"/>
  <c r="B30"/>
  <c r="B32"/>
  <c r="B33"/>
  <c r="B34"/>
  <c r="B35"/>
  <c r="B36"/>
  <c r="B37"/>
  <c r="B38"/>
  <c r="B39"/>
  <c r="B40"/>
  <c r="B41"/>
  <c r="B42"/>
  <c r="B44"/>
  <c r="B45"/>
  <c r="B46"/>
  <c r="B47"/>
  <c r="B48"/>
  <c r="B49"/>
  <c r="B50"/>
  <c r="B51"/>
  <c r="B52"/>
  <c r="B53"/>
  <c r="B54"/>
  <c r="B56"/>
  <c r="B57"/>
  <c r="B58"/>
  <c r="B59"/>
  <c r="B60"/>
  <c r="B61"/>
  <c r="B62"/>
  <c r="B63"/>
  <c r="B64"/>
  <c r="B65"/>
  <c r="B67"/>
  <c r="B68"/>
  <c r="B69"/>
  <c r="B70"/>
  <c r="B71"/>
  <c r="B72"/>
  <c r="B73"/>
  <c r="B74"/>
  <c r="B75"/>
  <c r="B76"/>
  <c r="B78"/>
  <c r="B79"/>
  <c r="B80"/>
  <c r="B81"/>
  <c r="B82"/>
  <c r="B83"/>
  <c r="B84"/>
  <c r="B85"/>
  <c r="B86"/>
  <c r="B87"/>
  <c r="B88"/>
  <c r="B90"/>
  <c r="B91"/>
  <c r="B92"/>
  <c r="B93"/>
  <c r="B94"/>
  <c r="B95"/>
  <c r="B96"/>
  <c r="B97"/>
  <c r="B99"/>
  <c r="B100"/>
  <c r="B101"/>
  <c r="B102"/>
  <c r="B103"/>
  <c r="B104"/>
  <c r="B105"/>
  <c r="B106"/>
  <c r="B107"/>
  <c r="B109"/>
  <c r="B110"/>
  <c r="B111"/>
  <c r="B112"/>
  <c r="B113"/>
  <c r="B114"/>
  <c r="B115"/>
  <c r="B116"/>
  <c r="B117"/>
  <c r="B118"/>
  <c r="B119"/>
  <c r="B120"/>
  <c r="B121"/>
  <c r="B122"/>
  <c r="B124"/>
  <c r="B125"/>
  <c r="B126"/>
  <c r="B127"/>
  <c r="B128"/>
  <c r="B129"/>
  <c r="B130"/>
  <c r="B131"/>
  <c r="B133"/>
  <c r="B134"/>
  <c r="B135"/>
  <c r="B136"/>
  <c r="B137"/>
  <c r="B138"/>
  <c r="B139"/>
  <c r="B140"/>
  <c r="B141"/>
  <c r="B142"/>
  <c r="B144"/>
  <c r="B145"/>
  <c r="B146"/>
  <c r="B147"/>
  <c r="B148"/>
  <c r="B149"/>
  <c r="B150"/>
  <c r="B151"/>
  <c r="B152"/>
  <c r="B153"/>
  <c r="B154"/>
  <c r="B156"/>
  <c r="B157"/>
  <c r="B158"/>
  <c r="B159"/>
  <c r="B160"/>
  <c r="B161"/>
  <c r="B162"/>
  <c r="B163"/>
  <c r="B164"/>
  <c r="B166"/>
  <c r="B167"/>
  <c r="B168"/>
  <c r="B169"/>
  <c r="B170"/>
  <c r="B171"/>
  <c r="B172"/>
  <c r="B173"/>
  <c r="B174"/>
  <c r="B175"/>
  <c r="B176"/>
  <c r="B177"/>
  <c r="B179"/>
  <c r="B180"/>
  <c r="B181"/>
  <c r="B182"/>
  <c r="B183"/>
  <c r="B184"/>
  <c r="B186"/>
  <c r="B187"/>
  <c r="B188"/>
  <c r="B189"/>
  <c r="B190"/>
  <c r="B191"/>
  <c r="B193"/>
  <c r="B194"/>
  <c r="B195"/>
  <c r="B196"/>
  <c r="B197"/>
  <c r="B198"/>
  <c r="B199"/>
  <c r="B200"/>
  <c r="B202"/>
  <c r="B203"/>
  <c r="B204"/>
  <c r="B205"/>
  <c r="B206"/>
  <c r="B208"/>
  <c r="B209"/>
  <c r="B210"/>
  <c r="B211"/>
  <c r="B212"/>
  <c r="B213"/>
  <c r="B215"/>
  <c r="B216"/>
  <c r="B217"/>
  <c r="B218"/>
  <c r="B219"/>
  <c r="B220"/>
  <c r="B221"/>
  <c r="B223"/>
  <c r="B224"/>
  <c r="B225"/>
  <c r="B226"/>
  <c r="B227"/>
  <c r="B228"/>
  <c r="B230"/>
  <c r="B231"/>
  <c r="B232"/>
  <c r="B233"/>
  <c r="B234"/>
  <c r="B236"/>
  <c r="B237"/>
  <c r="B238"/>
  <c r="B239"/>
  <c r="B240"/>
  <c r="B242"/>
  <c r="B243"/>
  <c r="B244"/>
  <c r="B245"/>
  <c r="B246"/>
  <c r="B248"/>
  <c r="B249"/>
  <c r="B250"/>
  <c r="B251"/>
  <c r="B252"/>
  <c r="B254"/>
  <c r="B255"/>
  <c r="B256"/>
  <c r="B257"/>
  <c r="B258"/>
  <c r="B260"/>
  <c r="B261"/>
  <c r="B264"/>
  <c r="B265"/>
  <c r="B266"/>
  <c r="B267"/>
  <c r="B268"/>
  <c r="B269"/>
  <c r="B271"/>
  <c r="B272"/>
  <c r="B274"/>
  <c r="B275"/>
  <c r="B277"/>
  <c r="B278"/>
  <c r="B279"/>
  <c r="B280"/>
  <c r="B281"/>
  <c r="B283"/>
  <c r="B284"/>
  <c r="B285"/>
  <c r="B287"/>
  <c r="B289"/>
  <c r="B290"/>
  <c r="B291"/>
  <c r="B292"/>
  <c r="B294"/>
  <c r="B297"/>
  <c r="B299"/>
  <c r="B301"/>
  <c r="B303"/>
  <c r="B304"/>
  <c r="B305"/>
  <c r="B306"/>
  <c r="B307"/>
  <c r="B308"/>
  <c r="B309"/>
  <c r="B310"/>
  <c r="B311"/>
  <c r="B313"/>
  <c r="B316"/>
  <c r="B317"/>
  <c r="B318"/>
  <c r="B319"/>
  <c r="B320"/>
  <c r="B321"/>
  <c r="B322"/>
  <c r="B323"/>
  <c r="B324"/>
  <c r="B326"/>
  <c r="B327"/>
  <c r="B328"/>
  <c r="B329"/>
  <c r="B330"/>
  <c r="B331"/>
  <c r="B332"/>
  <c r="B333"/>
  <c r="B334"/>
  <c r="B335"/>
  <c r="B336"/>
  <c r="B337"/>
  <c r="B338"/>
  <c r="B339"/>
  <c r="B340"/>
  <c r="B341"/>
  <c r="B342"/>
  <c r="B343"/>
  <c r="B344"/>
  <c r="B345"/>
  <c r="B346"/>
  <c r="B348"/>
  <c r="B349"/>
  <c r="B350"/>
  <c r="B351"/>
  <c r="B352"/>
  <c r="B353"/>
  <c r="B355"/>
  <c r="B356"/>
  <c r="B357"/>
  <c r="B358"/>
  <c r="B359"/>
  <c r="B360"/>
  <c r="B361"/>
  <c r="B362"/>
  <c r="B363"/>
  <c r="B364"/>
  <c r="B365"/>
  <c r="B367"/>
  <c r="B368"/>
  <c r="B369"/>
  <c r="B370"/>
  <c r="B371"/>
  <c r="B372"/>
  <c r="B373"/>
  <c r="B374"/>
  <c r="B376"/>
  <c r="B377"/>
  <c r="B378"/>
  <c r="B379"/>
  <c r="B380"/>
  <c r="B381"/>
  <c r="B382"/>
  <c r="B383"/>
  <c r="B384"/>
  <c r="B385"/>
  <c r="B386"/>
  <c r="B387"/>
  <c r="B388"/>
  <c r="B390"/>
  <c r="B391"/>
  <c r="B392"/>
  <c r="B393"/>
  <c r="B394"/>
  <c r="B395"/>
  <c r="B396"/>
  <c r="B397"/>
  <c r="B399"/>
  <c r="B400"/>
  <c r="B401"/>
  <c r="B402"/>
  <c r="B403"/>
  <c r="B404"/>
  <c r="B405"/>
  <c r="B406"/>
  <c r="B408"/>
  <c r="B409"/>
  <c r="B410"/>
  <c r="B411"/>
  <c r="B412"/>
  <c r="B413"/>
  <c r="B414"/>
  <c r="B416"/>
  <c r="B417"/>
  <c r="B418"/>
  <c r="B419"/>
  <c r="B420"/>
  <c r="B421"/>
  <c r="B422"/>
  <c r="B424"/>
  <c r="B425"/>
  <c r="B426"/>
  <c r="B427"/>
  <c r="B428"/>
  <c r="B429"/>
  <c r="B430"/>
  <c r="B431"/>
  <c r="B433"/>
  <c r="B434"/>
  <c r="B437"/>
  <c r="B438"/>
  <c r="B439"/>
  <c r="B440"/>
  <c r="B442"/>
  <c r="B443"/>
  <c r="B444"/>
  <c r="B445"/>
  <c r="B446"/>
  <c r="B447"/>
  <c r="B448"/>
  <c r="B449"/>
  <c r="B451"/>
  <c r="B452"/>
  <c r="B453"/>
  <c r="B454"/>
  <c r="B455"/>
  <c r="B456"/>
  <c r="B458"/>
  <c r="B459"/>
  <c r="B460"/>
  <c r="B461"/>
  <c r="B462"/>
  <c r="B464"/>
  <c r="B465"/>
  <c r="B466"/>
  <c r="B468"/>
  <c r="B469"/>
  <c r="B470"/>
  <c r="B472"/>
  <c r="B473"/>
  <c r="B474"/>
  <c r="B476"/>
  <c r="B477"/>
  <c r="B478"/>
  <c r="B479"/>
  <c r="B480"/>
  <c r="B482"/>
  <c r="B483"/>
  <c r="B484"/>
  <c r="B485"/>
  <c r="B486"/>
  <c r="B487"/>
  <c r="B489"/>
  <c r="B492"/>
  <c r="B493"/>
  <c r="B494"/>
  <c r="B495"/>
  <c r="B497"/>
  <c r="B498"/>
  <c r="B499"/>
  <c r="B500"/>
  <c r="B501"/>
  <c r="B502"/>
  <c r="B503"/>
  <c r="B504"/>
  <c r="B506"/>
  <c r="B507"/>
  <c r="B508"/>
  <c r="B509"/>
  <c r="B510"/>
  <c r="B512"/>
  <c r="B513"/>
  <c r="B514"/>
  <c r="B515"/>
  <c r="B516"/>
  <c r="B518"/>
  <c r="B519"/>
  <c r="B520"/>
  <c r="B521"/>
  <c r="B523"/>
  <c r="B524"/>
  <c r="B525"/>
  <c r="B526"/>
  <c r="B528"/>
  <c r="B529"/>
  <c r="B530"/>
  <c r="B531"/>
  <c r="B532"/>
  <c r="B533"/>
  <c r="B535"/>
  <c r="B536"/>
  <c r="B537"/>
  <c r="B539"/>
  <c r="B540"/>
  <c r="B542"/>
  <c r="B543"/>
  <c r="B544"/>
  <c r="B545"/>
  <c r="B548"/>
  <c r="B549"/>
  <c r="B550"/>
  <c r="B551"/>
  <c r="B552"/>
  <c r="B553"/>
  <c r="B554"/>
  <c r="B555"/>
  <c r="B556"/>
  <c r="B557"/>
  <c r="B558"/>
  <c r="B559"/>
  <c r="B560"/>
  <c r="B562"/>
  <c r="B563"/>
  <c r="B564"/>
  <c r="B565"/>
  <c r="B566"/>
  <c r="B567"/>
  <c r="B568"/>
  <c r="B570"/>
  <c r="B571"/>
  <c r="B572"/>
  <c r="B573"/>
  <c r="B574"/>
  <c r="B575"/>
  <c r="B576"/>
  <c r="B577"/>
  <c r="B578"/>
  <c r="B579"/>
  <c r="B581"/>
  <c r="B582"/>
  <c r="B583"/>
  <c r="B584"/>
  <c r="B585"/>
  <c r="B586"/>
  <c r="B587"/>
  <c r="B588"/>
  <c r="B589"/>
  <c r="B590"/>
  <c r="B592"/>
  <c r="B593"/>
  <c r="B594"/>
  <c r="B597"/>
  <c r="B598"/>
  <c r="B599"/>
  <c r="B600"/>
  <c r="B601"/>
  <c r="B602"/>
  <c r="B603"/>
  <c r="B604"/>
  <c r="B605"/>
  <c r="B606"/>
  <c r="B607"/>
  <c r="B608"/>
  <c r="B609"/>
  <c r="B611"/>
  <c r="B612"/>
  <c r="B613"/>
  <c r="B614"/>
  <c r="B615"/>
  <c r="B616"/>
  <c r="B617"/>
  <c r="B618"/>
  <c r="B619"/>
  <c r="B620"/>
  <c r="B622"/>
  <c r="B624"/>
  <c r="B625"/>
  <c r="B626"/>
  <c r="B627"/>
  <c r="B628"/>
  <c r="B629"/>
  <c r="B630"/>
  <c r="B631"/>
  <c r="B633"/>
  <c r="B634"/>
  <c r="B635"/>
  <c r="B637"/>
  <c r="B638"/>
  <c r="B639"/>
  <c r="B640"/>
  <c r="B641"/>
  <c r="B642"/>
  <c r="B643"/>
  <c r="B644"/>
  <c r="B645"/>
  <c r="B647"/>
  <c r="B648"/>
  <c r="B649"/>
  <c r="B650"/>
  <c r="B651"/>
  <c r="B652"/>
  <c r="B653"/>
  <c r="B655"/>
  <c r="B656"/>
  <c r="B657"/>
  <c r="B658"/>
  <c r="B659"/>
  <c r="B661"/>
  <c r="B662"/>
  <c r="B663"/>
  <c r="B664"/>
  <c r="B665"/>
  <c r="B666"/>
  <c r="B668"/>
  <c r="B669"/>
  <c r="B670"/>
  <c r="B671"/>
  <c r="B672"/>
  <c r="B673"/>
  <c r="B674"/>
  <c r="B675"/>
  <c r="B677"/>
  <c r="B678"/>
  <c r="B679"/>
  <c r="B680"/>
  <c r="B682"/>
  <c r="B683"/>
  <c r="B684"/>
  <c r="B685"/>
  <c r="B687"/>
  <c r="B688"/>
  <c r="B689"/>
  <c r="B690"/>
  <c r="B691"/>
  <c r="B693"/>
  <c r="B694"/>
  <c r="B696"/>
  <c r="B697"/>
  <c r="B699"/>
  <c r="B700"/>
  <c r="B701"/>
  <c r="B702"/>
  <c r="B703"/>
  <c r="B704"/>
  <c r="B706"/>
  <c r="B707"/>
  <c r="B708"/>
  <c r="B709"/>
  <c r="B711"/>
  <c r="B714"/>
  <c r="B715"/>
  <c r="B716"/>
  <c r="B717"/>
  <c r="B718"/>
  <c r="B719"/>
  <c r="B720"/>
  <c r="B721"/>
  <c r="B722"/>
  <c r="B723"/>
  <c r="B724"/>
  <c r="B725"/>
  <c r="B726"/>
  <c r="B727"/>
  <c r="B728"/>
  <c r="B729"/>
  <c r="B730"/>
  <c r="B732"/>
  <c r="B733"/>
  <c r="B734"/>
  <c r="B736"/>
  <c r="B737"/>
  <c r="B738"/>
  <c r="B739"/>
  <c r="B740"/>
  <c r="B741"/>
  <c r="B742"/>
  <c r="B743"/>
  <c r="B744"/>
  <c r="B745"/>
  <c r="B746"/>
  <c r="B748"/>
  <c r="B749"/>
  <c r="B750"/>
  <c r="B751"/>
  <c r="B752"/>
  <c r="B753"/>
  <c r="B755"/>
  <c r="B756"/>
  <c r="B757"/>
  <c r="B758"/>
  <c r="B759"/>
  <c r="B760"/>
  <c r="B761"/>
  <c r="B762"/>
  <c r="B763"/>
  <c r="B765"/>
  <c r="B766"/>
  <c r="B767"/>
  <c r="B768"/>
  <c r="B770"/>
  <c r="B771"/>
  <c r="B772"/>
  <c r="B773"/>
  <c r="B774"/>
  <c r="B776"/>
  <c r="B777"/>
  <c r="B778"/>
  <c r="B780"/>
  <c r="B781"/>
  <c r="B783"/>
  <c r="B786"/>
  <c r="B787"/>
  <c r="B788"/>
  <c r="B789"/>
  <c r="B790"/>
  <c r="B791"/>
  <c r="B792"/>
  <c r="B793"/>
  <c r="B794"/>
  <c r="B795"/>
  <c r="B796"/>
  <c r="B797"/>
  <c r="B799"/>
  <c r="B800"/>
  <c r="B801"/>
  <c r="B802"/>
  <c r="B803"/>
  <c r="B804"/>
  <c r="B805"/>
  <c r="B807"/>
  <c r="B808"/>
  <c r="B809"/>
  <c r="B810"/>
  <c r="B811"/>
  <c r="B813"/>
  <c r="B814"/>
  <c r="B815"/>
  <c r="B816"/>
  <c r="B817"/>
  <c r="B818"/>
  <c r="B820"/>
  <c r="B821"/>
  <c r="B822"/>
  <c r="B823"/>
  <c r="B824"/>
  <c r="B826"/>
  <c r="B827"/>
  <c r="B829"/>
  <c r="B830"/>
  <c r="B832"/>
  <c r="B833"/>
  <c r="B834"/>
  <c r="B836"/>
  <c r="B837"/>
  <c r="B838"/>
  <c r="B839"/>
  <c r="B840"/>
  <c r="B842"/>
  <c r="B844"/>
  <c r="B845"/>
  <c r="B846"/>
  <c r="B847"/>
  <c r="B848"/>
  <c r="B849"/>
  <c r="B850"/>
  <c r="B851"/>
  <c r="B852"/>
  <c r="B853"/>
  <c r="B854"/>
  <c r="B855"/>
  <c r="B856"/>
  <c r="B857"/>
  <c r="B858"/>
  <c r="B859"/>
  <c r="B861"/>
  <c r="B864"/>
  <c r="B865"/>
  <c r="B866"/>
  <c r="B867"/>
  <c r="B868"/>
  <c r="B869"/>
  <c r="B870"/>
  <c r="B871"/>
  <c r="B872"/>
  <c r="B873"/>
  <c r="B874"/>
  <c r="B876"/>
  <c r="B877"/>
  <c r="B878"/>
  <c r="B879"/>
  <c r="B881"/>
  <c r="B883"/>
  <c r="B885"/>
  <c r="B888"/>
  <c r="B889"/>
  <c r="B890"/>
  <c r="B891"/>
  <c r="B892"/>
  <c r="B893"/>
  <c r="B894"/>
  <c r="B895"/>
  <c r="B896"/>
  <c r="B897"/>
  <c r="B898"/>
  <c r="B899"/>
  <c r="B900"/>
  <c r="B901"/>
  <c r="B902"/>
  <c r="B903"/>
  <c r="B904"/>
  <c r="B905"/>
  <c r="B906"/>
  <c r="B907"/>
  <c r="B908"/>
  <c r="B909"/>
  <c r="B910"/>
  <c r="B911"/>
  <c r="B913"/>
  <c r="B914"/>
  <c r="B915"/>
  <c r="B916"/>
  <c r="B917"/>
  <c r="B918"/>
  <c r="B919"/>
  <c r="B920"/>
  <c r="B921"/>
  <c r="B922"/>
  <c r="B923"/>
  <c r="B924"/>
  <c r="B925"/>
  <c r="B926"/>
  <c r="B927"/>
  <c r="B928"/>
  <c r="B929"/>
  <c r="B930"/>
  <c r="B931"/>
  <c r="B932"/>
  <c r="B933"/>
  <c r="B934"/>
  <c r="B935"/>
  <c r="B936"/>
  <c r="B937"/>
  <c r="B938"/>
  <c r="B939"/>
  <c r="B941"/>
  <c r="B942"/>
  <c r="B943"/>
  <c r="B944"/>
  <c r="B945"/>
  <c r="B946"/>
  <c r="B947"/>
  <c r="B948"/>
  <c r="B949"/>
  <c r="B950"/>
  <c r="B951"/>
  <c r="B952"/>
  <c r="B953"/>
  <c r="B954"/>
  <c r="B955"/>
  <c r="B956"/>
  <c r="B957"/>
  <c r="B958"/>
  <c r="B959"/>
  <c r="B960"/>
  <c r="B961"/>
  <c r="B962"/>
  <c r="B963"/>
  <c r="B964"/>
  <c r="B965"/>
  <c r="B966"/>
  <c r="B968"/>
  <c r="B969"/>
  <c r="B970"/>
  <c r="B971"/>
  <c r="B972"/>
  <c r="B973"/>
  <c r="B974"/>
  <c r="B975"/>
  <c r="B976"/>
  <c r="B977"/>
  <c r="B978"/>
  <c r="B979"/>
  <c r="B980"/>
  <c r="B981"/>
  <c r="B982"/>
  <c r="B983"/>
  <c r="B984"/>
  <c r="B985"/>
  <c r="B986"/>
  <c r="B987"/>
  <c r="B988"/>
  <c r="B990"/>
  <c r="B991"/>
  <c r="B992"/>
  <c r="B993"/>
  <c r="B994"/>
  <c r="B996"/>
  <c r="B997"/>
  <c r="B998"/>
  <c r="B999"/>
  <c r="B1000"/>
  <c r="B1001"/>
  <c r="B1003"/>
  <c r="B1004"/>
  <c r="B1005"/>
  <c r="B1006"/>
  <c r="B1007"/>
  <c r="B1008"/>
  <c r="B1009"/>
  <c r="B1010"/>
  <c r="B1011"/>
  <c r="B1012"/>
  <c r="B1014"/>
  <c r="B1015"/>
  <c r="B1018"/>
  <c r="B1019"/>
  <c r="B1020"/>
  <c r="B1021"/>
  <c r="B1022"/>
  <c r="B1023"/>
  <c r="B1024"/>
  <c r="B1025"/>
  <c r="B1026"/>
  <c r="B1027"/>
  <c r="B1028"/>
  <c r="B1029"/>
  <c r="B1030"/>
  <c r="B1031"/>
  <c r="B1032"/>
  <c r="B1033"/>
  <c r="B1034"/>
  <c r="B1035"/>
  <c r="B1036"/>
  <c r="B1037"/>
  <c r="B1038"/>
  <c r="B1039"/>
  <c r="B1041"/>
  <c r="B1042"/>
  <c r="B1043"/>
  <c r="B1044"/>
  <c r="B1045"/>
  <c r="B1046"/>
  <c r="B1047"/>
  <c r="B1048"/>
  <c r="B1049"/>
  <c r="B1050"/>
  <c r="B1051"/>
  <c r="B1052"/>
  <c r="B1053"/>
  <c r="B1054"/>
  <c r="B1055"/>
  <c r="B1056"/>
  <c r="B1057"/>
  <c r="B1058"/>
  <c r="B1059"/>
  <c r="B1061"/>
  <c r="B1062"/>
  <c r="B1063"/>
  <c r="B1064"/>
  <c r="B1066"/>
  <c r="B1067"/>
  <c r="B1068"/>
  <c r="B1069"/>
  <c r="B1070"/>
  <c r="B1071"/>
  <c r="B1073"/>
  <c r="B1074"/>
  <c r="B1075"/>
  <c r="B1076"/>
  <c r="B1077"/>
  <c r="B1078"/>
  <c r="B1079"/>
  <c r="B1082"/>
  <c r="B1083"/>
  <c r="B1084"/>
  <c r="B1085"/>
  <c r="B1086"/>
  <c r="B1087"/>
  <c r="B1088"/>
  <c r="B1089"/>
  <c r="B1090"/>
  <c r="B1092"/>
  <c r="B1093"/>
  <c r="B1094"/>
  <c r="B1095"/>
  <c r="B1096"/>
  <c r="B1097"/>
  <c r="B1098"/>
  <c r="B1099"/>
  <c r="B1100"/>
  <c r="B1101"/>
  <c r="B1102"/>
  <c r="B1103"/>
  <c r="B1104"/>
  <c r="B1105"/>
  <c r="B1106"/>
  <c r="B1108"/>
  <c r="B1109"/>
  <c r="B1110"/>
  <c r="B1111"/>
  <c r="B1112"/>
  <c r="B1113"/>
  <c r="B1114"/>
  <c r="B1115"/>
  <c r="B1116"/>
  <c r="B1117"/>
  <c r="B1118"/>
  <c r="B1119"/>
  <c r="B1120"/>
  <c r="B1121"/>
  <c r="B1122"/>
  <c r="B1123"/>
  <c r="B1124"/>
  <c r="B1125"/>
  <c r="B1127"/>
  <c r="B1128"/>
  <c r="B1129"/>
  <c r="B1130"/>
  <c r="B1131"/>
  <c r="B1132"/>
  <c r="B1133"/>
  <c r="B1134"/>
  <c r="B1136"/>
  <c r="B1137"/>
  <c r="B1138"/>
  <c r="B1139"/>
  <c r="B1140"/>
  <c r="B1141"/>
  <c r="B1143"/>
  <c r="B1144"/>
  <c r="B1145"/>
  <c r="B1146"/>
  <c r="B1147"/>
  <c r="B1148"/>
  <c r="B1149"/>
  <c r="B1150"/>
  <c r="B1151"/>
  <c r="B1152"/>
  <c r="B1153"/>
  <c r="B1154"/>
  <c r="B1155"/>
  <c r="B1158"/>
  <c r="B1159"/>
  <c r="B1160"/>
  <c r="B1161"/>
  <c r="B1162"/>
  <c r="B1163"/>
  <c r="B1164"/>
  <c r="B1165"/>
  <c r="B1166"/>
  <c r="B1168"/>
  <c r="B1169"/>
  <c r="B1170"/>
  <c r="B1171"/>
  <c r="B1172"/>
  <c r="B1173"/>
  <c r="B1175"/>
  <c r="B1176"/>
  <c r="B1177"/>
  <c r="B1178"/>
  <c r="B1179"/>
  <c r="B1180"/>
  <c r="B1181"/>
  <c r="B1182"/>
  <c r="B1185"/>
  <c r="B1186"/>
  <c r="B1187"/>
  <c r="B1188"/>
  <c r="B1189"/>
  <c r="B1190"/>
  <c r="B1192"/>
  <c r="B1193"/>
  <c r="B1194"/>
  <c r="B1195"/>
  <c r="B1196"/>
  <c r="B1197"/>
  <c r="B1198"/>
  <c r="B1199"/>
  <c r="B1200"/>
  <c r="B1202"/>
  <c r="B1203"/>
  <c r="B1204"/>
  <c r="B1205"/>
  <c r="B1206"/>
  <c r="B1208"/>
  <c r="B1209"/>
  <c r="B1211"/>
  <c r="B1213"/>
  <c r="B1214"/>
  <c r="B1215"/>
  <c r="B1216"/>
  <c r="B1217"/>
  <c r="B1218"/>
  <c r="B1219"/>
  <c r="B1220"/>
  <c r="B1221"/>
  <c r="B1224"/>
  <c r="B1225"/>
  <c r="B1226"/>
  <c r="B1227"/>
  <c r="B1228"/>
  <c r="B1229"/>
  <c r="B1230"/>
  <c r="B1231"/>
  <c r="B1232"/>
  <c r="B1233"/>
  <c r="B1234"/>
  <c r="B1235"/>
  <c r="B1236"/>
  <c r="B1237"/>
  <c r="B1238"/>
  <c r="B1239"/>
  <c r="B1240"/>
  <c r="B1241"/>
  <c r="B1242"/>
  <c r="B1244"/>
  <c r="B1245"/>
  <c r="B1246"/>
  <c r="B1247"/>
  <c r="B1248"/>
  <c r="B1249"/>
  <c r="B1250"/>
  <c r="B1251"/>
  <c r="B1252"/>
  <c r="B1253"/>
  <c r="B1254"/>
  <c r="B1255"/>
  <c r="B1256"/>
  <c r="B1257"/>
  <c r="B1258"/>
  <c r="B1259"/>
  <c r="B1260"/>
  <c r="B1261"/>
  <c r="B1263"/>
  <c r="B1264"/>
  <c r="B1265"/>
  <c r="B1266"/>
  <c r="B1267"/>
  <c r="B1268"/>
  <c r="B1269"/>
  <c r="B1270"/>
  <c r="B1272"/>
  <c r="B1273"/>
  <c r="B1274"/>
  <c r="B1275"/>
  <c r="B1276"/>
  <c r="B1277"/>
  <c r="B1278"/>
  <c r="B1279"/>
  <c r="B1280"/>
  <c r="B1281"/>
  <c r="B1282"/>
  <c r="B1283"/>
  <c r="B1285"/>
  <c r="B1286"/>
  <c r="B1287"/>
  <c r="B1288"/>
  <c r="B1289"/>
  <c r="B1290"/>
  <c r="B1291"/>
  <c r="B1292"/>
  <c r="B1293"/>
  <c r="B1294"/>
  <c r="B1295"/>
  <c r="B1296"/>
  <c r="B1297"/>
  <c r="B1298"/>
  <c r="B1300"/>
  <c r="B1303"/>
  <c r="B1304"/>
  <c r="B1305"/>
  <c r="B1306"/>
  <c r="B1307"/>
  <c r="B1308"/>
  <c r="B1309"/>
  <c r="B1310"/>
  <c r="B1312"/>
  <c r="B1313"/>
  <c r="B1314"/>
  <c r="B1316"/>
  <c r="B1317"/>
  <c r="B1318"/>
  <c r="B1320"/>
  <c r="B1321"/>
  <c r="B1322"/>
  <c r="B1323"/>
  <c r="B1324"/>
  <c r="B1325"/>
  <c r="B1326"/>
  <c r="B1327"/>
  <c r="B1328"/>
  <c r="B1329"/>
  <c r="B1330"/>
  <c r="B1331"/>
  <c r="B1332"/>
  <c r="B1333"/>
  <c r="B1334"/>
  <c r="B1336"/>
  <c r="B1337"/>
  <c r="B1338"/>
  <c r="B1339"/>
  <c r="B1340"/>
  <c r="B1341"/>
  <c r="B1342"/>
  <c r="B1343"/>
  <c r="B1344"/>
  <c r="B1345"/>
  <c r="B1346"/>
  <c r="B1347"/>
  <c r="B1348"/>
  <c r="B1350"/>
  <c r="B1351"/>
  <c r="B1352"/>
  <c r="B1353"/>
  <c r="B1355"/>
  <c r="B1356"/>
  <c r="B1357"/>
  <c r="B1358"/>
  <c r="B1359"/>
  <c r="B1360"/>
  <c r="B1361"/>
  <c r="B1362"/>
  <c r="B1363"/>
  <c r="B1364"/>
  <c r="B1365"/>
  <c r="B1366"/>
  <c r="B1367"/>
  <c r="B1368"/>
  <c r="B1369"/>
  <c r="B1370"/>
  <c r="B1371"/>
  <c r="B1374"/>
  <c r="B1376"/>
  <c r="B1377"/>
  <c r="B1379"/>
  <c r="B1380"/>
  <c r="B1381"/>
  <c r="B1382"/>
  <c r="B1384"/>
  <c r="B1385"/>
  <c r="B1386"/>
  <c r="C33" i="36"/>
  <c r="C29"/>
  <c r="C27"/>
  <c r="C18"/>
  <c r="C8"/>
  <c r="C187" i="42"/>
  <c r="B187" s="1"/>
  <c r="C168"/>
  <c r="C155"/>
  <c r="B155" s="1"/>
  <c r="C146"/>
  <c r="B146" s="1"/>
  <c r="C141"/>
  <c r="C134"/>
  <c r="C129"/>
  <c r="C119"/>
  <c r="B119" s="1"/>
  <c r="C112"/>
  <c r="B112" s="1"/>
  <c r="C103"/>
  <c r="B103" s="1"/>
  <c r="C98"/>
  <c r="B98" s="1"/>
  <c r="C93"/>
  <c r="B93" s="1"/>
  <c r="C88"/>
  <c r="B88" s="1"/>
  <c r="C82"/>
  <c r="B82" s="1"/>
  <c r="C77"/>
  <c r="B77" s="1"/>
  <c r="C72"/>
  <c r="B72" s="1"/>
  <c r="C67"/>
  <c r="B67" s="1"/>
  <c r="C61"/>
  <c r="B61" s="1"/>
  <c r="C56"/>
  <c r="B56" s="1"/>
  <c r="C43"/>
  <c r="B43" s="1"/>
  <c r="C37"/>
  <c r="B37" s="1"/>
  <c r="C32"/>
  <c r="B32" s="1"/>
  <c r="C27"/>
  <c r="B27" s="1"/>
  <c r="C23"/>
  <c r="B23" s="1"/>
  <c r="C17"/>
  <c r="C9"/>
  <c r="C1383" i="30"/>
  <c r="B1383" s="1"/>
  <c r="C1378"/>
  <c r="C1375" s="1"/>
  <c r="B1375" s="1"/>
  <c r="C1373"/>
  <c r="C1372" s="1"/>
  <c r="B1372" s="1"/>
  <c r="C1360"/>
  <c r="C1354"/>
  <c r="B1354" s="1"/>
  <c r="C1349"/>
  <c r="B1349" s="1"/>
  <c r="C1335"/>
  <c r="B1335" s="1"/>
  <c r="C1320"/>
  <c r="C1315"/>
  <c r="B1315" s="1"/>
  <c r="C1311"/>
  <c r="B1311" s="1"/>
  <c r="C1302"/>
  <c r="B1302" s="1"/>
  <c r="C1299"/>
  <c r="B1299" s="1"/>
  <c r="C1284"/>
  <c r="B1284" s="1"/>
  <c r="C1271"/>
  <c r="B1271" s="1"/>
  <c r="C1262"/>
  <c r="B1262" s="1"/>
  <c r="C1243"/>
  <c r="B1243" s="1"/>
  <c r="C1223"/>
  <c r="B1223" s="1"/>
  <c r="C1212"/>
  <c r="B1212" s="1"/>
  <c r="C1210"/>
  <c r="B1210" s="1"/>
  <c r="C1207"/>
  <c r="B1207" s="1"/>
  <c r="C1201"/>
  <c r="B1201" s="1"/>
  <c r="C1191"/>
  <c r="B1191" s="1"/>
  <c r="C1184"/>
  <c r="B1184" s="1"/>
  <c r="C1180"/>
  <c r="C1174"/>
  <c r="B1174" s="1"/>
  <c r="C1167"/>
  <c r="B1167" s="1"/>
  <c r="C1157"/>
  <c r="B1157" s="1"/>
  <c r="C1149"/>
  <c r="C1142"/>
  <c r="B1142" s="1"/>
  <c r="C1135"/>
  <c r="B1135" s="1"/>
  <c r="C1126"/>
  <c r="B1126" s="1"/>
  <c r="C1112"/>
  <c r="C1107"/>
  <c r="B1107" s="1"/>
  <c r="C1091"/>
  <c r="B1091" s="1"/>
  <c r="C1081"/>
  <c r="B1081" s="1"/>
  <c r="C1077"/>
  <c r="C1072"/>
  <c r="B1072" s="1"/>
  <c r="C1065"/>
  <c r="B1065" s="1"/>
  <c r="C1060"/>
  <c r="B1060" s="1"/>
  <c r="C1050"/>
  <c r="C1040"/>
  <c r="B1040" s="1"/>
  <c r="C1017"/>
  <c r="B1017" s="1"/>
  <c r="C1013"/>
  <c r="B1013" s="1"/>
  <c r="C1009"/>
  <c r="C1002"/>
  <c r="B1002" s="1"/>
  <c r="C995"/>
  <c r="B995" s="1"/>
  <c r="C989"/>
  <c r="B989" s="1"/>
  <c r="C978"/>
  <c r="C967"/>
  <c r="B967" s="1"/>
  <c r="C940"/>
  <c r="B940" s="1"/>
  <c r="C912"/>
  <c r="B912" s="1"/>
  <c r="C887"/>
  <c r="B887" s="1"/>
  <c r="C884"/>
  <c r="B884" s="1"/>
  <c r="C882"/>
  <c r="B882" s="1"/>
  <c r="C880"/>
  <c r="B880" s="1"/>
  <c r="C877"/>
  <c r="C875"/>
  <c r="B875" s="1"/>
  <c r="C863"/>
  <c r="B863" s="1"/>
  <c r="C860"/>
  <c r="B860" s="1"/>
  <c r="C845"/>
  <c r="C843"/>
  <c r="B843" s="1"/>
  <c r="C841"/>
  <c r="B841" s="1"/>
  <c r="C835"/>
  <c r="B835" s="1"/>
  <c r="C833"/>
  <c r="C831"/>
  <c r="B831" s="1"/>
  <c r="C828"/>
  <c r="B828" s="1"/>
  <c r="C825"/>
  <c r="B825" s="1"/>
  <c r="C819"/>
  <c r="B819" s="1"/>
  <c r="C812"/>
  <c r="B812" s="1"/>
  <c r="C806"/>
  <c r="B806" s="1"/>
  <c r="C798"/>
  <c r="B798" s="1"/>
  <c r="C794"/>
  <c r="C785"/>
  <c r="B785" s="1"/>
  <c r="C782"/>
  <c r="B782" s="1"/>
  <c r="C779"/>
  <c r="B779" s="1"/>
  <c r="C775"/>
  <c r="B775" s="1"/>
  <c r="C769"/>
  <c r="B769" s="1"/>
  <c r="C764"/>
  <c r="B764" s="1"/>
  <c r="C754"/>
  <c r="B754" s="1"/>
  <c r="C750"/>
  <c r="C747"/>
  <c r="B747" s="1"/>
  <c r="C735"/>
  <c r="B735" s="1"/>
  <c r="C731"/>
  <c r="B731" s="1"/>
  <c r="C718"/>
  <c r="C713"/>
  <c r="B713" s="1"/>
  <c r="C710"/>
  <c r="B710" s="1"/>
  <c r="C705"/>
  <c r="B705" s="1"/>
  <c r="C701"/>
  <c r="C698"/>
  <c r="B698" s="1"/>
  <c r="C695"/>
  <c r="B695" s="1"/>
  <c r="C692"/>
  <c r="B692" s="1"/>
  <c r="C689"/>
  <c r="C686"/>
  <c r="B686" s="1"/>
  <c r="C681"/>
  <c r="B681" s="1"/>
  <c r="C676"/>
  <c r="B676" s="1"/>
  <c r="C667"/>
  <c r="B667" s="1"/>
  <c r="C660"/>
  <c r="B660" s="1"/>
  <c r="C654"/>
  <c r="B654" s="1"/>
  <c r="C646"/>
  <c r="B646" s="1"/>
  <c r="C636"/>
  <c r="B636" s="1"/>
  <c r="C632"/>
  <c r="B632" s="1"/>
  <c r="C623"/>
  <c r="B623" s="1"/>
  <c r="C621"/>
  <c r="B621" s="1"/>
  <c r="C610"/>
  <c r="B610" s="1"/>
  <c r="C596"/>
  <c r="B596" s="1"/>
  <c r="C591"/>
  <c r="B591" s="1"/>
  <c r="C580"/>
  <c r="B580" s="1"/>
  <c r="C569"/>
  <c r="B569" s="1"/>
  <c r="C561"/>
  <c r="B561" s="1"/>
  <c r="C547"/>
  <c r="B547" s="1"/>
  <c r="C541"/>
  <c r="B541" s="1"/>
  <c r="C538"/>
  <c r="B538" s="1"/>
  <c r="C534"/>
  <c r="B534" s="1"/>
  <c r="C527"/>
  <c r="B527" s="1"/>
  <c r="C522"/>
  <c r="B522" s="1"/>
  <c r="C517"/>
  <c r="B517" s="1"/>
  <c r="C511"/>
  <c r="B511" s="1"/>
  <c r="C505"/>
  <c r="B505" s="1"/>
  <c r="C496"/>
  <c r="B496" s="1"/>
  <c r="C491"/>
  <c r="B491" s="1"/>
  <c r="C488"/>
  <c r="B488" s="1"/>
  <c r="C481"/>
  <c r="B481" s="1"/>
  <c r="C475"/>
  <c r="B475" s="1"/>
  <c r="C471"/>
  <c r="B471" s="1"/>
  <c r="C467"/>
  <c r="B467" s="1"/>
  <c r="C463"/>
  <c r="B463" s="1"/>
  <c r="C457"/>
  <c r="B457" s="1"/>
  <c r="C450"/>
  <c r="B450" s="1"/>
  <c r="C441"/>
  <c r="B441" s="1"/>
  <c r="C436"/>
  <c r="B436" s="1"/>
  <c r="C432"/>
  <c r="B432" s="1"/>
  <c r="C423"/>
  <c r="B423" s="1"/>
  <c r="C415"/>
  <c r="B415" s="1"/>
  <c r="C407"/>
  <c r="B407" s="1"/>
  <c r="C398"/>
  <c r="B398" s="1"/>
  <c r="C389"/>
  <c r="B389" s="1"/>
  <c r="C375"/>
  <c r="B375" s="1"/>
  <c r="C366"/>
  <c r="B366" s="1"/>
  <c r="C354"/>
  <c r="B354" s="1"/>
  <c r="C347"/>
  <c r="B347" s="1"/>
  <c r="C325"/>
  <c r="B325" s="1"/>
  <c r="C315"/>
  <c r="B315" s="1"/>
  <c r="C312"/>
  <c r="B312" s="1"/>
  <c r="C302"/>
  <c r="B302" s="1"/>
  <c r="C300"/>
  <c r="B300" s="1"/>
  <c r="C298"/>
  <c r="B298" s="1"/>
  <c r="C296"/>
  <c r="B296" s="1"/>
  <c r="C293"/>
  <c r="B293" s="1"/>
  <c r="C288"/>
  <c r="B288" s="1"/>
  <c r="C286"/>
  <c r="B286" s="1"/>
  <c r="C282"/>
  <c r="B282" s="1"/>
  <c r="C276"/>
  <c r="B276" s="1"/>
  <c r="C273"/>
  <c r="B273" s="1"/>
  <c r="C270"/>
  <c r="B270" s="1"/>
  <c r="C263"/>
  <c r="B263" s="1"/>
  <c r="C259"/>
  <c r="B259" s="1"/>
  <c r="C253"/>
  <c r="B253" s="1"/>
  <c r="C247"/>
  <c r="B247" s="1"/>
  <c r="C241"/>
  <c r="B241" s="1"/>
  <c r="C235"/>
  <c r="B235" s="1"/>
  <c r="C229"/>
  <c r="B229" s="1"/>
  <c r="C222"/>
  <c r="B222" s="1"/>
  <c r="C214"/>
  <c r="B214" s="1"/>
  <c r="C207"/>
  <c r="B207" s="1"/>
  <c r="C201"/>
  <c r="B201" s="1"/>
  <c r="C192"/>
  <c r="B192" s="1"/>
  <c r="C185"/>
  <c r="B185" s="1"/>
  <c r="C178"/>
  <c r="B178" s="1"/>
  <c r="C165"/>
  <c r="B165" s="1"/>
  <c r="C155"/>
  <c r="B155" s="1"/>
  <c r="C143"/>
  <c r="B143" s="1"/>
  <c r="C132"/>
  <c r="B132" s="1"/>
  <c r="C123"/>
  <c r="B123" s="1"/>
  <c r="C108"/>
  <c r="B108" s="1"/>
  <c r="C98"/>
  <c r="B98" s="1"/>
  <c r="C89"/>
  <c r="B89" s="1"/>
  <c r="C77"/>
  <c r="B77" s="1"/>
  <c r="C66"/>
  <c r="B66" s="1"/>
  <c r="C55"/>
  <c r="B55" s="1"/>
  <c r="C43"/>
  <c r="B43" s="1"/>
  <c r="C31"/>
  <c r="B31" s="1"/>
  <c r="C22"/>
  <c r="B22" s="1"/>
  <c r="C10"/>
  <c r="B10" s="1"/>
  <c r="C140" i="42" l="1"/>
  <c r="B140" s="1"/>
  <c r="B141"/>
  <c r="C8"/>
  <c r="B9"/>
  <c r="C133"/>
  <c r="B133" s="1"/>
  <c r="B134"/>
  <c r="C128"/>
  <c r="B128" s="1"/>
  <c r="B129"/>
  <c r="C16"/>
  <c r="B16" s="1"/>
  <c r="B17"/>
  <c r="C167"/>
  <c r="B167" s="1"/>
  <c r="B168"/>
  <c r="Q7" i="43"/>
  <c r="K72"/>
  <c r="N7"/>
  <c r="B1373" i="30"/>
  <c r="B1378"/>
  <c r="C1319"/>
  <c r="B1319" s="1"/>
  <c r="C7" i="36"/>
  <c r="C144" i="42"/>
  <c r="B144" s="1"/>
  <c r="C22"/>
  <c r="B22" s="1"/>
  <c r="C42"/>
  <c r="B42" s="1"/>
  <c r="C87"/>
  <c r="B87" s="1"/>
  <c r="C31"/>
  <c r="B31" s="1"/>
  <c r="C71"/>
  <c r="B71" s="1"/>
  <c r="C186"/>
  <c r="B186" s="1"/>
  <c r="C435" i="30"/>
  <c r="B435" s="1"/>
  <c r="C490"/>
  <c r="B490" s="1"/>
  <c r="C784"/>
  <c r="B784" s="1"/>
  <c r="C1301"/>
  <c r="B1301" s="1"/>
  <c r="C262"/>
  <c r="B262" s="1"/>
  <c r="C1016"/>
  <c r="B1016" s="1"/>
  <c r="C1183"/>
  <c r="B1183" s="1"/>
  <c r="C314"/>
  <c r="B314" s="1"/>
  <c r="C1080"/>
  <c r="B1080" s="1"/>
  <c r="C595"/>
  <c r="B595" s="1"/>
  <c r="C862"/>
  <c r="B862" s="1"/>
  <c r="C295"/>
  <c r="B295" s="1"/>
  <c r="C712"/>
  <c r="B712" s="1"/>
  <c r="C1222"/>
  <c r="B1222" s="1"/>
  <c r="C1156"/>
  <c r="B1156" s="1"/>
  <c r="C9"/>
  <c r="B9" s="1"/>
  <c r="C546"/>
  <c r="B546" s="1"/>
  <c r="C886"/>
  <c r="B886" s="1"/>
  <c r="D7" i="40"/>
  <c r="D10"/>
  <c r="H9"/>
  <c r="I9" s="1"/>
  <c r="H10"/>
  <c r="I10" s="1"/>
  <c r="F7"/>
  <c r="G7"/>
  <c r="E12"/>
  <c r="E11"/>
  <c r="E10"/>
  <c r="E9"/>
  <c r="E8"/>
  <c r="H8" s="1"/>
  <c r="I8" s="1"/>
  <c r="F10"/>
  <c r="H12"/>
  <c r="I12" s="1"/>
  <c r="H11"/>
  <c r="I11" s="1"/>
  <c r="E7"/>
  <c r="I6" i="31"/>
  <c r="I17" s="1"/>
  <c r="B8" i="42" l="1"/>
  <c r="C7"/>
  <c r="K74" i="43"/>
  <c r="Q72"/>
  <c r="C8" i="30"/>
  <c r="B8" s="1"/>
  <c r="I7" i="40"/>
  <c r="J30" i="38"/>
  <c r="H30"/>
  <c r="E30"/>
  <c r="C30"/>
  <c r="I29"/>
  <c r="G29"/>
  <c r="I28"/>
  <c r="G28"/>
  <c r="I27"/>
  <c r="G27"/>
  <c r="I26"/>
  <c r="G26"/>
  <c r="I25"/>
  <c r="G25"/>
  <c r="I24"/>
  <c r="G24"/>
  <c r="I23"/>
  <c r="G23"/>
  <c r="D23"/>
  <c r="B23"/>
  <c r="I22"/>
  <c r="G22"/>
  <c r="D22"/>
  <c r="B22"/>
  <c r="I21"/>
  <c r="G21"/>
  <c r="D21"/>
  <c r="B21"/>
  <c r="I20"/>
  <c r="G20"/>
  <c r="D20"/>
  <c r="B20"/>
  <c r="I19"/>
  <c r="G19"/>
  <c r="D19"/>
  <c r="B19"/>
  <c r="I18"/>
  <c r="G18"/>
  <c r="D18"/>
  <c r="B18"/>
  <c r="I17"/>
  <c r="G17"/>
  <c r="D17"/>
  <c r="B17"/>
  <c r="I16"/>
  <c r="G16"/>
  <c r="D16"/>
  <c r="B16"/>
  <c r="I15"/>
  <c r="G15"/>
  <c r="D15"/>
  <c r="B15"/>
  <c r="I14"/>
  <c r="G14"/>
  <c r="D14"/>
  <c r="B14"/>
  <c r="I13"/>
  <c r="G13"/>
  <c r="D13"/>
  <c r="B13"/>
  <c r="I12"/>
  <c r="G12"/>
  <c r="D12"/>
  <c r="B12"/>
  <c r="I11"/>
  <c r="G11"/>
  <c r="D11"/>
  <c r="B11"/>
  <c r="I10"/>
  <c r="G10"/>
  <c r="D10"/>
  <c r="B10"/>
  <c r="I9"/>
  <c r="G9"/>
  <c r="D9"/>
  <c r="B9"/>
  <c r="I8"/>
  <c r="G8"/>
  <c r="D8"/>
  <c r="B8"/>
  <c r="I7"/>
  <c r="I30" s="1"/>
  <c r="G7"/>
  <c r="G30" s="1"/>
  <c r="D7"/>
  <c r="D30" s="1"/>
  <c r="B7"/>
  <c r="B30" s="1"/>
  <c r="K6" i="37"/>
  <c r="L6"/>
  <c r="M6"/>
  <c r="N6"/>
  <c r="K7"/>
  <c r="L7"/>
  <c r="M7"/>
  <c r="N7"/>
  <c r="K8"/>
  <c r="L8"/>
  <c r="M8"/>
  <c r="N8"/>
  <c r="K9"/>
  <c r="L9"/>
  <c r="N9"/>
  <c r="K10"/>
  <c r="L10"/>
  <c r="N10"/>
  <c r="K11"/>
  <c r="L11"/>
  <c r="N11"/>
  <c r="N13"/>
  <c r="N14"/>
  <c r="K15"/>
  <c r="L15"/>
  <c r="N15"/>
  <c r="K16"/>
  <c r="L16"/>
  <c r="N16"/>
  <c r="K17"/>
  <c r="L17"/>
  <c r="N17"/>
  <c r="K18"/>
  <c r="L18"/>
  <c r="N18"/>
  <c r="K19"/>
  <c r="L19"/>
  <c r="N19"/>
  <c r="K20"/>
  <c r="L20"/>
  <c r="N20"/>
  <c r="K21"/>
  <c r="L21"/>
  <c r="N21"/>
  <c r="K22"/>
  <c r="L22"/>
  <c r="N22"/>
  <c r="K23"/>
  <c r="L23"/>
  <c r="N23"/>
  <c r="K24"/>
  <c r="L24"/>
  <c r="N24"/>
  <c r="K25"/>
  <c r="L25"/>
  <c r="N25"/>
  <c r="K26"/>
  <c r="L26"/>
  <c r="M26"/>
  <c r="N26"/>
  <c r="K27"/>
  <c r="L27"/>
  <c r="M27"/>
  <c r="N27"/>
  <c r="B28"/>
  <c r="N28" s="1"/>
  <c r="E28"/>
  <c r="H28"/>
  <c r="L28"/>
  <c r="M28"/>
  <c r="K29"/>
  <c r="M29"/>
  <c r="N29"/>
  <c r="G6" i="25"/>
  <c r="H16" i="31"/>
  <c r="E16"/>
  <c r="H15"/>
  <c r="E15"/>
  <c r="H14"/>
  <c r="E14"/>
  <c r="H13"/>
  <c r="E13"/>
  <c r="H12"/>
  <c r="E12"/>
  <c r="H8"/>
  <c r="E8"/>
  <c r="H7"/>
  <c r="E7"/>
  <c r="J6"/>
  <c r="J17" s="1"/>
  <c r="G6"/>
  <c r="G17" s="1"/>
  <c r="F6"/>
  <c r="F17" s="1"/>
  <c r="B35" i="36"/>
  <c r="D7"/>
  <c r="D6" s="1"/>
  <c r="B7" i="42" l="1"/>
  <c r="C6"/>
  <c r="B6" s="1"/>
  <c r="E6" i="31"/>
  <c r="E17" s="1"/>
  <c r="K28" i="37"/>
  <c r="H6" i="31"/>
  <c r="H17" s="1"/>
  <c r="C6" i="36"/>
  <c r="B58" i="33"/>
  <c r="B57"/>
  <c r="C56"/>
  <c r="B56" s="1"/>
  <c r="B55"/>
  <c r="B54"/>
  <c r="B53"/>
  <c r="B52"/>
  <c r="B51"/>
  <c r="B50"/>
  <c r="B30"/>
  <c r="B29"/>
  <c r="B28"/>
  <c r="B27"/>
  <c r="B26"/>
  <c r="B25"/>
  <c r="B24"/>
  <c r="B23"/>
  <c r="B22"/>
  <c r="B21"/>
  <c r="B20"/>
  <c r="C19"/>
  <c r="C13" s="1"/>
  <c r="B18"/>
  <c r="B17"/>
  <c r="B16"/>
  <c r="B15"/>
  <c r="B14"/>
  <c r="D13"/>
  <c r="B12"/>
  <c r="B11"/>
  <c r="B10"/>
  <c r="B9"/>
  <c r="D8"/>
  <c r="C8"/>
  <c r="C1387" i="30"/>
  <c r="R39" i="32"/>
  <c r="M39"/>
  <c r="L39"/>
  <c r="K39"/>
  <c r="C39"/>
  <c r="D39"/>
  <c r="B39"/>
  <c r="K42" i="2"/>
  <c r="H42"/>
  <c r="B42"/>
  <c r="N42"/>
  <c r="O42"/>
  <c r="P42"/>
  <c r="Q39" i="32" l="1"/>
  <c r="D7" i="33"/>
  <c r="B19"/>
  <c r="B8"/>
  <c r="C1404" i="30"/>
  <c r="B1404" s="1"/>
  <c r="B1387"/>
  <c r="B7" i="36"/>
  <c r="B6" s="1"/>
  <c r="D6" i="33"/>
  <c r="C7"/>
  <c r="B7" i="32"/>
  <c r="B13" i="33" l="1"/>
  <c r="B36" i="36"/>
  <c r="B7" i="33"/>
  <c r="C6"/>
  <c r="Q8" i="32"/>
  <c r="Q42" i="2"/>
  <c r="C25"/>
  <c r="B25" s="1"/>
  <c r="D7"/>
  <c r="D34" s="1"/>
  <c r="C7"/>
  <c r="B7" s="1"/>
  <c r="Q41"/>
  <c r="D35"/>
  <c r="E35"/>
  <c r="F35"/>
  <c r="G35"/>
  <c r="H35"/>
  <c r="I35"/>
  <c r="J35"/>
  <c r="K35"/>
  <c r="L35"/>
  <c r="O35" s="1"/>
  <c r="C35"/>
  <c r="M34"/>
  <c r="C7" i="32"/>
  <c r="D7"/>
  <c r="D38" s="1"/>
  <c r="F7"/>
  <c r="G7"/>
  <c r="I7"/>
  <c r="L7"/>
  <c r="O7" s="1"/>
  <c r="M7"/>
  <c r="Q37"/>
  <c r="K35"/>
  <c r="H35"/>
  <c r="E35"/>
  <c r="B35"/>
  <c r="P34"/>
  <c r="O34"/>
  <c r="K34"/>
  <c r="H34"/>
  <c r="E34"/>
  <c r="B34"/>
  <c r="P33"/>
  <c r="O33"/>
  <c r="K33"/>
  <c r="H33"/>
  <c r="E33"/>
  <c r="B33"/>
  <c r="O32"/>
  <c r="K32"/>
  <c r="H32"/>
  <c r="E32"/>
  <c r="B32"/>
  <c r="P31"/>
  <c r="O31"/>
  <c r="K31"/>
  <c r="Q31" s="1"/>
  <c r="H31"/>
  <c r="E31"/>
  <c r="P30"/>
  <c r="O30"/>
  <c r="K30"/>
  <c r="H30"/>
  <c r="E30"/>
  <c r="B30"/>
  <c r="P29"/>
  <c r="O29"/>
  <c r="K29"/>
  <c r="H29"/>
  <c r="E29"/>
  <c r="B29"/>
  <c r="P28"/>
  <c r="O28"/>
  <c r="K28"/>
  <c r="H28"/>
  <c r="E28"/>
  <c r="B28"/>
  <c r="K27"/>
  <c r="H27"/>
  <c r="E27"/>
  <c r="B27"/>
  <c r="O26"/>
  <c r="K26"/>
  <c r="H26"/>
  <c r="E26"/>
  <c r="B26"/>
  <c r="P25"/>
  <c r="O25"/>
  <c r="K25"/>
  <c r="H25"/>
  <c r="E25"/>
  <c r="B25"/>
  <c r="P24"/>
  <c r="O24"/>
  <c r="K24"/>
  <c r="H24"/>
  <c r="E24"/>
  <c r="B24"/>
  <c r="O23"/>
  <c r="K23"/>
  <c r="H23"/>
  <c r="E23"/>
  <c r="B23"/>
  <c r="P22"/>
  <c r="O22"/>
  <c r="K22"/>
  <c r="H22"/>
  <c r="E22"/>
  <c r="B22"/>
  <c r="P21"/>
  <c r="O21"/>
  <c r="K21"/>
  <c r="H21"/>
  <c r="E21"/>
  <c r="B21"/>
  <c r="P20"/>
  <c r="O20"/>
  <c r="K20"/>
  <c r="H20"/>
  <c r="E20"/>
  <c r="B20"/>
  <c r="P19"/>
  <c r="O19"/>
  <c r="K19"/>
  <c r="H19"/>
  <c r="E19"/>
  <c r="B19"/>
  <c r="P18"/>
  <c r="O18"/>
  <c r="K18"/>
  <c r="H18"/>
  <c r="E18"/>
  <c r="B18"/>
  <c r="P17"/>
  <c r="O17"/>
  <c r="K17"/>
  <c r="H17"/>
  <c r="E17"/>
  <c r="B17"/>
  <c r="P16"/>
  <c r="O16"/>
  <c r="K16"/>
  <c r="H16"/>
  <c r="E16"/>
  <c r="B16"/>
  <c r="P15"/>
  <c r="O15"/>
  <c r="K15"/>
  <c r="H15"/>
  <c r="E15"/>
  <c r="B15"/>
  <c r="P14"/>
  <c r="O14"/>
  <c r="K14"/>
  <c r="H14"/>
  <c r="E14"/>
  <c r="B14"/>
  <c r="P13"/>
  <c r="O13"/>
  <c r="K13"/>
  <c r="H13"/>
  <c r="E13"/>
  <c r="B13"/>
  <c r="P12"/>
  <c r="O12"/>
  <c r="K12"/>
  <c r="H12"/>
  <c r="E12"/>
  <c r="B12"/>
  <c r="P11"/>
  <c r="O11"/>
  <c r="K11"/>
  <c r="H11"/>
  <c r="E11"/>
  <c r="B11"/>
  <c r="P10"/>
  <c r="O10"/>
  <c r="K10"/>
  <c r="H10"/>
  <c r="E10"/>
  <c r="B10"/>
  <c r="P9"/>
  <c r="O9"/>
  <c r="K9"/>
  <c r="H9"/>
  <c r="E9"/>
  <c r="B9"/>
  <c r="R8"/>
  <c r="R7" s="1"/>
  <c r="O8"/>
  <c r="N8"/>
  <c r="J8"/>
  <c r="P8" s="1"/>
  <c r="I38"/>
  <c r="G38"/>
  <c r="F38"/>
  <c r="C38"/>
  <c r="M38"/>
  <c r="K39" i="27"/>
  <c r="M39"/>
  <c r="L35"/>
  <c r="B35"/>
  <c r="E35"/>
  <c r="H35"/>
  <c r="K35" s="1"/>
  <c r="N30"/>
  <c r="N31"/>
  <c r="K30"/>
  <c r="K31"/>
  <c r="L30"/>
  <c r="L31"/>
  <c r="N26"/>
  <c r="N27"/>
  <c r="K26"/>
  <c r="L26"/>
  <c r="L21"/>
  <c r="L23"/>
  <c r="H22"/>
  <c r="H23"/>
  <c r="K23" s="1"/>
  <c r="H21"/>
  <c r="K21" s="1"/>
  <c r="N14"/>
  <c r="N16"/>
  <c r="N17"/>
  <c r="N18"/>
  <c r="K16"/>
  <c r="K17"/>
  <c r="L16"/>
  <c r="L17"/>
  <c r="M11"/>
  <c r="L8"/>
  <c r="L10"/>
  <c r="L11"/>
  <c r="H11"/>
  <c r="K11" s="1"/>
  <c r="H12"/>
  <c r="H13"/>
  <c r="N13" s="1"/>
  <c r="H10"/>
  <c r="K10" s="1"/>
  <c r="Q37" i="2"/>
  <c r="Q36"/>
  <c r="Q38"/>
  <c r="Q39"/>
  <c r="Q40"/>
  <c r="N36"/>
  <c r="N37"/>
  <c r="N38"/>
  <c r="N39"/>
  <c r="N40"/>
  <c r="N41"/>
  <c r="P36"/>
  <c r="P38"/>
  <c r="P40"/>
  <c r="O36"/>
  <c r="O37"/>
  <c r="O38"/>
  <c r="O39"/>
  <c r="O40"/>
  <c r="O41"/>
  <c r="J30" i="21"/>
  <c r="H30"/>
  <c r="E30"/>
  <c r="C30"/>
  <c r="I29"/>
  <c r="G29"/>
  <c r="I28"/>
  <c r="G28"/>
  <c r="I27"/>
  <c r="G27"/>
  <c r="I26"/>
  <c r="G26"/>
  <c r="I25"/>
  <c r="G25"/>
  <c r="I24"/>
  <c r="G24"/>
  <c r="I23"/>
  <c r="G23"/>
  <c r="D23"/>
  <c r="B23"/>
  <c r="I22"/>
  <c r="G22"/>
  <c r="D22"/>
  <c r="B22"/>
  <c r="I21"/>
  <c r="G21"/>
  <c r="D21"/>
  <c r="B21"/>
  <c r="I20"/>
  <c r="G20"/>
  <c r="D20"/>
  <c r="B20"/>
  <c r="I19"/>
  <c r="G19"/>
  <c r="D19"/>
  <c r="B19"/>
  <c r="I18"/>
  <c r="G18"/>
  <c r="D18"/>
  <c r="B18"/>
  <c r="I17"/>
  <c r="G17"/>
  <c r="D17"/>
  <c r="B17"/>
  <c r="I16"/>
  <c r="G16"/>
  <c r="D16"/>
  <c r="B16"/>
  <c r="I15"/>
  <c r="G15"/>
  <c r="D15"/>
  <c r="B15"/>
  <c r="I14"/>
  <c r="G14"/>
  <c r="D14"/>
  <c r="B14"/>
  <c r="I13"/>
  <c r="G13"/>
  <c r="D13"/>
  <c r="B13"/>
  <c r="I12"/>
  <c r="G12"/>
  <c r="D12"/>
  <c r="B12"/>
  <c r="I11"/>
  <c r="G11"/>
  <c r="D11"/>
  <c r="B11"/>
  <c r="I10"/>
  <c r="G10"/>
  <c r="D10"/>
  <c r="B10"/>
  <c r="I9"/>
  <c r="G9"/>
  <c r="D9"/>
  <c r="B9"/>
  <c r="I8"/>
  <c r="G8"/>
  <c r="D8"/>
  <c r="B8"/>
  <c r="I7"/>
  <c r="I30" s="1"/>
  <c r="G7"/>
  <c r="G30" s="1"/>
  <c r="D7"/>
  <c r="D30" s="1"/>
  <c r="B7"/>
  <c r="B30" s="1"/>
  <c r="AE15" i="20"/>
  <c r="G12"/>
  <c r="E12"/>
  <c r="E11"/>
  <c r="E10"/>
  <c r="E9"/>
  <c r="E8"/>
  <c r="F7"/>
  <c r="E7"/>
  <c r="G6"/>
  <c r="F6"/>
  <c r="E6"/>
  <c r="P44" i="22"/>
  <c r="O44"/>
  <c r="K44"/>
  <c r="H44"/>
  <c r="E44"/>
  <c r="B44"/>
  <c r="P43"/>
  <c r="O43"/>
  <c r="K43"/>
  <c r="H43"/>
  <c r="E43"/>
  <c r="B43"/>
  <c r="P42"/>
  <c r="O42"/>
  <c r="K42"/>
  <c r="H42"/>
  <c r="E42"/>
  <c r="B42"/>
  <c r="P17"/>
  <c r="L17"/>
  <c r="O17" s="1"/>
  <c r="H17"/>
  <c r="E17"/>
  <c r="P8"/>
  <c r="L8"/>
  <c r="K8" s="1"/>
  <c r="N8" s="1"/>
  <c r="H8"/>
  <c r="E8"/>
  <c r="P7"/>
  <c r="L7"/>
  <c r="O7" s="1"/>
  <c r="H7"/>
  <c r="E7"/>
  <c r="Q6"/>
  <c r="M6"/>
  <c r="J6"/>
  <c r="I6"/>
  <c r="G6"/>
  <c r="F6"/>
  <c r="D6"/>
  <c r="C6"/>
  <c r="O14" i="25"/>
  <c r="K14"/>
  <c r="H14"/>
  <c r="O13"/>
  <c r="K13"/>
  <c r="H13"/>
  <c r="E13"/>
  <c r="L12"/>
  <c r="I12"/>
  <c r="H12" s="1"/>
  <c r="F12"/>
  <c r="E12" s="1"/>
  <c r="O11"/>
  <c r="K11"/>
  <c r="H11"/>
  <c r="E11"/>
  <c r="K10"/>
  <c r="K9"/>
  <c r="L8"/>
  <c r="K8" s="1"/>
  <c r="I8"/>
  <c r="F8"/>
  <c r="E8" s="1"/>
  <c r="M7"/>
  <c r="M6" s="1"/>
  <c r="P39" i="27"/>
  <c r="N39"/>
  <c r="N38"/>
  <c r="M38"/>
  <c r="K38"/>
  <c r="N37"/>
  <c r="M37"/>
  <c r="K37"/>
  <c r="N36"/>
  <c r="M36"/>
  <c r="K36"/>
  <c r="N34"/>
  <c r="M34"/>
  <c r="L34"/>
  <c r="K34"/>
  <c r="N33"/>
  <c r="M33"/>
  <c r="L33"/>
  <c r="K33"/>
  <c r="N32"/>
  <c r="M32"/>
  <c r="L32"/>
  <c r="K32"/>
  <c r="N29"/>
  <c r="L29"/>
  <c r="K29"/>
  <c r="N28"/>
  <c r="L28"/>
  <c r="K28"/>
  <c r="N25"/>
  <c r="L25"/>
  <c r="K25"/>
  <c r="N24"/>
  <c r="L24"/>
  <c r="K24"/>
  <c r="N20"/>
  <c r="L20"/>
  <c r="K20"/>
  <c r="N19"/>
  <c r="L19"/>
  <c r="K19"/>
  <c r="N15"/>
  <c r="L15"/>
  <c r="K15"/>
  <c r="L14"/>
  <c r="K14"/>
  <c r="N9"/>
  <c r="N8"/>
  <c r="M8"/>
  <c r="K8"/>
  <c r="N7"/>
  <c r="M7"/>
  <c r="L7"/>
  <c r="K7"/>
  <c r="N6"/>
  <c r="M6"/>
  <c r="L6"/>
  <c r="K6"/>
  <c r="P35" i="2"/>
  <c r="B35"/>
  <c r="B34" s="1"/>
  <c r="O33"/>
  <c r="K33"/>
  <c r="H33"/>
  <c r="E33"/>
  <c r="B33"/>
  <c r="P32"/>
  <c r="O32"/>
  <c r="K32"/>
  <c r="H32"/>
  <c r="E32"/>
  <c r="B32"/>
  <c r="O31"/>
  <c r="K31"/>
  <c r="H31"/>
  <c r="E31"/>
  <c r="B31"/>
  <c r="P30"/>
  <c r="O30"/>
  <c r="K30"/>
  <c r="H30"/>
  <c r="E30"/>
  <c r="B30"/>
  <c r="P29"/>
  <c r="O29"/>
  <c r="K29"/>
  <c r="H29"/>
  <c r="E29"/>
  <c r="B29"/>
  <c r="P28"/>
  <c r="O28"/>
  <c r="K28"/>
  <c r="Q28" s="1"/>
  <c r="H28"/>
  <c r="E28"/>
  <c r="B28"/>
  <c r="P27"/>
  <c r="O27"/>
  <c r="K27"/>
  <c r="H27"/>
  <c r="E27"/>
  <c r="B27"/>
  <c r="P26"/>
  <c r="O26"/>
  <c r="K26"/>
  <c r="Q26" s="1"/>
  <c r="H26"/>
  <c r="E26"/>
  <c r="B26"/>
  <c r="M25"/>
  <c r="L25"/>
  <c r="J25"/>
  <c r="I25"/>
  <c r="H25" s="1"/>
  <c r="G25"/>
  <c r="F25"/>
  <c r="D25"/>
  <c r="K24"/>
  <c r="H24"/>
  <c r="E24"/>
  <c r="B24"/>
  <c r="P23"/>
  <c r="O23"/>
  <c r="K23"/>
  <c r="H23"/>
  <c r="B23"/>
  <c r="P22"/>
  <c r="O22"/>
  <c r="K22"/>
  <c r="H22"/>
  <c r="E22"/>
  <c r="B22"/>
  <c r="P21"/>
  <c r="K21"/>
  <c r="H21"/>
  <c r="E21"/>
  <c r="B21"/>
  <c r="P20"/>
  <c r="O20"/>
  <c r="K20"/>
  <c r="H20"/>
  <c r="E20"/>
  <c r="B20"/>
  <c r="P19"/>
  <c r="O19"/>
  <c r="K19"/>
  <c r="H19"/>
  <c r="E19"/>
  <c r="B19"/>
  <c r="P18"/>
  <c r="O18"/>
  <c r="K18"/>
  <c r="H18"/>
  <c r="E18"/>
  <c r="B18"/>
  <c r="P17"/>
  <c r="O17"/>
  <c r="K17"/>
  <c r="H17"/>
  <c r="E17"/>
  <c r="B17"/>
  <c r="P16"/>
  <c r="O16"/>
  <c r="K16"/>
  <c r="H16"/>
  <c r="E16"/>
  <c r="B16"/>
  <c r="P15"/>
  <c r="O15"/>
  <c r="K15"/>
  <c r="H15"/>
  <c r="E15"/>
  <c r="B15"/>
  <c r="P14"/>
  <c r="K14"/>
  <c r="H14"/>
  <c r="E14"/>
  <c r="B14"/>
  <c r="P13"/>
  <c r="O13"/>
  <c r="K13"/>
  <c r="H13"/>
  <c r="E13"/>
  <c r="B13"/>
  <c r="K12"/>
  <c r="H12"/>
  <c r="E12"/>
  <c r="B12"/>
  <c r="P11"/>
  <c r="O11"/>
  <c r="K11"/>
  <c r="H11"/>
  <c r="E11"/>
  <c r="B11"/>
  <c r="P10"/>
  <c r="O10"/>
  <c r="K10"/>
  <c r="H10"/>
  <c r="E10"/>
  <c r="B10"/>
  <c r="P9"/>
  <c r="O9"/>
  <c r="K9"/>
  <c r="H9"/>
  <c r="E9"/>
  <c r="B9"/>
  <c r="P8"/>
  <c r="O8"/>
  <c r="N8"/>
  <c r="K8"/>
  <c r="H8"/>
  <c r="E8"/>
  <c r="B8"/>
  <c r="M7"/>
  <c r="L7"/>
  <c r="L34" s="1"/>
  <c r="J7"/>
  <c r="J34" s="1"/>
  <c r="I7"/>
  <c r="I34" s="1"/>
  <c r="G7"/>
  <c r="G34" s="1"/>
  <c r="F7"/>
  <c r="F34" s="1"/>
  <c r="B6" i="22" l="1"/>
  <c r="N44"/>
  <c r="P6"/>
  <c r="N42"/>
  <c r="E6"/>
  <c r="H6"/>
  <c r="N43"/>
  <c r="N11" i="25"/>
  <c r="O8"/>
  <c r="O12"/>
  <c r="K12"/>
  <c r="N12" s="1"/>
  <c r="L7"/>
  <c r="N13"/>
  <c r="F7"/>
  <c r="F6" s="1"/>
  <c r="E6" s="1"/>
  <c r="N14"/>
  <c r="H8"/>
  <c r="N8" s="1"/>
  <c r="I7"/>
  <c r="I6" s="1"/>
  <c r="K7" i="22"/>
  <c r="K17"/>
  <c r="N17" s="1"/>
  <c r="L6"/>
  <c r="O6" s="1"/>
  <c r="O8"/>
  <c r="B6" i="33"/>
  <c r="Q28" i="32"/>
  <c r="K7"/>
  <c r="Q7" s="1"/>
  <c r="N24"/>
  <c r="N26"/>
  <c r="B38"/>
  <c r="N9"/>
  <c r="N11"/>
  <c r="N15"/>
  <c r="N17"/>
  <c r="N19"/>
  <c r="N21"/>
  <c r="N23"/>
  <c r="N29"/>
  <c r="N30"/>
  <c r="C34" i="2"/>
  <c r="E7"/>
  <c r="E34" s="1"/>
  <c r="P34"/>
  <c r="O34"/>
  <c r="Q10"/>
  <c r="P7"/>
  <c r="N27"/>
  <c r="K7"/>
  <c r="J7" i="32"/>
  <c r="P7" s="1"/>
  <c r="N32"/>
  <c r="H7"/>
  <c r="H38" s="1"/>
  <c r="N31"/>
  <c r="E7"/>
  <c r="E38" s="1"/>
  <c r="N29" i="2"/>
  <c r="N13"/>
  <c r="N21"/>
  <c r="O25"/>
  <c r="N30"/>
  <c r="Q14"/>
  <c r="N9"/>
  <c r="Q16"/>
  <c r="Q18"/>
  <c r="Q20"/>
  <c r="N33"/>
  <c r="Q8"/>
  <c r="N11"/>
  <c r="Q15"/>
  <c r="Q17"/>
  <c r="Q19"/>
  <c r="N22"/>
  <c r="O7"/>
  <c r="Q9"/>
  <c r="N10"/>
  <c r="Q13"/>
  <c r="N14"/>
  <c r="E25"/>
  <c r="P25"/>
  <c r="Q27"/>
  <c r="Q29"/>
  <c r="Q31"/>
  <c r="N35"/>
  <c r="N23"/>
  <c r="Q11"/>
  <c r="Q22"/>
  <c r="Q30"/>
  <c r="N26"/>
  <c r="N28"/>
  <c r="Q32"/>
  <c r="Q21"/>
  <c r="K25"/>
  <c r="Q33"/>
  <c r="Q35"/>
  <c r="N31"/>
  <c r="N15"/>
  <c r="N16"/>
  <c r="N17"/>
  <c r="N18"/>
  <c r="N19"/>
  <c r="N20"/>
  <c r="N32"/>
  <c r="H7"/>
  <c r="H34" s="1"/>
  <c r="Q9" i="32"/>
  <c r="Q11"/>
  <c r="Q13"/>
  <c r="Q15"/>
  <c r="Q17"/>
  <c r="Q19"/>
  <c r="Q21"/>
  <c r="Q23"/>
  <c r="N33"/>
  <c r="Q33"/>
  <c r="N10"/>
  <c r="N12"/>
  <c r="N14"/>
  <c r="N16"/>
  <c r="N18"/>
  <c r="N20"/>
  <c r="N22"/>
  <c r="Q30"/>
  <c r="N34"/>
  <c r="Q35"/>
  <c r="N25"/>
  <c r="N28"/>
  <c r="N13"/>
  <c r="L38"/>
  <c r="Q10"/>
  <c r="Q12"/>
  <c r="Q14"/>
  <c r="Q16"/>
  <c r="Q18"/>
  <c r="Q20"/>
  <c r="Q22"/>
  <c r="Q29"/>
  <c r="Q32"/>
  <c r="Q34"/>
  <c r="Q24"/>
  <c r="Q25"/>
  <c r="Q26"/>
  <c r="N10" i="27"/>
  <c r="N23"/>
  <c r="N35"/>
  <c r="N21"/>
  <c r="K7" i="25" l="1"/>
  <c r="L6"/>
  <c r="E7"/>
  <c r="K6"/>
  <c r="H6"/>
  <c r="H7"/>
  <c r="O7"/>
  <c r="N7" i="22"/>
  <c r="K6"/>
  <c r="N6" s="1"/>
  <c r="J38" i="32"/>
  <c r="K34" i="2"/>
  <c r="N7" i="32"/>
  <c r="Q7" i="2"/>
  <c r="N7"/>
  <c r="Q25"/>
  <c r="N25"/>
  <c r="N7" i="25" l="1"/>
  <c r="N6"/>
  <c r="O6"/>
  <c r="N34" i="2"/>
  <c r="Q34"/>
  <c r="K38" i="32" l="1"/>
  <c r="Q36"/>
</calcChain>
</file>

<file path=xl/comments1.xml><?xml version="1.0" encoding="utf-8"?>
<comments xmlns="http://schemas.openxmlformats.org/spreadsheetml/2006/main">
  <authors>
    <author>梁雪燕</author>
  </authors>
  <commentList>
    <comment ref="AC17" authorId="0">
      <text>
        <r>
          <rPr>
            <sz val="9"/>
            <rFont val="宋体"/>
            <family val="3"/>
            <charset val="134"/>
          </rPr>
          <t xml:space="preserve">玉东土地出让纯收益2000；
</t>
        </r>
      </text>
    </comment>
  </commentList>
</comments>
</file>

<file path=xl/comments2.xml><?xml version="1.0" encoding="utf-8"?>
<comments xmlns="http://schemas.openxmlformats.org/spreadsheetml/2006/main">
  <authors>
    <author>梁雪燕</author>
  </authors>
  <commentList>
    <comment ref="O17" authorId="0">
      <text>
        <r>
          <rPr>
            <sz val="9"/>
            <rFont val="宋体"/>
            <family val="3"/>
            <charset val="134"/>
          </rPr>
          <t xml:space="preserve">玉东土地出让纯收益2000；
</t>
        </r>
      </text>
    </comment>
  </commentList>
</comments>
</file>

<file path=xl/comments3.xml><?xml version="1.0" encoding="utf-8"?>
<comments xmlns="http://schemas.openxmlformats.org/spreadsheetml/2006/main">
  <authors>
    <author>作者</author>
  </authors>
  <commentList>
    <comment ref="Z11" authorId="0">
      <text>
        <r>
          <rPr>
            <sz val="9"/>
            <rFont val="宋体"/>
            <family val="3"/>
            <charset val="134"/>
          </rPr>
          <t xml:space="preserve">玉东土地出让纯收益2000；
</t>
        </r>
      </text>
    </comment>
  </commentList>
</comments>
</file>

<file path=xl/sharedStrings.xml><?xml version="1.0" encoding="utf-8"?>
<sst xmlns="http://schemas.openxmlformats.org/spreadsheetml/2006/main" count="12723" uniqueCount="2601">
  <si>
    <t>目      录</t>
  </si>
  <si>
    <t xml:space="preserve">                                 玉林市财政局编制</t>
  </si>
  <si>
    <t>单位：万元</t>
  </si>
  <si>
    <r>
      <rPr>
        <sz val="12"/>
        <rFont val="宋体"/>
        <family val="3"/>
        <charset val="134"/>
      </rPr>
      <t xml:space="preserve">项 </t>
    </r>
    <r>
      <rPr>
        <sz val="12"/>
        <rFont val="宋体"/>
        <family val="3"/>
        <charset val="134"/>
      </rPr>
      <t xml:space="preserve">   </t>
    </r>
    <r>
      <rPr>
        <sz val="12"/>
        <rFont val="宋体"/>
        <family val="3"/>
        <charset val="134"/>
      </rPr>
      <t>目</t>
    </r>
  </si>
  <si>
    <t>2017年决算</t>
  </si>
  <si>
    <r>
      <rPr>
        <sz val="12"/>
        <rFont val="宋体"/>
        <family val="3"/>
        <charset val="134"/>
      </rPr>
      <t>201</t>
    </r>
    <r>
      <rPr>
        <sz val="12"/>
        <rFont val="宋体"/>
        <family val="3"/>
        <charset val="134"/>
      </rPr>
      <t>8</t>
    </r>
    <r>
      <rPr>
        <sz val="12"/>
        <rFont val="宋体"/>
        <family val="3"/>
        <charset val="134"/>
      </rPr>
      <t>年年初预算</t>
    </r>
  </si>
  <si>
    <r>
      <rPr>
        <sz val="12"/>
        <rFont val="宋体"/>
        <family val="3"/>
        <charset val="134"/>
      </rPr>
      <t>201</t>
    </r>
    <r>
      <rPr>
        <sz val="12"/>
        <color indexed="8"/>
        <rFont val="宋体"/>
        <family val="3"/>
        <charset val="134"/>
      </rPr>
      <t>8年调整预算</t>
    </r>
  </si>
  <si>
    <r>
      <rPr>
        <sz val="12"/>
        <rFont val="宋体"/>
        <family val="3"/>
        <charset val="134"/>
      </rPr>
      <t>201</t>
    </r>
    <r>
      <rPr>
        <sz val="12"/>
        <color indexed="8"/>
        <rFont val="宋体"/>
        <family val="3"/>
        <charset val="134"/>
      </rPr>
      <t>8年决算</t>
    </r>
  </si>
  <si>
    <t>完成调整预算%</t>
  </si>
  <si>
    <t>比上年决算增长%</t>
  </si>
  <si>
    <t>市级2018年预算执行数</t>
  </si>
  <si>
    <t>合计</t>
  </si>
  <si>
    <t xml:space="preserve">市直 </t>
  </si>
  <si>
    <t>玉东</t>
  </si>
  <si>
    <t xml:space="preserve"> 税收收入</t>
  </si>
  <si>
    <t xml:space="preserve">    增值税</t>
  </si>
  <si>
    <t xml:space="preserve">    改征增值税</t>
  </si>
  <si>
    <t xml:space="preserve">    营业税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</si>
  <si>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</si>
  <si>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</si>
  <si>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</si>
  <si>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</si>
  <si>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</si>
  <si>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</si>
  <si>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</si>
  <si>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</si>
  <si>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</si>
  <si>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</si>
  <si>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</si>
  <si>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</si>
  <si>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</si>
  <si>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其他税收收入</t>
  </si>
  <si>
    <t xml:space="preserve"> 非税收入</t>
  </si>
  <si>
    <t xml:space="preserve">   专项收入</t>
  </si>
  <si>
    <t xml:space="preserve">   行政性收费收入</t>
  </si>
  <si>
    <t xml:space="preserve">   罚没收入</t>
  </si>
  <si>
    <t xml:space="preserve">   国有资本经营收入</t>
  </si>
  <si>
    <t xml:space="preserve">   国有资源（资产）有偿使用收入 </t>
  </si>
  <si>
    <r>
      <rPr>
        <sz val="11"/>
        <rFont val="宋体"/>
        <family val="3"/>
        <charset val="134"/>
      </rPr>
      <t xml:space="preserve"> </t>
    </r>
    <r>
      <rPr>
        <sz val="11"/>
        <color indexed="8"/>
        <rFont val="宋体"/>
        <family val="3"/>
        <charset val="134"/>
      </rPr>
      <t xml:space="preserve">  捐赠收入</t>
    </r>
  </si>
  <si>
    <t xml:space="preserve">   政府住房基金收入</t>
  </si>
  <si>
    <t xml:space="preserve">   其他收入</t>
  </si>
  <si>
    <t xml:space="preserve">  一般公共预算支出总计</t>
  </si>
  <si>
    <t>一、地方一般公共预算支出</t>
  </si>
  <si>
    <t xml:space="preserve">   一般公共服务支出</t>
  </si>
  <si>
    <t xml:space="preserve">   国防支出</t>
  </si>
  <si>
    <t xml:space="preserve">   公共安全支出</t>
  </si>
  <si>
    <t xml:space="preserve">   教育支出</t>
  </si>
  <si>
    <t xml:space="preserve">   科学技术支出</t>
  </si>
  <si>
    <t xml:space="preserve">   文化体育与传媒支出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</si>
  <si>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</si>
  <si>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</si>
  <si>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</si>
  <si>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</si>
  <si>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</si>
  <si>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</si>
  <si>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</si>
  <si>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</si>
  <si>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</si>
  <si>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自然资源海洋气象等支出</t>
  </si>
  <si>
    <t xml:space="preserve">   住房保障支出</t>
  </si>
  <si>
    <t xml:space="preserve">   粮油物资储备支出</t>
  </si>
  <si>
    <t xml:space="preserve">   预备费</t>
  </si>
  <si>
    <t xml:space="preserve">   债务付息支出</t>
  </si>
  <si>
    <t xml:space="preserve">   其他支出</t>
  </si>
  <si>
    <t xml:space="preserve">   债务发行费用支出</t>
  </si>
  <si>
    <t>二、转移性支出</t>
  </si>
  <si>
    <t xml:space="preserve">  一般公共预算年终结余</t>
  </si>
  <si>
    <r>
      <rPr>
        <b/>
        <sz val="11"/>
        <rFont val="宋体"/>
        <family val="3"/>
        <charset val="134"/>
      </rPr>
      <t xml:space="preserve"> </t>
    </r>
    <r>
      <rPr>
        <sz val="12"/>
        <rFont val="宋体"/>
        <family val="3"/>
        <charset val="134"/>
      </rPr>
      <t xml:space="preserve"> </t>
    </r>
    <r>
      <rPr>
        <sz val="11"/>
        <rFont val="宋体"/>
        <family val="3"/>
        <charset val="134"/>
      </rPr>
      <t>其中：结转项目资金</t>
    </r>
  </si>
  <si>
    <t xml:space="preserve">  净结余</t>
  </si>
  <si>
    <r>
      <rPr>
        <sz val="12"/>
        <rFont val="宋体"/>
        <family val="3"/>
        <charset val="134"/>
      </rPr>
      <t xml:space="preserve">项 </t>
    </r>
    <r>
      <rPr>
        <sz val="12"/>
        <rFont val="宋体"/>
        <family val="3"/>
        <charset val="134"/>
      </rPr>
      <t xml:space="preserve">  </t>
    </r>
    <r>
      <rPr>
        <sz val="12"/>
        <rFont val="宋体"/>
        <family val="3"/>
        <charset val="134"/>
      </rPr>
      <t>目</t>
    </r>
  </si>
  <si>
    <r>
      <rPr>
        <sz val="12"/>
        <rFont val="宋体"/>
        <family val="3"/>
        <charset val="134"/>
      </rPr>
      <t>201</t>
    </r>
    <r>
      <rPr>
        <sz val="12"/>
        <color indexed="8"/>
        <rFont val="宋体"/>
        <family val="3"/>
        <charset val="134"/>
      </rPr>
      <t>7年决算</t>
    </r>
  </si>
  <si>
    <r>
      <rPr>
        <sz val="12"/>
        <rFont val="宋体"/>
        <family val="3"/>
        <charset val="134"/>
      </rPr>
      <t>201</t>
    </r>
    <r>
      <rPr>
        <sz val="12"/>
        <color indexed="8"/>
        <rFont val="宋体"/>
        <family val="3"/>
        <charset val="134"/>
      </rPr>
      <t>8年年初预算</t>
    </r>
  </si>
  <si>
    <t xml:space="preserve">    国有土地使用权出让金收入</t>
  </si>
  <si>
    <t xml:space="preserve">    国有土地收益基金收入</t>
  </si>
  <si>
    <t xml:space="preserve">    农业土地开发资金收入</t>
  </si>
  <si>
    <t xml:space="preserve">    城市公用事业附加收入</t>
  </si>
  <si>
    <t xml:space="preserve">    散装水泥专项资金收入</t>
  </si>
  <si>
    <t xml:space="preserve">    墙体材料专项基金收入</t>
  </si>
  <si>
    <t xml:space="preserve">    污水处理费收入</t>
  </si>
  <si>
    <t xml:space="preserve">    城市基础设施配套费收入</t>
  </si>
  <si>
    <t xml:space="preserve">    其他政府性基金收入</t>
  </si>
  <si>
    <t xml:space="preserve"> 二、上级补助收入</t>
  </si>
  <si>
    <t xml:space="preserve"> 三、上年结余 </t>
  </si>
  <si>
    <t xml:space="preserve"> 四、地方政府专项债务转贷收入</t>
  </si>
  <si>
    <t xml:space="preserve"> 五、上解收入</t>
  </si>
  <si>
    <t xml:space="preserve"> 六、调入资金</t>
  </si>
  <si>
    <t xml:space="preserve"> 一、政府性基金预算支出</t>
  </si>
  <si>
    <t xml:space="preserve">     文化体育与传媒</t>
  </si>
  <si>
    <t xml:space="preserve">     社会保障和就业</t>
  </si>
  <si>
    <t xml:space="preserve">     城乡社区事务</t>
  </si>
  <si>
    <t xml:space="preserve">     农林水</t>
  </si>
  <si>
    <t xml:space="preserve">     交通运输</t>
  </si>
  <si>
    <t xml:space="preserve">     资源勘探电力信息等事务</t>
  </si>
  <si>
    <t xml:space="preserve">     商业服务业等支出</t>
  </si>
  <si>
    <t xml:space="preserve">     其他支出</t>
  </si>
  <si>
    <t xml:space="preserve">     债务付息支出</t>
  </si>
  <si>
    <t xml:space="preserve">     债务发行费用支出</t>
  </si>
  <si>
    <t>二、上解上级支出</t>
  </si>
  <si>
    <t>三、补助下级支出</t>
  </si>
  <si>
    <t>四、调出资金</t>
  </si>
  <si>
    <t>五、地方政府专项债务还本支出</t>
  </si>
  <si>
    <t xml:space="preserve">  政府性基金年终结余</t>
  </si>
  <si>
    <t xml:space="preserve">   结转项目资金</t>
  </si>
  <si>
    <t>预算科目</t>
  </si>
  <si>
    <t>（一）机关事业单位基本养老保险基金收入</t>
  </si>
  <si>
    <t xml:space="preserve">     其中：保险费收入</t>
  </si>
  <si>
    <t xml:space="preserve">       基本养老费收入</t>
  </si>
  <si>
    <t xml:space="preserve">       财政补贴收入</t>
  </si>
  <si>
    <t xml:space="preserve">       其他收入</t>
  </si>
  <si>
    <t>（二）失业保险基金收入</t>
  </si>
  <si>
    <t>（三）城镇职工基本医疗保险基金收入</t>
  </si>
  <si>
    <t>（四）工伤保险基金收入</t>
  </si>
  <si>
    <t>（五）生育保险基金收入</t>
  </si>
  <si>
    <t>（六）城乡居民基本医疗保险基金收入</t>
  </si>
  <si>
    <t xml:space="preserve">     其中：缴费收入</t>
  </si>
  <si>
    <t>（七）城乡居民基本养老保险基金收入</t>
  </si>
  <si>
    <t xml:space="preserve">     其中：个人缴费收入</t>
  </si>
  <si>
    <t>（一）机关事业单位基本养老保险基金支出</t>
  </si>
  <si>
    <t xml:space="preserve">     其中：基本养老保险支出</t>
  </si>
  <si>
    <t>（二）失业保险基金支出</t>
  </si>
  <si>
    <t xml:space="preserve">     其中：失业保险金</t>
  </si>
  <si>
    <t xml:space="preserve">          医疗保险费</t>
  </si>
  <si>
    <t xml:space="preserve">          丧葬抚恤补助</t>
  </si>
  <si>
    <t xml:space="preserve">          职业培训和职业介绍补贴</t>
  </si>
  <si>
    <t xml:space="preserve">          转移支出</t>
  </si>
  <si>
    <t xml:space="preserve">         上解上级支出</t>
  </si>
  <si>
    <t xml:space="preserve">     其中：基本医疗保险统筹基金支出</t>
  </si>
  <si>
    <t xml:space="preserve">       基本医疗保险个人账户基金支出</t>
  </si>
  <si>
    <t xml:space="preserve">       转移支出</t>
  </si>
  <si>
    <t>（四）工伤保险基金支出</t>
  </si>
  <si>
    <t xml:space="preserve">     其中：工伤保险待遇支出</t>
  </si>
  <si>
    <t xml:space="preserve">          上解上级支出</t>
  </si>
  <si>
    <t>（五）生育保险基金支出</t>
  </si>
  <si>
    <t xml:space="preserve">     其中：生育保险金</t>
  </si>
  <si>
    <t>（六）城乡居民基本医疗保险基金支出</t>
  </si>
  <si>
    <t xml:space="preserve">     其中：基本医疗保险待遇支出</t>
  </si>
  <si>
    <t>（七）城乡居民基本养老保险基金支出</t>
  </si>
  <si>
    <t xml:space="preserve"> 利润收入</t>
  </si>
  <si>
    <t xml:space="preserve">    房地产企业利润收入</t>
  </si>
  <si>
    <t xml:space="preserve">    金融企业利润收入</t>
  </si>
  <si>
    <t xml:space="preserve">    其他国有资本经营预算企业利润收入</t>
  </si>
  <si>
    <t xml:space="preserve"> 产权转让收入</t>
  </si>
  <si>
    <t xml:space="preserve"> 其他国有资本经营预算企业产权转让收入</t>
  </si>
  <si>
    <t xml:space="preserve"> 其他国有资本经营预算收入</t>
  </si>
  <si>
    <t xml:space="preserve">    其他解决历史遗留问题及改革成本支出</t>
  </si>
  <si>
    <t>二、调出资金</t>
  </si>
  <si>
    <t xml:space="preserve">   国有资本经营预算结余</t>
  </si>
  <si>
    <t>预    算    科    目</t>
  </si>
  <si>
    <t>2018年决算</t>
  </si>
  <si>
    <t>比上年决算增加</t>
  </si>
  <si>
    <t xml:space="preserve">    转移性收入合计</t>
  </si>
  <si>
    <t xml:space="preserve">  返还性收入</t>
  </si>
  <si>
    <t xml:space="preserve">     增值税和消费税税收返还收入</t>
  </si>
  <si>
    <t>　　 所得税基数返还收入</t>
  </si>
  <si>
    <t xml:space="preserve">　　 成品油价格和税费改革税收返还收入 </t>
  </si>
  <si>
    <t xml:space="preserve">     其他税收返还收入</t>
  </si>
  <si>
    <t xml:space="preserve">  一般性转移支付收入</t>
  </si>
  <si>
    <t xml:space="preserve">     体制补助收入</t>
  </si>
  <si>
    <t xml:space="preserve">     均衡性转移支付收入</t>
  </si>
  <si>
    <t xml:space="preserve">     革命老区及民族和边境地区转移支付收入</t>
  </si>
  <si>
    <t xml:space="preserve">     农村综合改革转移支付收入</t>
  </si>
  <si>
    <t xml:space="preserve">     县级基本财力保障机制奖补资金收入</t>
  </si>
  <si>
    <t xml:space="preserve">     结算补助收入</t>
  </si>
  <si>
    <t xml:space="preserve">     成品油价格和税费改革转移支付补助收入</t>
  </si>
  <si>
    <t xml:space="preserve">     基层公检法司转移支付收入</t>
  </si>
  <si>
    <t xml:space="preserve">     城乡义务教育转移支付收入</t>
  </si>
  <si>
    <t xml:space="preserve">     基本养老金转移支付收入</t>
  </si>
  <si>
    <t xml:space="preserve">     城乡居民医疗保险等转移支付收入</t>
  </si>
  <si>
    <t xml:space="preserve">     重点生态功能区转移支付收入</t>
  </si>
  <si>
    <t xml:space="preserve">     产粮(油)大县奖励资金收入</t>
  </si>
  <si>
    <t xml:space="preserve">     贫困地区转移支付收入</t>
  </si>
  <si>
    <t xml:space="preserve">     固定数额补助收入</t>
  </si>
  <si>
    <t xml:space="preserve">     其他一般性转移支付收入</t>
  </si>
  <si>
    <t xml:space="preserve">  专项转移支付收入</t>
  </si>
  <si>
    <t xml:space="preserve">   1.政府性基金调入</t>
  </si>
  <si>
    <t xml:space="preserve">   2.国有资本经营预算调入</t>
  </si>
  <si>
    <t xml:space="preserve">   3.其他调入</t>
  </si>
  <si>
    <t xml:space="preserve">  地方政府一般债务转贷收入</t>
  </si>
  <si>
    <t xml:space="preserve">   转移性支出合计</t>
  </si>
  <si>
    <t xml:space="preserve">   一般性转移支付支出</t>
  </si>
  <si>
    <t xml:space="preserve">   专项转移支付</t>
  </si>
  <si>
    <t>科目名称</t>
  </si>
  <si>
    <t>小计</t>
  </si>
  <si>
    <t>一般公共服务支出</t>
  </si>
  <si>
    <t xml:space="preserve">  人大事务</t>
  </si>
  <si>
    <t xml:space="preserve">  政协事务</t>
  </si>
  <si>
    <t xml:space="preserve">  发展与改革事务</t>
  </si>
  <si>
    <t xml:space="preserve">  统计信息事务</t>
  </si>
  <si>
    <t xml:space="preserve">  财政事务</t>
  </si>
  <si>
    <t xml:space="preserve">  税收事务</t>
  </si>
  <si>
    <t xml:space="preserve">  审计事务</t>
  </si>
  <si>
    <t xml:space="preserve">  人力资源事务</t>
  </si>
  <si>
    <t xml:space="preserve">  纪检监察事务</t>
  </si>
  <si>
    <t xml:space="preserve">  商贸事务</t>
  </si>
  <si>
    <t xml:space="preserve">  工商行政管理事务</t>
  </si>
  <si>
    <t xml:space="preserve">  质量技术监督与检验检疫事务</t>
  </si>
  <si>
    <t xml:space="preserve">  民族事务</t>
  </si>
  <si>
    <t xml:space="preserve">  港澳台侨事务</t>
  </si>
  <si>
    <t xml:space="preserve">  档案事务</t>
  </si>
  <si>
    <t xml:space="preserve">  民主党派及工商联事务</t>
  </si>
  <si>
    <t xml:space="preserve">  群众团体事务</t>
  </si>
  <si>
    <t xml:space="preserve">  组织事务</t>
  </si>
  <si>
    <t xml:space="preserve">  宣传事务</t>
  </si>
  <si>
    <t xml:space="preserve">  统战事务</t>
  </si>
  <si>
    <t xml:space="preserve">  其他一般公共服务支出</t>
  </si>
  <si>
    <t>国防支出</t>
  </si>
  <si>
    <t xml:space="preserve">  国防动员</t>
  </si>
  <si>
    <t>公共安全支出</t>
  </si>
  <si>
    <t xml:space="preserve">  武装警察</t>
  </si>
  <si>
    <t xml:space="preserve">  公安</t>
  </si>
  <si>
    <t xml:space="preserve">  检察</t>
  </si>
  <si>
    <t xml:space="preserve">  法院</t>
  </si>
  <si>
    <t xml:space="preserve">  司法</t>
  </si>
  <si>
    <t xml:space="preserve">  强制隔离戒毒</t>
  </si>
  <si>
    <t xml:space="preserve">  其他公共安全支出</t>
  </si>
  <si>
    <t>教育支出</t>
  </si>
  <si>
    <t xml:space="preserve">  教育管理事务</t>
  </si>
  <si>
    <t xml:space="preserve">  普通教育</t>
  </si>
  <si>
    <t xml:space="preserve">  职业教育</t>
  </si>
  <si>
    <t xml:space="preserve">  特殊教育</t>
  </si>
  <si>
    <t xml:space="preserve">  进修及培训</t>
  </si>
  <si>
    <t xml:space="preserve">  教育费附加安排的支出</t>
  </si>
  <si>
    <t xml:space="preserve">  其他教育支出</t>
  </si>
  <si>
    <t>科学技术支出</t>
  </si>
  <si>
    <t xml:space="preserve">  科学技术管理事务</t>
  </si>
  <si>
    <t xml:space="preserve">  基础研究</t>
  </si>
  <si>
    <t xml:space="preserve">  技术研究与开发</t>
  </si>
  <si>
    <t xml:space="preserve">  科学技术普及</t>
  </si>
  <si>
    <t xml:space="preserve">  其他科学技术支出</t>
  </si>
  <si>
    <t>文化体育与传媒支出</t>
  </si>
  <si>
    <t xml:space="preserve">  文化</t>
  </si>
  <si>
    <t xml:space="preserve">  文物</t>
  </si>
  <si>
    <t xml:space="preserve">  体育</t>
  </si>
  <si>
    <t xml:space="preserve">  新闻出版广播影视</t>
  </si>
  <si>
    <t>社会保障和就业支出</t>
  </si>
  <si>
    <t xml:space="preserve">  人力资源和社会保障管理事务</t>
  </si>
  <si>
    <t xml:space="preserve">  民政管理事务</t>
  </si>
  <si>
    <t xml:space="preserve">  行政事业单位离退休</t>
  </si>
  <si>
    <t xml:space="preserve">  就业补助</t>
  </si>
  <si>
    <t xml:space="preserve">  抚恤</t>
  </si>
  <si>
    <t xml:space="preserve">  退役安置</t>
  </si>
  <si>
    <t xml:space="preserve">  社会福利</t>
  </si>
  <si>
    <t xml:space="preserve">  残疾人事业</t>
  </si>
  <si>
    <t xml:space="preserve">  自然灾害生活救助</t>
  </si>
  <si>
    <t xml:space="preserve">  红十字事业</t>
  </si>
  <si>
    <t xml:space="preserve">  临时救助</t>
  </si>
  <si>
    <t xml:space="preserve">  其他社会保障和就业支出</t>
  </si>
  <si>
    <t>医疗卫生与计划生育支出</t>
  </si>
  <si>
    <t xml:space="preserve">  医疗卫生与计划生育管理事务</t>
  </si>
  <si>
    <t xml:space="preserve">  公立医院</t>
  </si>
  <si>
    <t xml:space="preserve">  基层医疗卫生机构</t>
  </si>
  <si>
    <t xml:space="preserve">  公共卫生</t>
  </si>
  <si>
    <t xml:space="preserve">  中医药</t>
  </si>
  <si>
    <t xml:space="preserve">  计划生育事务</t>
  </si>
  <si>
    <t xml:space="preserve">  食品和药品监督管理事务</t>
  </si>
  <si>
    <t xml:space="preserve">  行政事业单位医疗</t>
  </si>
  <si>
    <t xml:space="preserve">  财政对基本医疗保险基金的补助</t>
  </si>
  <si>
    <t xml:space="preserve">  医疗救助</t>
  </si>
  <si>
    <t xml:space="preserve">  优抚对象医疗</t>
  </si>
  <si>
    <t xml:space="preserve">  其他医疗卫生与计划生育支出</t>
  </si>
  <si>
    <t>节能环保支出</t>
  </si>
  <si>
    <t xml:space="preserve">  环境保护管理事务</t>
  </si>
  <si>
    <t xml:space="preserve">  环境监测与监察</t>
  </si>
  <si>
    <t xml:space="preserve">  污染防治</t>
  </si>
  <si>
    <t xml:space="preserve">  污染减排</t>
  </si>
  <si>
    <t xml:space="preserve">  其他节能环保支出</t>
  </si>
  <si>
    <t>城乡社区支出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</si>
  <si>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</si>
  <si>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</si>
  <si>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</si>
  <si>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</si>
  <si>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</si>
  <si>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</si>
  <si>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农林水支出</t>
  </si>
  <si>
    <t xml:space="preserve">  农业</t>
  </si>
  <si>
    <t xml:space="preserve">  林业</t>
  </si>
  <si>
    <t xml:space="preserve">  水利</t>
  </si>
  <si>
    <t xml:space="preserve">  扶贫</t>
  </si>
  <si>
    <t xml:space="preserve">  普惠金融发展支出</t>
  </si>
  <si>
    <t>交通运输支出</t>
  </si>
  <si>
    <t xml:space="preserve">  公路水路运输</t>
  </si>
  <si>
    <t xml:space="preserve">  铁路运输</t>
  </si>
  <si>
    <t xml:space="preserve">  成品油价格改革对交通运输的补贴</t>
  </si>
  <si>
    <t xml:space="preserve">  车辆购置税支出</t>
  </si>
  <si>
    <t>资源勘探信息等支出</t>
  </si>
  <si>
    <t xml:space="preserve">  资源勘探开发</t>
  </si>
  <si>
    <t xml:space="preserve">  制造业</t>
  </si>
  <si>
    <t xml:space="preserve">  建筑业</t>
  </si>
  <si>
    <t xml:space="preserve">  工业和信息产业监管</t>
  </si>
  <si>
    <t xml:space="preserve">  安全生产监管</t>
  </si>
  <si>
    <t xml:space="preserve">  国有资产监管</t>
  </si>
  <si>
    <t xml:space="preserve">  支持中小企业发展和管理支出</t>
  </si>
  <si>
    <t xml:space="preserve">  其他资源勘探信息等支出</t>
  </si>
  <si>
    <t>商业服务业等支出</t>
  </si>
  <si>
    <t xml:space="preserve">  其他支出</t>
  </si>
  <si>
    <t>国土海洋气象等支出</t>
  </si>
  <si>
    <t>住房保障支出</t>
  </si>
  <si>
    <t>粮油物资储备支出</t>
  </si>
  <si>
    <t>玉林市市级2018年总预备费使用情况表</t>
  </si>
  <si>
    <t>单位：元</t>
  </si>
  <si>
    <t>编号</t>
  </si>
  <si>
    <t>日期</t>
  </si>
  <si>
    <t>单位</t>
  </si>
  <si>
    <t>用途</t>
  </si>
  <si>
    <t>金额</t>
  </si>
  <si>
    <t>市直</t>
  </si>
  <si>
    <t>玉东新区</t>
  </si>
  <si>
    <t>总计</t>
  </si>
  <si>
    <t>一、市直部分</t>
  </si>
  <si>
    <t>预算追字[2018]49号</t>
  </si>
  <si>
    <t>市委台办</t>
  </si>
  <si>
    <t>对台湾花莲县地震灾害捐款经费</t>
  </si>
  <si>
    <t>预算追字[2018]446号</t>
  </si>
  <si>
    <t>市工信委</t>
  </si>
  <si>
    <t>市工信委给予广西柳钢中金不锈钢有限公司奖励经费</t>
  </si>
  <si>
    <t>预算追字[2018]468号</t>
  </si>
  <si>
    <t>市供销社</t>
  </si>
  <si>
    <t>市供销社政策性亏损挂账资金</t>
  </si>
  <si>
    <t>预算追字[2018]471号</t>
  </si>
  <si>
    <t>市消防支队</t>
  </si>
  <si>
    <t>市消防支队城市重大事故救援应急通信系统经费</t>
  </si>
  <si>
    <t>二、玉东新区部分</t>
  </si>
  <si>
    <t>管办[2017]1174号</t>
  </si>
  <si>
    <t>2017年结转</t>
  </si>
  <si>
    <t>茂林镇政府</t>
  </si>
  <si>
    <t>管办[2018]1600号</t>
  </si>
  <si>
    <t>2018/12/18</t>
  </si>
  <si>
    <t>市政市容局</t>
  </si>
  <si>
    <t>管办[2018]1572号</t>
  </si>
  <si>
    <t>2018/12/25</t>
  </si>
  <si>
    <t>工交局</t>
  </si>
  <si>
    <t>单位:万元</t>
  </si>
  <si>
    <t xml:space="preserve">资       产       部       类  </t>
  </si>
  <si>
    <t xml:space="preserve">负       债       部       类  </t>
  </si>
  <si>
    <t>会计科目</t>
  </si>
  <si>
    <t>期初数</t>
  </si>
  <si>
    <t>期末数</t>
  </si>
  <si>
    <t>合    计</t>
  </si>
  <si>
    <t xml:space="preserve">资产             </t>
  </si>
  <si>
    <t>负债</t>
  </si>
  <si>
    <t xml:space="preserve">  国库存款</t>
  </si>
  <si>
    <t>　应付短期政府债券</t>
  </si>
  <si>
    <t xml:space="preserve">  国库现金管理存款</t>
  </si>
  <si>
    <t>　应付国库集中支付结余</t>
  </si>
  <si>
    <t xml:space="preserve">  其他财政存款</t>
  </si>
  <si>
    <t xml:space="preserve">  与上级往来</t>
  </si>
  <si>
    <t xml:space="preserve">  财政零余额账户存款</t>
  </si>
  <si>
    <t xml:space="preserve">    其中:上级拨付国债转贷资金</t>
  </si>
  <si>
    <t xml:space="preserve">  有价证券</t>
  </si>
  <si>
    <t>　　　　　计划单列市与省往来</t>
  </si>
  <si>
    <t xml:space="preserve">  在途款</t>
  </si>
  <si>
    <t>　其他应付款</t>
  </si>
  <si>
    <t xml:space="preserve">  预拨经费</t>
  </si>
  <si>
    <t>　应付代管资金</t>
  </si>
  <si>
    <t>　借出款项</t>
  </si>
  <si>
    <t>　应付长期政府债券</t>
  </si>
  <si>
    <t>　应收股利</t>
  </si>
  <si>
    <t>　借入款项</t>
  </si>
  <si>
    <t xml:space="preserve">  与下级往来</t>
  </si>
  <si>
    <t>　应付地方政府债券转贷款</t>
  </si>
  <si>
    <t xml:space="preserve">    其中:省与计划单列市往来</t>
  </si>
  <si>
    <t>　应付主权外债转贷款</t>
  </si>
  <si>
    <t>　其他应收款</t>
  </si>
  <si>
    <t>　其他负债</t>
  </si>
  <si>
    <t>　应收地方政府债券转贷款</t>
  </si>
  <si>
    <t>　已结报支出</t>
  </si>
  <si>
    <t>　应收主权外债转贷款</t>
  </si>
  <si>
    <t>净资产</t>
  </si>
  <si>
    <t>　股权投资</t>
  </si>
  <si>
    <t>　一般公共预算结转结余</t>
  </si>
  <si>
    <t>　待发国债</t>
  </si>
  <si>
    <t>　政府性基金预算结转结余</t>
  </si>
  <si>
    <t>　国有资本经营预算结转结余</t>
  </si>
  <si>
    <t xml:space="preserve">  专用基金结余</t>
  </si>
  <si>
    <t xml:space="preserve">  预算稳定调节基金</t>
  </si>
  <si>
    <t xml:space="preserve">  预算周转金</t>
  </si>
  <si>
    <t>　资产基金</t>
  </si>
  <si>
    <t>　待偿债净资产</t>
  </si>
  <si>
    <t>总     计</t>
  </si>
  <si>
    <t>一、补助下级支出</t>
    <phoneticPr fontId="74" type="noConversion"/>
  </si>
  <si>
    <t xml:space="preserve">   补助下级支出</t>
    <phoneticPr fontId="74" type="noConversion"/>
  </si>
  <si>
    <t>二、上解上级支出</t>
    <phoneticPr fontId="74" type="noConversion"/>
  </si>
  <si>
    <t xml:space="preserve">   上解上级支出</t>
    <phoneticPr fontId="74" type="noConversion"/>
  </si>
  <si>
    <t>三、债务还本支出</t>
    <phoneticPr fontId="74" type="noConversion"/>
  </si>
  <si>
    <t xml:space="preserve">   债务还本支出</t>
    <phoneticPr fontId="74" type="noConversion"/>
  </si>
  <si>
    <t>四、补充预算稳定调节基金</t>
    <phoneticPr fontId="74" type="noConversion"/>
  </si>
  <si>
    <t xml:space="preserve">   补充预算稳定调节基金</t>
    <phoneticPr fontId="74" type="noConversion"/>
  </si>
  <si>
    <t>一、上级补助收入</t>
    <phoneticPr fontId="74" type="noConversion"/>
  </si>
  <si>
    <t xml:space="preserve">   上级补助收入</t>
    <phoneticPr fontId="74" type="noConversion"/>
  </si>
  <si>
    <t>二、下级上解收入</t>
    <phoneticPr fontId="74" type="noConversion"/>
  </si>
  <si>
    <t xml:space="preserve">   下级上解收入</t>
    <phoneticPr fontId="74" type="noConversion"/>
  </si>
  <si>
    <t>三、上年结余</t>
    <phoneticPr fontId="74" type="noConversion"/>
  </si>
  <si>
    <t xml:space="preserve">   上年结余</t>
    <phoneticPr fontId="74" type="noConversion"/>
  </si>
  <si>
    <t xml:space="preserve">四、调入资金     </t>
    <phoneticPr fontId="74" type="noConversion"/>
  </si>
  <si>
    <t xml:space="preserve">   调入资金   </t>
    <phoneticPr fontId="74" type="noConversion"/>
  </si>
  <si>
    <t>五、债务转贷收入</t>
    <phoneticPr fontId="74" type="noConversion"/>
  </si>
  <si>
    <t xml:space="preserve">   债务转贷收入</t>
    <phoneticPr fontId="74" type="noConversion"/>
  </si>
  <si>
    <t>六、调入预算稳定调节基金</t>
    <phoneticPr fontId="74" type="noConversion"/>
  </si>
  <si>
    <t xml:space="preserve">   调入预算稳定调节基金</t>
    <phoneticPr fontId="74" type="noConversion"/>
  </si>
  <si>
    <t>追加茂林镇退休干部黄列富同志遗属曾万贞生活困难补助费</t>
    <phoneticPr fontId="74" type="noConversion"/>
  </si>
  <si>
    <t>区联合执法大队2018年11月—12月经费</t>
    <phoneticPr fontId="74" type="noConversion"/>
  </si>
  <si>
    <t>专变低压出线安全隐患整改费用</t>
    <phoneticPr fontId="74" type="noConversion"/>
  </si>
  <si>
    <t xml:space="preserve">       利息收入</t>
    <phoneticPr fontId="74" type="noConversion"/>
  </si>
  <si>
    <t xml:space="preserve">       转移收入</t>
    <phoneticPr fontId="74" type="noConversion"/>
  </si>
  <si>
    <t xml:space="preserve">          其他支出</t>
    <phoneticPr fontId="74" type="noConversion"/>
  </si>
  <si>
    <t>（三）城镇职工基本医疗保险基金支出</t>
    <phoneticPr fontId="74" type="noConversion"/>
  </si>
  <si>
    <t>完成调整预算%</t>
    <phoneticPr fontId="74" type="noConversion"/>
  </si>
  <si>
    <t>工资福利支出</t>
  </si>
  <si>
    <t>基本工资</t>
  </si>
  <si>
    <t>津贴补贴</t>
  </si>
  <si>
    <t>奖金</t>
  </si>
  <si>
    <t>伙食补助费</t>
  </si>
  <si>
    <t>绩效工资</t>
  </si>
  <si>
    <t>机关事业单位基本养老保险费</t>
  </si>
  <si>
    <t>职业年金缴费</t>
  </si>
  <si>
    <t>职工基本医疗保险缴费</t>
  </si>
  <si>
    <t>公务员医疗补助缴费</t>
  </si>
  <si>
    <t>其他社会保障缴费</t>
  </si>
  <si>
    <t>住房公积金</t>
  </si>
  <si>
    <t>医疗费</t>
  </si>
  <si>
    <t>其他工资福利支出</t>
  </si>
  <si>
    <t>商品和服务支出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</si>
  <si>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</si>
  <si>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</si>
  <si>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</si>
  <si>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</si>
  <si>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</si>
  <si>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</si>
  <si>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</si>
  <si>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</si>
  <si>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</si>
  <si>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</si>
  <si>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</si>
  <si>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</si>
  <si>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</si>
  <si>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</si>
  <si>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</si>
  <si>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</si>
  <si>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</si>
  <si>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</si>
  <si>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</si>
  <si>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</si>
  <si>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</si>
  <si>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</si>
  <si>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</si>
  <si>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</si>
  <si>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</si>
  <si>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</si>
  <si>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</si>
  <si>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对个人和家庭的补助</t>
  </si>
  <si>
    <t>离休费</t>
  </si>
  <si>
    <t>退休费</t>
  </si>
  <si>
    <t>退职（役）费</t>
  </si>
  <si>
    <t>抚恤金</t>
  </si>
  <si>
    <t>生活补助</t>
  </si>
  <si>
    <t>救济费</t>
  </si>
  <si>
    <t>医疗费补助</t>
  </si>
  <si>
    <t>助学金</t>
  </si>
  <si>
    <t>奖励金</t>
  </si>
  <si>
    <t>个人农业生产补贴</t>
  </si>
  <si>
    <t>其他个人和家庭的补助支出</t>
  </si>
  <si>
    <t>债务利息及费用支出</t>
  </si>
  <si>
    <t>国内债务付息</t>
  </si>
  <si>
    <t>国外债务付息</t>
  </si>
  <si>
    <t>国内债务发行费用</t>
  </si>
  <si>
    <t>国外债务发行费用</t>
  </si>
  <si>
    <t>资本性支出（基本建设）</t>
  </si>
  <si>
    <t>一</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</si>
  <si>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</si>
  <si>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</si>
  <si>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</si>
  <si>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</si>
  <si>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</si>
  <si>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</si>
  <si>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</si>
  <si>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</si>
  <si>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</si>
  <si>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</si>
  <si>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</si>
  <si>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</si>
  <si>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</si>
  <si>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</si>
  <si>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</si>
  <si>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</si>
  <si>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</si>
  <si>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对企业补助（基本建设）</t>
  </si>
  <si>
    <t>资本金注入</t>
  </si>
  <si>
    <t>其他对企业补助</t>
  </si>
  <si>
    <t>对企业补助</t>
  </si>
  <si>
    <t>政府投资基金股权投资</t>
  </si>
  <si>
    <t>费用补贴</t>
  </si>
  <si>
    <t>利息补贴</t>
  </si>
  <si>
    <t>对社会保障基金补助</t>
  </si>
  <si>
    <t>对社会保险基金补助</t>
  </si>
  <si>
    <t>补充全国社会保障基金</t>
  </si>
  <si>
    <t>其他支出</t>
  </si>
  <si>
    <t>赠与</t>
  </si>
  <si>
    <t>国家赔偿费用支出</t>
  </si>
  <si>
    <t>对民间非营利组织和群众性自治组织补贴</t>
  </si>
  <si>
    <t>项目名称</t>
  </si>
  <si>
    <t>全市</t>
  </si>
  <si>
    <t>市级</t>
  </si>
  <si>
    <t>2018年政府一般债务限额</t>
  </si>
  <si>
    <t>2018年政府一般债务余额</t>
  </si>
  <si>
    <t/>
  </si>
  <si>
    <t>2018年度</t>
  </si>
  <si>
    <t>金额单位：元</t>
  </si>
  <si>
    <t>项目</t>
  </si>
  <si>
    <t>资本性支出</t>
  </si>
  <si>
    <t>支出功能分类科目编码</t>
  </si>
  <si>
    <t>类</t>
  </si>
  <si>
    <t>款</t>
  </si>
  <si>
    <t>项</t>
  </si>
  <si>
    <t>栏次</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</si>
  <si>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</si>
  <si>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</si>
  <si>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</si>
  <si>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</si>
  <si>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</si>
  <si>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</si>
  <si>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</si>
  <si>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</si>
  <si>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</si>
  <si>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</si>
  <si>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</si>
  <si>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</si>
  <si>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</si>
  <si>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</si>
  <si>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</si>
  <si>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</si>
  <si>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</si>
  <si>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</si>
  <si>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</si>
  <si>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</si>
  <si>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</si>
  <si>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</si>
  <si>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</si>
  <si>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</si>
  <si>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</si>
  <si>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</si>
  <si>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</si>
  <si>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</si>
  <si>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</si>
  <si>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</si>
  <si>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</si>
  <si>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</si>
  <si>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</si>
  <si>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</si>
  <si>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</si>
  <si>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</si>
  <si>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</si>
  <si>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</si>
  <si>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</si>
  <si>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</si>
  <si>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</si>
  <si>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</si>
  <si>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</si>
  <si>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</si>
  <si>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</si>
  <si>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</si>
  <si>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</si>
  <si>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</si>
  <si>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</si>
  <si>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</si>
  <si>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</si>
  <si>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</si>
  <si>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</si>
  <si>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</si>
  <si>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</si>
  <si>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</si>
  <si>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</si>
  <si>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</si>
  <si>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</si>
  <si>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</si>
  <si>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</si>
  <si>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</si>
  <si>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</si>
  <si>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</si>
  <si>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</si>
  <si>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</si>
  <si>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</si>
  <si>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</si>
  <si>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</si>
  <si>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</si>
  <si>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</si>
  <si>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</si>
  <si>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</si>
  <si>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</si>
  <si>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</si>
  <si>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</si>
  <si>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</si>
  <si>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</si>
  <si>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</si>
  <si>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</si>
  <si>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</si>
  <si>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</si>
  <si>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</si>
  <si>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</si>
  <si>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</si>
  <si>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</si>
  <si>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</si>
  <si>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</si>
  <si>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</si>
  <si>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</si>
  <si>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</si>
  <si>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</si>
  <si>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</si>
  <si>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</si>
  <si>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</si>
  <si>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</si>
  <si>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</si>
  <si>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</si>
  <si>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</si>
  <si>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</si>
  <si>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</si>
  <si>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</si>
  <si>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</si>
  <si>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</si>
  <si>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</si>
  <si>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</si>
  <si>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</si>
  <si>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201</t>
  </si>
  <si>
    <t>20101</t>
  </si>
  <si>
    <t>人大事务</t>
  </si>
  <si>
    <t>2010101</t>
  </si>
  <si>
    <t xml:space="preserve">  行政运行</t>
  </si>
  <si>
    <t>2010103</t>
  </si>
  <si>
    <t xml:space="preserve">  机关服务</t>
  </si>
  <si>
    <t>2010150</t>
  </si>
  <si>
    <t xml:space="preserve">  事业运行</t>
  </si>
  <si>
    <t>20102</t>
  </si>
  <si>
    <t>政协事务</t>
  </si>
  <si>
    <t>2010201</t>
  </si>
  <si>
    <t>2010250</t>
  </si>
  <si>
    <t>20103</t>
  </si>
  <si>
    <t>政府办公厅（室）及相关机构事务</t>
  </si>
  <si>
    <t>2010301</t>
  </si>
  <si>
    <t>2010302</t>
  </si>
  <si>
    <t xml:space="preserve">  一般行政管理事务</t>
  </si>
  <si>
    <t>2010303</t>
  </si>
  <si>
    <t>2010350</t>
  </si>
  <si>
    <t>20104</t>
  </si>
  <si>
    <t>发展与改革事务</t>
  </si>
  <si>
    <t>2010401</t>
  </si>
  <si>
    <t>2010402</t>
  </si>
  <si>
    <t>2010409</t>
  </si>
  <si>
    <t xml:space="preserve">  应对气候变化管理事务</t>
  </si>
  <si>
    <t>2010450</t>
  </si>
  <si>
    <t>20105</t>
  </si>
  <si>
    <t>统计信息事务</t>
  </si>
  <si>
    <t>2010501</t>
  </si>
  <si>
    <t>2010550</t>
  </si>
  <si>
    <t>20106</t>
  </si>
  <si>
    <t>财政事务</t>
  </si>
  <si>
    <t>2010601</t>
  </si>
  <si>
    <t>2010602</t>
  </si>
  <si>
    <t>2010604</t>
  </si>
  <si>
    <t xml:space="preserve">  预算改革业务</t>
  </si>
  <si>
    <t>2010605</t>
  </si>
  <si>
    <t xml:space="preserve">  财政国库业务</t>
  </si>
  <si>
    <t>2010606</t>
  </si>
  <si>
    <t xml:space="preserve">  财政监察</t>
  </si>
  <si>
    <t>2010607</t>
  </si>
  <si>
    <t xml:space="preserve">  信息化建设</t>
  </si>
  <si>
    <t>2010650</t>
  </si>
  <si>
    <t>2010699</t>
  </si>
  <si>
    <t xml:space="preserve">  其他财政事务支出</t>
  </si>
  <si>
    <t>20108</t>
  </si>
  <si>
    <t>审计事务</t>
  </si>
  <si>
    <t>2010801</t>
  </si>
  <si>
    <t>2010850</t>
  </si>
  <si>
    <t>20110</t>
  </si>
  <si>
    <t>人力资源事务</t>
  </si>
  <si>
    <t>2011006</t>
  </si>
  <si>
    <t xml:space="preserve">  军队转业干部安置</t>
  </si>
  <si>
    <t>2011008</t>
  </si>
  <si>
    <t xml:space="preserve">  引进人才费用</t>
  </si>
  <si>
    <t>2011050</t>
  </si>
  <si>
    <t>2011099</t>
  </si>
  <si>
    <t xml:space="preserve">  其他人力资源事务支出</t>
  </si>
  <si>
    <t>20111</t>
  </si>
  <si>
    <t>纪检监察事务</t>
  </si>
  <si>
    <t>2011101</t>
  </si>
  <si>
    <t>2011150</t>
  </si>
  <si>
    <t>20113</t>
  </si>
  <si>
    <t>商贸事务</t>
  </si>
  <si>
    <t>2011301</t>
  </si>
  <si>
    <t>2011308</t>
  </si>
  <si>
    <t xml:space="preserve">  招商引资</t>
  </si>
  <si>
    <t>20115</t>
  </si>
  <si>
    <t>工商行政管理事务</t>
  </si>
  <si>
    <t>2011501</t>
  </si>
  <si>
    <t>2011550</t>
  </si>
  <si>
    <t>20117</t>
  </si>
  <si>
    <t>质量技术监督与检验检疫事务</t>
  </si>
  <si>
    <t>2011701</t>
  </si>
  <si>
    <t>2011750</t>
  </si>
  <si>
    <t>20123</t>
  </si>
  <si>
    <t>民族事务</t>
  </si>
  <si>
    <t>2012301</t>
  </si>
  <si>
    <t>20125</t>
  </si>
  <si>
    <t>港澳台侨事务</t>
  </si>
  <si>
    <t>2012501</t>
  </si>
  <si>
    <t>20126</t>
  </si>
  <si>
    <t>档案事务</t>
  </si>
  <si>
    <t>2012601</t>
  </si>
  <si>
    <t>20128</t>
  </si>
  <si>
    <t>民主党派及工商联事务</t>
  </si>
  <si>
    <t>2012801</t>
  </si>
  <si>
    <t>20129</t>
  </si>
  <si>
    <t>群众团体事务</t>
  </si>
  <si>
    <t>2012901</t>
  </si>
  <si>
    <t>2012950</t>
  </si>
  <si>
    <t>20131</t>
  </si>
  <si>
    <t>党委办公厅（室）及相关机构事务</t>
  </si>
  <si>
    <t>2013101</t>
  </si>
  <si>
    <t>2013102</t>
  </si>
  <si>
    <t>2013150</t>
  </si>
  <si>
    <t>20132</t>
  </si>
  <si>
    <t>组织事务</t>
  </si>
  <si>
    <t>2013201</t>
  </si>
  <si>
    <t>2013202</t>
  </si>
  <si>
    <t>2013250</t>
  </si>
  <si>
    <t>2013299</t>
  </si>
  <si>
    <t xml:space="preserve">  其他组织事务支出</t>
  </si>
  <si>
    <t>20133</t>
  </si>
  <si>
    <t>宣传事务</t>
  </si>
  <si>
    <t>2013301</t>
  </si>
  <si>
    <t>2013302</t>
  </si>
  <si>
    <t>20134</t>
  </si>
  <si>
    <t>统战事务</t>
  </si>
  <si>
    <t>2013401</t>
  </si>
  <si>
    <t>2013450</t>
  </si>
  <si>
    <t>20136</t>
  </si>
  <si>
    <t>其他共产党事务支出</t>
  </si>
  <si>
    <t>2013601</t>
  </si>
  <si>
    <t>2013603</t>
  </si>
  <si>
    <t>20199</t>
  </si>
  <si>
    <t>其他一般公共服务支出</t>
  </si>
  <si>
    <t>2019999</t>
  </si>
  <si>
    <t>203</t>
  </si>
  <si>
    <t>20306</t>
  </si>
  <si>
    <t>国防动员</t>
  </si>
  <si>
    <t>2030604</t>
  </si>
  <si>
    <t xml:space="preserve">  交通战备</t>
  </si>
  <si>
    <t>204</t>
  </si>
  <si>
    <t>20402</t>
  </si>
  <si>
    <t>公安</t>
  </si>
  <si>
    <t>2040201</t>
  </si>
  <si>
    <t>2040250</t>
  </si>
  <si>
    <t>20404</t>
  </si>
  <si>
    <t>检察</t>
  </si>
  <si>
    <t>2040401</t>
  </si>
  <si>
    <t>2040402</t>
  </si>
  <si>
    <t>20405</t>
  </si>
  <si>
    <t>法院</t>
  </si>
  <si>
    <t>2040501</t>
  </si>
  <si>
    <t>20406</t>
  </si>
  <si>
    <t>司法</t>
  </si>
  <si>
    <t>2040601</t>
  </si>
  <si>
    <t>20408</t>
  </si>
  <si>
    <t>强制隔离戒毒</t>
  </si>
  <si>
    <t>2040801</t>
  </si>
  <si>
    <t>2040804</t>
  </si>
  <si>
    <t xml:space="preserve">  强制隔离戒毒人员生活</t>
  </si>
  <si>
    <t>20499</t>
  </si>
  <si>
    <t>其他公共安全支出</t>
  </si>
  <si>
    <t>2049901</t>
  </si>
  <si>
    <t>205</t>
  </si>
  <si>
    <t>20501</t>
  </si>
  <si>
    <t>教育管理事务</t>
  </si>
  <si>
    <t>2050101</t>
  </si>
  <si>
    <t>2050102</t>
  </si>
  <si>
    <t>20502</t>
  </si>
  <si>
    <t>普通教育</t>
  </si>
  <si>
    <t>2050201</t>
  </si>
  <si>
    <t xml:space="preserve">  学前教育</t>
  </si>
  <si>
    <t>2050203</t>
  </si>
  <si>
    <t xml:space="preserve">  初中教育</t>
  </si>
  <si>
    <t>2050204</t>
  </si>
  <si>
    <t xml:space="preserve">  高中教育</t>
  </si>
  <si>
    <t>2050299</t>
  </si>
  <si>
    <t xml:space="preserve">  其他普通教育支出</t>
  </si>
  <si>
    <t>20503</t>
  </si>
  <si>
    <t>职业教育</t>
  </si>
  <si>
    <t>2050302</t>
  </si>
  <si>
    <t xml:space="preserve">  中专教育</t>
  </si>
  <si>
    <t>2050303</t>
  </si>
  <si>
    <t xml:space="preserve">  技校教育</t>
  </si>
  <si>
    <t>2050399</t>
  </si>
  <si>
    <t xml:space="preserve">  其他职业教育支出</t>
  </si>
  <si>
    <t>20507</t>
  </si>
  <si>
    <t>特殊教育</t>
  </si>
  <si>
    <t>2050701</t>
  </si>
  <si>
    <t xml:space="preserve">  特殊学校教育</t>
  </si>
  <si>
    <t>20508</t>
  </si>
  <si>
    <t>进修及培训</t>
  </si>
  <si>
    <t>2050802</t>
  </si>
  <si>
    <t xml:space="preserve">  干部教育</t>
  </si>
  <si>
    <t>20509</t>
  </si>
  <si>
    <t>教育费附加安排的支出</t>
  </si>
  <si>
    <t>2050903</t>
  </si>
  <si>
    <t xml:space="preserve">  城市中小学校舍建设</t>
  </si>
  <si>
    <t>2050904</t>
  </si>
  <si>
    <t xml:space="preserve">  城市中小学教学设施</t>
  </si>
  <si>
    <t>20599</t>
  </si>
  <si>
    <t>其他教育支出</t>
  </si>
  <si>
    <t>2059999</t>
  </si>
  <si>
    <t>206</t>
  </si>
  <si>
    <t>20601</t>
  </si>
  <si>
    <t>科学技术管理事务</t>
  </si>
  <si>
    <t>2060101</t>
  </si>
  <si>
    <t>20604</t>
  </si>
  <si>
    <t>技术研究与开发</t>
  </si>
  <si>
    <t>2060499</t>
  </si>
  <si>
    <t xml:space="preserve">  其他技术研究与开发支出</t>
  </si>
  <si>
    <t>20699</t>
  </si>
  <si>
    <t>其他科学技术支出</t>
  </si>
  <si>
    <t>2069901</t>
  </si>
  <si>
    <t xml:space="preserve">  科技奖励</t>
  </si>
  <si>
    <t>2069999</t>
  </si>
  <si>
    <t>207</t>
  </si>
  <si>
    <t>20701</t>
  </si>
  <si>
    <t>文化</t>
  </si>
  <si>
    <t>2070101</t>
  </si>
  <si>
    <t>2070104</t>
  </si>
  <si>
    <t xml:space="preserve">  图书馆</t>
  </si>
  <si>
    <t>2070109</t>
  </si>
  <si>
    <t xml:space="preserve">  群众文化</t>
  </si>
  <si>
    <t>2070112</t>
  </si>
  <si>
    <t xml:space="preserve">  文化市场管理</t>
  </si>
  <si>
    <t>2070199</t>
  </si>
  <si>
    <t xml:space="preserve">  其他文化支出</t>
  </si>
  <si>
    <t>20702</t>
  </si>
  <si>
    <t>文物</t>
  </si>
  <si>
    <t>2070205</t>
  </si>
  <si>
    <t xml:space="preserve">  博物馆</t>
  </si>
  <si>
    <t>20703</t>
  </si>
  <si>
    <t>体育</t>
  </si>
  <si>
    <t>2070301</t>
  </si>
  <si>
    <t>2070307</t>
  </si>
  <si>
    <t xml:space="preserve">  体育场馆</t>
  </si>
  <si>
    <t>2070308</t>
  </si>
  <si>
    <t xml:space="preserve">  群众体育</t>
  </si>
  <si>
    <t>2070399</t>
  </si>
  <si>
    <t xml:space="preserve">  其他体育支出</t>
  </si>
  <si>
    <t>20704</t>
  </si>
  <si>
    <t>新闻出版广播影视</t>
  </si>
  <si>
    <t>2070404</t>
  </si>
  <si>
    <t xml:space="preserve">  广播</t>
  </si>
  <si>
    <t>2070405</t>
  </si>
  <si>
    <t xml:space="preserve">  电视</t>
  </si>
  <si>
    <t>2070408</t>
  </si>
  <si>
    <t xml:space="preserve">  出版发行</t>
  </si>
  <si>
    <t>2070499</t>
  </si>
  <si>
    <t xml:space="preserve">  其他新闻出版广播影视支出</t>
  </si>
  <si>
    <t>208</t>
  </si>
  <si>
    <t>20801</t>
  </si>
  <si>
    <t>人力资源和社会保障管理事务</t>
  </si>
  <si>
    <t>2080101</t>
  </si>
  <si>
    <t>2080102</t>
  </si>
  <si>
    <t>2080105</t>
  </si>
  <si>
    <t xml:space="preserve">  劳动保障监察</t>
  </si>
  <si>
    <t>2080106</t>
  </si>
  <si>
    <t xml:space="preserve">  就业管理事务</t>
  </si>
  <si>
    <t>2080109</t>
  </si>
  <si>
    <t xml:space="preserve">  社会保险经办机构</t>
  </si>
  <si>
    <t>2080110</t>
  </si>
  <si>
    <t xml:space="preserve">  劳动关系和维权</t>
  </si>
  <si>
    <t>2080111</t>
  </si>
  <si>
    <t xml:space="preserve">  公共就业服务和职业技能鉴定机构</t>
  </si>
  <si>
    <t>2080199</t>
  </si>
  <si>
    <t xml:space="preserve">  其他人力资源和社会保障管理事务支出</t>
  </si>
  <si>
    <t>20802</t>
  </si>
  <si>
    <t>民政管理事务</t>
  </si>
  <si>
    <t>2080201</t>
  </si>
  <si>
    <t>2080202</t>
  </si>
  <si>
    <t>2080203</t>
  </si>
  <si>
    <t>2080204</t>
  </si>
  <si>
    <t xml:space="preserve">  拥军优属</t>
  </si>
  <si>
    <t>2080209</t>
  </si>
  <si>
    <t xml:space="preserve">  部队供应</t>
  </si>
  <si>
    <t>2080299</t>
  </si>
  <si>
    <t xml:space="preserve">  其他民政管理事务支出</t>
  </si>
  <si>
    <t>20805</t>
  </si>
  <si>
    <t>行政事业单位离退休</t>
  </si>
  <si>
    <t>2080501</t>
  </si>
  <si>
    <t xml:space="preserve">  归口管理的行政单位离退休</t>
  </si>
  <si>
    <t>2080502</t>
  </si>
  <si>
    <t xml:space="preserve">  事业单位离退休</t>
  </si>
  <si>
    <t>2080505</t>
  </si>
  <si>
    <t xml:space="preserve">  机关事业单位基本养老保险缴费支出</t>
  </si>
  <si>
    <t>2080507</t>
  </si>
  <si>
    <t xml:space="preserve">  对机关事业单位基本养老保险基金的补助</t>
  </si>
  <si>
    <t>2080599</t>
  </si>
  <si>
    <t xml:space="preserve">  其他行政事业单位离退休支出</t>
  </si>
  <si>
    <t>20808</t>
  </si>
  <si>
    <t>抚恤</t>
  </si>
  <si>
    <t>2080801</t>
  </si>
  <si>
    <t xml:space="preserve">  死亡抚恤</t>
  </si>
  <si>
    <t>2080804</t>
  </si>
  <si>
    <t xml:space="preserve">  优抚事业单位支出</t>
  </si>
  <si>
    <t>20809</t>
  </si>
  <si>
    <t>退役安置</t>
  </si>
  <si>
    <t>2080901</t>
  </si>
  <si>
    <t xml:space="preserve">  退役士兵安置</t>
  </si>
  <si>
    <t>2080902</t>
  </si>
  <si>
    <t xml:space="preserve">  军队移交政府的离退休人员安置</t>
  </si>
  <si>
    <t>2080903</t>
  </si>
  <si>
    <t xml:space="preserve">  军队移交政府离退休干部管理机构</t>
  </si>
  <si>
    <t>20810</t>
  </si>
  <si>
    <t>社会福利</t>
  </si>
  <si>
    <t>2081001</t>
  </si>
  <si>
    <t xml:space="preserve">  儿童福利</t>
  </si>
  <si>
    <t>2081004</t>
  </si>
  <si>
    <t xml:space="preserve">  殡葬</t>
  </si>
  <si>
    <t>2081005</t>
  </si>
  <si>
    <t xml:space="preserve">  社会福利事业单位</t>
  </si>
  <si>
    <t>20811</t>
  </si>
  <si>
    <t>残疾人事业</t>
  </si>
  <si>
    <t>2081101</t>
  </si>
  <si>
    <t>2081104</t>
  </si>
  <si>
    <t xml:space="preserve">  残疾人康复</t>
  </si>
  <si>
    <t>2081199</t>
  </si>
  <si>
    <t xml:space="preserve">  其他残疾人事业支出</t>
  </si>
  <si>
    <t>20816</t>
  </si>
  <si>
    <t>红十字事业</t>
  </si>
  <si>
    <t>2081601</t>
  </si>
  <si>
    <t>2081602</t>
  </si>
  <si>
    <t>20820</t>
  </si>
  <si>
    <t>临时救助</t>
  </si>
  <si>
    <t>2082001</t>
  </si>
  <si>
    <t xml:space="preserve">  临时救助支出</t>
  </si>
  <si>
    <t>2082002</t>
  </si>
  <si>
    <t xml:space="preserve">  流浪乞讨人员救助支出</t>
  </si>
  <si>
    <t>20899</t>
  </si>
  <si>
    <t>其他社会保障和就业支出</t>
  </si>
  <si>
    <t>2089901</t>
  </si>
  <si>
    <t>210</t>
  </si>
  <si>
    <t>21001</t>
  </si>
  <si>
    <t>医疗卫生与计划生育管理事务</t>
  </si>
  <si>
    <t>2100101</t>
  </si>
  <si>
    <t>2100103</t>
  </si>
  <si>
    <t>2100199</t>
  </si>
  <si>
    <t xml:space="preserve">  其他医疗卫生与计划生育管理事务支出</t>
  </si>
  <si>
    <t>21002</t>
  </si>
  <si>
    <t>公立医院</t>
  </si>
  <si>
    <t>2100201</t>
  </si>
  <si>
    <t xml:space="preserve">  综合医院</t>
  </si>
  <si>
    <t>2100202</t>
  </si>
  <si>
    <t xml:space="preserve">  中医(民族)医院</t>
  </si>
  <si>
    <t>2100208</t>
  </si>
  <si>
    <t xml:space="preserve">  其他专科医院</t>
  </si>
  <si>
    <t>2100299</t>
  </si>
  <si>
    <t xml:space="preserve">  其他公立医院支出</t>
  </si>
  <si>
    <t>21004</t>
  </si>
  <si>
    <t>公共卫生</t>
  </si>
  <si>
    <t>2100401</t>
  </si>
  <si>
    <t xml:space="preserve">  疾病预防控制机构</t>
  </si>
  <si>
    <t>2100402</t>
  </si>
  <si>
    <t xml:space="preserve">  卫生监督机构</t>
  </si>
  <si>
    <t>2100403</t>
  </si>
  <si>
    <t xml:space="preserve">  妇幼保健机构</t>
  </si>
  <si>
    <t>2100406</t>
  </si>
  <si>
    <t xml:space="preserve">  采供血机构</t>
  </si>
  <si>
    <t>2100407</t>
  </si>
  <si>
    <t xml:space="preserve">  其他专业公共卫生机构</t>
  </si>
  <si>
    <t>2100408</t>
  </si>
  <si>
    <t xml:space="preserve">  基本公共卫生服务</t>
  </si>
  <si>
    <t>2100409</t>
  </si>
  <si>
    <t xml:space="preserve">  重大公共卫生专项</t>
  </si>
  <si>
    <t>21007</t>
  </si>
  <si>
    <t>计划生育事务</t>
  </si>
  <si>
    <t>2100716</t>
  </si>
  <si>
    <t xml:space="preserve">  计划生育机构</t>
  </si>
  <si>
    <t>21010</t>
  </si>
  <si>
    <t>食品和药品监督管理事务</t>
  </si>
  <si>
    <t>2101001</t>
  </si>
  <si>
    <t>2101050</t>
  </si>
  <si>
    <t>21011</t>
  </si>
  <si>
    <t>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</si>
  <si>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</si>
  <si>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</si>
  <si>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</si>
  <si>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</si>
  <si>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</si>
  <si>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</si>
  <si>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</si>
  <si>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</si>
  <si>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21099</t>
  </si>
  <si>
    <t>其他医疗卫生与计划生育支出</t>
  </si>
  <si>
    <t>2109901</t>
  </si>
  <si>
    <t>211</t>
  </si>
  <si>
    <t>21101</t>
  </si>
  <si>
    <t>环境保护管理事务</t>
  </si>
  <si>
    <t>2110101</t>
  </si>
  <si>
    <t>2110199</t>
  </si>
  <si>
    <t xml:space="preserve">  其他环境保护管理事务支出</t>
  </si>
  <si>
    <t>21102</t>
  </si>
  <si>
    <t>环境监测与监察</t>
  </si>
  <si>
    <t>2110299</t>
  </si>
  <si>
    <t xml:space="preserve">  其他环境监测与监察支出</t>
  </si>
  <si>
    <t>21103</t>
  </si>
  <si>
    <t>污染防治</t>
  </si>
  <si>
    <t>2110302</t>
  </si>
  <si>
    <t xml:space="preserve">  水体</t>
  </si>
  <si>
    <t>2110304</t>
  </si>
  <si>
    <t xml:space="preserve">  固体废弃物与化学品</t>
  </si>
  <si>
    <t>21111</t>
  </si>
  <si>
    <t>污染减排</t>
  </si>
  <si>
    <t>2111101</t>
  </si>
  <si>
    <t xml:space="preserve">  环境监测与信息</t>
  </si>
  <si>
    <t>2111102</t>
  </si>
  <si>
    <t xml:space="preserve">  环境执法监察</t>
  </si>
  <si>
    <t>21199</t>
  </si>
  <si>
    <t>其他节能环保支出</t>
  </si>
  <si>
    <t>2119901</t>
  </si>
  <si>
    <t>212</t>
  </si>
  <si>
    <t>21201</t>
  </si>
  <si>
    <t>城乡社区管理事务</t>
  </si>
  <si>
    <t>2120101</t>
  </si>
  <si>
    <t>2120104</t>
  </si>
  <si>
    <t xml:space="preserve">  城管执法</t>
  </si>
  <si>
    <t>2120105</t>
  </si>
  <si>
    <t xml:space="preserve">  工程建设标准规范编制与监管</t>
  </si>
  <si>
    <t>2120107</t>
  </si>
  <si>
    <t xml:space="preserve">  市政公用行业市场监管</t>
  </si>
  <si>
    <t>2120199</t>
  </si>
  <si>
    <t xml:space="preserve">  其他城乡社区管理事务支出</t>
  </si>
  <si>
    <t>21202</t>
  </si>
  <si>
    <t>城乡社区规划与管理</t>
  </si>
  <si>
    <t>2120201</t>
  </si>
  <si>
    <t>21203</t>
  </si>
  <si>
    <t>城乡社区公共设施</t>
  </si>
  <si>
    <t>2120399</t>
  </si>
  <si>
    <t xml:space="preserve">  其他城乡社区公共设施支出</t>
  </si>
  <si>
    <t>21205</t>
  </si>
  <si>
    <t>城乡社区环境卫生</t>
  </si>
  <si>
    <t>2120501</t>
  </si>
  <si>
    <t>21206</t>
  </si>
  <si>
    <t>建设市场管理与监督</t>
  </si>
  <si>
    <t>2120601</t>
  </si>
  <si>
    <t>21299</t>
  </si>
  <si>
    <t>其他城乡社区支出</t>
  </si>
  <si>
    <t>2129999</t>
  </si>
  <si>
    <t>213</t>
  </si>
  <si>
    <t>21301</t>
  </si>
  <si>
    <t>农业</t>
  </si>
  <si>
    <t>2130101</t>
  </si>
  <si>
    <t>2130104</t>
  </si>
  <si>
    <t>2130110</t>
  </si>
  <si>
    <t xml:space="preserve">  执法监管</t>
  </si>
  <si>
    <t>2130111</t>
  </si>
  <si>
    <t xml:space="preserve">  统计监测与信息服务</t>
  </si>
  <si>
    <t>2130199</t>
  </si>
  <si>
    <t xml:space="preserve">  其他农业支出</t>
  </si>
  <si>
    <t>21302</t>
  </si>
  <si>
    <t>林业</t>
  </si>
  <si>
    <t>2130201</t>
  </si>
  <si>
    <t>2130202</t>
  </si>
  <si>
    <t>2130204</t>
  </si>
  <si>
    <t xml:space="preserve">  林业事业机构</t>
  </si>
  <si>
    <t>2130211</t>
  </si>
  <si>
    <t xml:space="preserve">  动植物保护</t>
  </si>
  <si>
    <t>2130213</t>
  </si>
  <si>
    <t xml:space="preserve">  林业执法与监督</t>
  </si>
  <si>
    <t>2130299</t>
  </si>
  <si>
    <t xml:space="preserve">  其他林业支出</t>
  </si>
  <si>
    <t>21303</t>
  </si>
  <si>
    <t>水利</t>
  </si>
  <si>
    <t>2130301</t>
  </si>
  <si>
    <t>2130302</t>
  </si>
  <si>
    <t>2130304</t>
  </si>
  <si>
    <t xml:space="preserve">  水利行业业务管理</t>
  </si>
  <si>
    <t>2130306</t>
  </si>
  <si>
    <t xml:space="preserve">  水利工程运行与维护</t>
  </si>
  <si>
    <t>2130310</t>
  </si>
  <si>
    <t xml:space="preserve">  水土保持</t>
  </si>
  <si>
    <t>2130311</t>
  </si>
  <si>
    <t xml:space="preserve">  水资源节约管理与保护</t>
  </si>
  <si>
    <t>2130314</t>
  </si>
  <si>
    <t xml:space="preserve">  防汛</t>
  </si>
  <si>
    <t>21305</t>
  </si>
  <si>
    <t>扶贫</t>
  </si>
  <si>
    <t>2130501</t>
  </si>
  <si>
    <t>2130550</t>
  </si>
  <si>
    <t xml:space="preserve">  扶贫事业机构</t>
  </si>
  <si>
    <t>21307</t>
  </si>
  <si>
    <t>农村综合改革</t>
  </si>
  <si>
    <t>2130799</t>
  </si>
  <si>
    <t xml:space="preserve">  其他农村综合改革支出</t>
  </si>
  <si>
    <t>214</t>
  </si>
  <si>
    <t>21401</t>
  </si>
  <si>
    <t>公路水路运输</t>
  </si>
  <si>
    <t>2140101</t>
  </si>
  <si>
    <t>2140102</t>
  </si>
  <si>
    <t>2140104</t>
  </si>
  <si>
    <t xml:space="preserve">  公路建设</t>
  </si>
  <si>
    <t>2140114</t>
  </si>
  <si>
    <t xml:space="preserve">  公路和运输技术标准化建设</t>
  </si>
  <si>
    <t>2140122</t>
  </si>
  <si>
    <t xml:space="preserve">  港口设施</t>
  </si>
  <si>
    <t>21403</t>
  </si>
  <si>
    <t>民用航空运输</t>
  </si>
  <si>
    <t>2140304</t>
  </si>
  <si>
    <t xml:space="preserve">  机场建设</t>
  </si>
  <si>
    <t>21406</t>
  </si>
  <si>
    <t>车辆购置税支出</t>
  </si>
  <si>
    <t>2140601</t>
  </si>
  <si>
    <t xml:space="preserve">  车辆购置税用于公路等基础设施建设支出</t>
  </si>
  <si>
    <t>215</t>
  </si>
  <si>
    <t>21501</t>
  </si>
  <si>
    <t>资源勘探开发</t>
  </si>
  <si>
    <t>2150101</t>
  </si>
  <si>
    <t>21502</t>
  </si>
  <si>
    <t>制造业</t>
  </si>
  <si>
    <t>2150201</t>
  </si>
  <si>
    <t>2150202</t>
  </si>
  <si>
    <t>2150299</t>
  </si>
  <si>
    <t xml:space="preserve">  其他制造业支出</t>
  </si>
  <si>
    <t>21503</t>
  </si>
  <si>
    <t>建筑业</t>
  </si>
  <si>
    <t>2150399</t>
  </si>
  <si>
    <t xml:space="preserve">  其他建筑业支出</t>
  </si>
  <si>
    <t>21505</t>
  </si>
  <si>
    <t>工业和信息产业监管</t>
  </si>
  <si>
    <t>2150501</t>
  </si>
  <si>
    <t>2150599</t>
  </si>
  <si>
    <t xml:space="preserve">  其他工业和信息产业监管支出</t>
  </si>
  <si>
    <t>21506</t>
  </si>
  <si>
    <t>安全生产监管</t>
  </si>
  <si>
    <t>2150601</t>
  </si>
  <si>
    <t>2150699</t>
  </si>
  <si>
    <t xml:space="preserve">  其他安全生产监管支出</t>
  </si>
  <si>
    <t>21507</t>
  </si>
  <si>
    <t>国有资产监管</t>
  </si>
  <si>
    <t>2150701</t>
  </si>
  <si>
    <t>2150702</t>
  </si>
  <si>
    <t>21508</t>
  </si>
  <si>
    <t>支持中小企业发展和管理支出</t>
  </si>
  <si>
    <t>2150801</t>
  </si>
  <si>
    <t>21599</t>
  </si>
  <si>
    <t>其他资源勘探信息等支出</t>
  </si>
  <si>
    <t>2159999</t>
  </si>
  <si>
    <t>216</t>
  </si>
  <si>
    <t>21602</t>
  </si>
  <si>
    <t>商业流通事务</t>
  </si>
  <si>
    <t>2160201</t>
  </si>
  <si>
    <t>2160202</t>
  </si>
  <si>
    <t>21605</t>
  </si>
  <si>
    <t>旅游业管理与服务支出</t>
  </si>
  <si>
    <t>2160501</t>
  </si>
  <si>
    <t>2160505</t>
  </si>
  <si>
    <t xml:space="preserve">  旅游行业业务管理</t>
  </si>
  <si>
    <t>220</t>
  </si>
  <si>
    <t>22001</t>
  </si>
  <si>
    <t>国土资源事务</t>
  </si>
  <si>
    <t>2200101</t>
  </si>
  <si>
    <t>2200105</t>
  </si>
  <si>
    <t xml:space="preserve">  土地资源调查</t>
  </si>
  <si>
    <t>2200109</t>
  </si>
  <si>
    <t xml:space="preserve">  国土资源调查</t>
  </si>
  <si>
    <t>2200114</t>
  </si>
  <si>
    <t xml:space="preserve">  地质矿产资源利用与保护</t>
  </si>
  <si>
    <t>2200150</t>
  </si>
  <si>
    <t>2200199</t>
  </si>
  <si>
    <t xml:space="preserve">  其他国土资源事务支出</t>
  </si>
  <si>
    <t>22004</t>
  </si>
  <si>
    <t>地震事务</t>
  </si>
  <si>
    <t>2200401</t>
  </si>
  <si>
    <t>2200402</t>
  </si>
  <si>
    <t>2200499</t>
  </si>
  <si>
    <t xml:space="preserve">  其他地震事务支出</t>
  </si>
  <si>
    <t>22005</t>
  </si>
  <si>
    <t>气象事务</t>
  </si>
  <si>
    <t>2200501</t>
  </si>
  <si>
    <t>2200504</t>
  </si>
  <si>
    <t xml:space="preserve">  气象事业机构</t>
  </si>
  <si>
    <t>221</t>
  </si>
  <si>
    <t>22101</t>
  </si>
  <si>
    <t>保障性安居工程支出</t>
  </si>
  <si>
    <t>2210103</t>
  </si>
  <si>
    <t xml:space="preserve">  棚户区改造</t>
  </si>
  <si>
    <t>2210105</t>
  </si>
  <si>
    <t xml:space="preserve">  农村危房改造</t>
  </si>
  <si>
    <t>22102</t>
  </si>
  <si>
    <t>住房改革支出</t>
  </si>
  <si>
    <t>2210201</t>
  </si>
  <si>
    <t xml:space="preserve">  住房公积金</t>
  </si>
  <si>
    <t>2210203</t>
  </si>
  <si>
    <t xml:space="preserve">  购房补贴</t>
  </si>
  <si>
    <t>22103</t>
  </si>
  <si>
    <t>城乡社区住宅</t>
  </si>
  <si>
    <t>2210302</t>
  </si>
  <si>
    <t xml:space="preserve">  住房公积金管理</t>
  </si>
  <si>
    <t>2210399</t>
  </si>
  <si>
    <t xml:space="preserve">  其他城乡社区住宅支出</t>
  </si>
  <si>
    <t>222</t>
  </si>
  <si>
    <t>22201</t>
  </si>
  <si>
    <t>粮油事务</t>
  </si>
  <si>
    <t>2220101</t>
  </si>
  <si>
    <t>2220150</t>
  </si>
  <si>
    <t>229</t>
  </si>
  <si>
    <t>22904</t>
  </si>
  <si>
    <t>其他政府性基金及对应专项债务收入安排的支出</t>
  </si>
  <si>
    <t>2290400</t>
  </si>
  <si>
    <t xml:space="preserve">  其他政府性基金及对应专项债务收入安排的支出</t>
  </si>
  <si>
    <t>22908</t>
  </si>
  <si>
    <t>彩票发行销售机构业务费安排的支出</t>
  </si>
  <si>
    <t>2290804</t>
  </si>
  <si>
    <t xml:space="preserve">  福利彩票销售机构的业务费支出</t>
  </si>
  <si>
    <t>22960</t>
  </si>
  <si>
    <t>彩票公益金及对应专项债务收入安排的支出</t>
  </si>
  <si>
    <t>2296002</t>
  </si>
  <si>
    <t xml:space="preserve">  用于社会福利的彩票公益金支出</t>
  </si>
  <si>
    <t>2296003</t>
  </si>
  <si>
    <t xml:space="preserve">  用于体育事业的彩票公益金支出</t>
  </si>
  <si>
    <t>2296004</t>
  </si>
  <si>
    <t xml:space="preserve">  用于教育事业的彩票公益金支出</t>
  </si>
  <si>
    <t>2296006</t>
  </si>
  <si>
    <t xml:space="preserve">  用于残疾人事业的彩票公益金支出</t>
  </si>
  <si>
    <t>22999</t>
  </si>
  <si>
    <t>2299901</t>
  </si>
  <si>
    <t>— 7.%d —</t>
  </si>
  <si>
    <t>转移性支出合计</t>
  </si>
  <si>
    <t xml:space="preserve">  上解上级支出</t>
  </si>
  <si>
    <t xml:space="preserve">  补助下级支出</t>
  </si>
  <si>
    <t xml:space="preserve">  玉东新区体制上解支出</t>
  </si>
  <si>
    <t xml:space="preserve">  市直专项转移支付补助玉东新区支出</t>
  </si>
  <si>
    <r>
      <rPr>
        <sz val="11"/>
        <rFont val="宋体"/>
        <family val="3"/>
        <charset val="134"/>
      </rPr>
      <t xml:space="preserve"> </t>
    </r>
    <r>
      <rPr>
        <sz val="11"/>
        <color indexed="8"/>
        <rFont val="宋体"/>
        <family val="3"/>
        <charset val="134"/>
      </rPr>
      <t xml:space="preserve"> 玉东新区上解园林绿化市政维护经费</t>
    </r>
  </si>
  <si>
    <t xml:space="preserve">  城区（新区）上解社会面治安防控体系改革建设经费</t>
  </si>
  <si>
    <t xml:space="preserve">  2016年城市社区经费</t>
  </si>
  <si>
    <t xml:space="preserve">  玉东大道、龟山大道、玉北大道和
  秀水路道路绿化养护经费上解</t>
  </si>
  <si>
    <t xml:space="preserve">  上解气象预警大喇叭建设有关经费</t>
  </si>
  <si>
    <t xml:space="preserve">  增设预算周转金</t>
  </si>
  <si>
    <t xml:space="preserve">  地方政府债券还本支出</t>
  </si>
  <si>
    <t xml:space="preserve">  调出资金</t>
  </si>
  <si>
    <t xml:space="preserve">  年终结余                         </t>
  </si>
  <si>
    <t xml:space="preserve">  结转下年的支出</t>
  </si>
  <si>
    <t xml:space="preserve"> 支   出   总   计</t>
  </si>
  <si>
    <t>2018年玉林市直一般公共预算本级支出决算表</t>
    <phoneticPr fontId="74" type="noConversion"/>
  </si>
  <si>
    <t xml:space="preserve"> 收   入   总   计</t>
  </si>
  <si>
    <t xml:space="preserve">  地方一般公共预算收入</t>
    <phoneticPr fontId="74" type="noConversion"/>
  </si>
  <si>
    <t>转移性收入合计</t>
  </si>
  <si>
    <t>表1</t>
    <phoneticPr fontId="74" type="noConversion"/>
  </si>
  <si>
    <t>表2</t>
    <phoneticPr fontId="74" type="noConversion"/>
  </si>
  <si>
    <t>2018年玉林市一般公共预算本级基本支出决算表</t>
    <phoneticPr fontId="74" type="noConversion"/>
  </si>
  <si>
    <t>表8</t>
    <phoneticPr fontId="74" type="noConversion"/>
  </si>
  <si>
    <t>表10</t>
    <phoneticPr fontId="74" type="noConversion"/>
  </si>
  <si>
    <t>2018年政府专项债务限额</t>
  </si>
  <si>
    <t>2018年政府专项债务余额</t>
  </si>
  <si>
    <t>市级社会保险基金收入合计</t>
    <phoneticPr fontId="74" type="noConversion"/>
  </si>
  <si>
    <t>支出总计</t>
  </si>
  <si>
    <t xml:space="preserve">  转移性支出</t>
  </si>
  <si>
    <t xml:space="preserve">    上解上级支出</t>
  </si>
  <si>
    <t xml:space="preserve">    补助下级支出</t>
  </si>
  <si>
    <t xml:space="preserve">    市直补助自治区直管县</t>
  </si>
  <si>
    <t xml:space="preserve">    市直专项转移支付补助玉东</t>
  </si>
  <si>
    <t xml:space="preserve">    调出资金</t>
  </si>
  <si>
    <t xml:space="preserve">  地方政府专项债务还本支出</t>
  </si>
  <si>
    <t xml:space="preserve">  年终结余</t>
  </si>
  <si>
    <r>
      <rPr>
        <sz val="12"/>
        <rFont val="宋体"/>
        <family val="3"/>
        <charset val="134"/>
      </rPr>
      <t>201</t>
    </r>
    <r>
      <rPr>
        <sz val="12"/>
        <color indexed="8"/>
        <rFont val="宋体"/>
        <family val="3"/>
        <charset val="134"/>
      </rPr>
      <t>8年决算</t>
    </r>
    <phoneticPr fontId="74" type="noConversion"/>
  </si>
  <si>
    <r>
      <rPr>
        <sz val="12"/>
        <rFont val="宋体"/>
        <family val="3"/>
        <charset val="134"/>
      </rPr>
      <t>201</t>
    </r>
    <r>
      <rPr>
        <sz val="12"/>
        <color indexed="8"/>
        <rFont val="宋体"/>
        <family val="3"/>
        <charset val="134"/>
      </rPr>
      <t>7年决算</t>
    </r>
    <phoneticPr fontId="74" type="noConversion"/>
  </si>
  <si>
    <r>
      <rPr>
        <sz val="12"/>
        <rFont val="宋体"/>
        <family val="3"/>
        <charset val="134"/>
      </rPr>
      <t>201</t>
    </r>
    <r>
      <rPr>
        <sz val="12"/>
        <color indexed="8"/>
        <rFont val="宋体"/>
        <family val="3"/>
        <charset val="134"/>
      </rPr>
      <t>8年年初预算</t>
    </r>
    <phoneticPr fontId="74" type="noConversion"/>
  </si>
  <si>
    <t>2018年玉林市市级国有资本经营预算收入决算表</t>
    <phoneticPr fontId="74" type="noConversion"/>
  </si>
  <si>
    <t>表13</t>
    <phoneticPr fontId="74" type="noConversion"/>
  </si>
  <si>
    <t>收入总计</t>
    <phoneticPr fontId="74" type="noConversion"/>
  </si>
  <si>
    <t>国有资本经营预算收入合计</t>
    <phoneticPr fontId="74" type="noConversion"/>
  </si>
  <si>
    <t xml:space="preserve">   国有资本经营预算支出合计</t>
    <phoneticPr fontId="74" type="noConversion"/>
  </si>
  <si>
    <t>表14</t>
    <phoneticPr fontId="74" type="noConversion"/>
  </si>
  <si>
    <t>表15</t>
    <phoneticPr fontId="74" type="noConversion"/>
  </si>
  <si>
    <t>表16</t>
    <phoneticPr fontId="74" type="noConversion"/>
  </si>
  <si>
    <t xml:space="preserve">  市级社会保险基金支出合计</t>
    <phoneticPr fontId="74" type="noConversion"/>
  </si>
  <si>
    <t>表17</t>
    <phoneticPr fontId="74" type="noConversion"/>
  </si>
  <si>
    <t>表18</t>
    <phoneticPr fontId="74" type="noConversion"/>
  </si>
  <si>
    <t>表19</t>
    <phoneticPr fontId="74" type="noConversion"/>
  </si>
  <si>
    <t xml:space="preserve"> 其中：本级</t>
    <phoneticPr fontId="74" type="noConversion"/>
  </si>
  <si>
    <t>其中：本级</t>
    <phoneticPr fontId="74" type="noConversion"/>
  </si>
  <si>
    <t>2018年玉东新区预算资金年终资产负债表</t>
    <phoneticPr fontId="74" type="noConversion"/>
  </si>
  <si>
    <t>2018年玉林市市直预算资金年终资产负债表</t>
    <phoneticPr fontId="74" type="noConversion"/>
  </si>
  <si>
    <t>一、2018年推进财政预算绩效管理工作情况</t>
    <phoneticPr fontId="82" type="noConversion"/>
  </si>
  <si>
    <t>按照深化预算管理制度改革的总体要求，围绕全过程预算绩效管理各个环节，继续完善预算绩效管理相关制度。制定市本级全面实施预算绩效管理工作方案，制订操作规程，规范工作流程，理顺预算绩效管理各方关系，稳步提升预算绩效目标编制质量。</t>
    <phoneticPr fontId="82" type="noConversion"/>
  </si>
  <si>
    <t>（一）继续完善预算绩效管理制度。</t>
    <phoneticPr fontId="82" type="noConversion"/>
  </si>
  <si>
    <t>（二）加强预算绩效目标管理。</t>
    <phoneticPr fontId="82" type="noConversion"/>
  </si>
  <si>
    <t>进一步加强业务指导和培训，制定预算绩效目标编制指南，明确绩效目标编制方式、方法及编制规范等，提高部门预算绩效目标编制的水平和质量。在总结部门预算绩效目标编制经验基础上，积极探索预算绩效目标试行分类编制和管理，提高绩效目标编制的完整性、科学性和合理性。完善绩效目标审核手段、方式和内容，强化重大项目和专项资金绩效目标审核管理，实现审核结果与预算编制有机结合。</t>
    <phoneticPr fontId="82" type="noConversion"/>
  </si>
  <si>
    <t xml:space="preserve">     （三）提升预算绩效评价管理水平。</t>
    <phoneticPr fontId="82" type="noConversion"/>
  </si>
  <si>
    <t>落实财政部门和预算部门在绩效评价过程中的职责，加大对预算部门绩效自评工作的督促，选择部分社会各界高度关注的民生项目以及与经济社会密切相关的重大专项支出开展重点评价，提高绩效评价的针对性和有效性。进一步完善绩效评价方式方法，引入中介机构以及专家学者进行评价，提高绩效评价工作质量，做到绩效评价结果客观公正，科学可靠，为推进绩效评价结果有效运用奠定基础。</t>
    <phoneticPr fontId="82" type="noConversion"/>
  </si>
  <si>
    <t>二、继继续完善预算绩效管理专家库。</t>
    <phoneticPr fontId="82" type="noConversion"/>
  </si>
  <si>
    <t>加大力度培养财政支出绩效评价专家队伍，通过组织培训、跟班学习、定期考核等方式，逐步夯实业务基础，提高专业水平，以接受预算单位或财政部门的要求，参与制定财政支出项目评价指标、设计评价方案或以独立身份从事和参加财政支出绩效考评工作。</t>
    <phoneticPr fontId="82" type="noConversion"/>
  </si>
  <si>
    <t>（六）构建预算绩效管理中介库。</t>
    <phoneticPr fontId="82" type="noConversion"/>
  </si>
  <si>
    <t>为推动财政支出绩效评价工作的开展，提高绩效评价的质量和专业化程度，2018年在市直建设财政预算绩效评价中介库，通过政府采购方式公开向社会购买预算绩效管理服务，主要包括：项目资金绩效再评价、部门整体支出绩效评价、绩效目标管理等预算绩效管理工作。</t>
    <phoneticPr fontId="82" type="noConversion"/>
  </si>
  <si>
    <t xml:space="preserve">    政府性基金支出合计</t>
    <phoneticPr fontId="74" type="noConversion"/>
  </si>
  <si>
    <t xml:space="preserve">     单位：万元</t>
  </si>
  <si>
    <t>增减对比</t>
  </si>
  <si>
    <t>增减额</t>
  </si>
  <si>
    <t>增减率%</t>
  </si>
  <si>
    <t>增减原因</t>
  </si>
  <si>
    <t>1.因公出国（境）费用</t>
  </si>
  <si>
    <t>2.公务接待费</t>
  </si>
  <si>
    <t>贯彻落实党政机关厉行节约有关要求,从严控制和压缩接待经费支出</t>
  </si>
  <si>
    <t>3.公务用车购置及运行费</t>
  </si>
  <si>
    <t>其中：（1）公务用车运行维护费</t>
  </si>
  <si>
    <t>2018年开始全面恢复党政机关公务用车购置定编审批后，公车数量略有增加，运行维护费用随之增加。</t>
  </si>
  <si>
    <t xml:space="preserve">      （2）公务用车购置费</t>
  </si>
  <si>
    <t>2018年决算数</t>
    <phoneticPr fontId="74" type="noConversion"/>
  </si>
  <si>
    <t>一般公共预算安排决算数</t>
    <phoneticPr fontId="74" type="noConversion"/>
  </si>
  <si>
    <t>市直</t>
    <phoneticPr fontId="74" type="noConversion"/>
  </si>
  <si>
    <t>玉东</t>
    <phoneticPr fontId="74" type="noConversion"/>
  </si>
  <si>
    <t>合计</t>
    <phoneticPr fontId="74" type="noConversion"/>
  </si>
  <si>
    <t xml:space="preserve">2018年玉林市级一般公共预算“三公”经费决算情况说明 </t>
    <phoneticPr fontId="74" type="noConversion"/>
  </si>
  <si>
    <t>2018年预算绩效工作开展情况说明</t>
    <phoneticPr fontId="82" type="noConversion"/>
  </si>
  <si>
    <t>玉林市2018年全市及市级政府一般债务限额和余额情况表</t>
    <phoneticPr fontId="74" type="noConversion"/>
  </si>
  <si>
    <t>玉林市2018年全市及市级政府专项债务限额和余额情况表</t>
    <phoneticPr fontId="74" type="noConversion"/>
  </si>
  <si>
    <t>2018年预算数</t>
    <phoneticPr fontId="74" type="noConversion"/>
  </si>
  <si>
    <t>一般公共预算安排预算数</t>
    <phoneticPr fontId="74" type="noConversion"/>
  </si>
  <si>
    <t>玉林市市级2018年社会保险基金收入决算表</t>
    <phoneticPr fontId="74" type="noConversion"/>
  </si>
  <si>
    <t>玉林市市级2018年社会保险基金支出决算表</t>
    <phoneticPr fontId="74" type="noConversion"/>
  </si>
  <si>
    <t>主要由于更换报废的公务用车</t>
  </si>
  <si>
    <t xml:space="preserve">    行政运行</t>
  </si>
  <si>
    <t xml:space="preserve">    一般行政管理事务</t>
  </si>
  <si>
    <t xml:space="preserve">    人大代表履职能力提升</t>
  </si>
  <si>
    <t xml:space="preserve">    事业运行</t>
  </si>
  <si>
    <t xml:space="preserve">    其他人大事务支出</t>
  </si>
  <si>
    <t xml:space="preserve">    委员视察</t>
  </si>
  <si>
    <t xml:space="preserve">    机关服务</t>
  </si>
  <si>
    <t xml:space="preserve">    法制建设</t>
  </si>
  <si>
    <t xml:space="preserve">    信访事务</t>
  </si>
  <si>
    <t xml:space="preserve">    经济体制改革研究</t>
  </si>
  <si>
    <t xml:space="preserve">    物价管理</t>
  </si>
  <si>
    <t xml:space="preserve">    应对气候变化管理事务</t>
  </si>
  <si>
    <t xml:space="preserve">    专项统计业务</t>
  </si>
  <si>
    <t xml:space="preserve">    专项普查活动</t>
  </si>
  <si>
    <t xml:space="preserve">    预算改革业务</t>
  </si>
  <si>
    <t xml:space="preserve">    财政国库业务</t>
  </si>
  <si>
    <t xml:space="preserve">    财政监察</t>
  </si>
  <si>
    <t xml:space="preserve">    信息化建设</t>
  </si>
  <si>
    <t xml:space="preserve">    其他税收事务支出</t>
  </si>
  <si>
    <t xml:space="preserve">    审计业务</t>
  </si>
  <si>
    <t xml:space="preserve">    其他审计事务支出</t>
  </si>
  <si>
    <t xml:space="preserve">    军队转业干部安置</t>
  </si>
  <si>
    <t xml:space="preserve">    引进人才费用</t>
  </si>
  <si>
    <t xml:space="preserve">    其他人力资源事务支出</t>
  </si>
  <si>
    <t xml:space="preserve">    其他商贸事务支出</t>
  </si>
  <si>
    <t xml:space="preserve">    工商行政管理专项</t>
  </si>
  <si>
    <t xml:space="preserve">    执法办案专项</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</si>
  <si>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</si>
  <si>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</si>
  <si>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</si>
  <si>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</si>
  <si>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</si>
  <si>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民族工作专项</t>
  </si>
  <si>
    <t xml:space="preserve">    台湾事务</t>
  </si>
  <si>
    <t xml:space="preserve">    其他群众团体事务支出</t>
  </si>
  <si>
    <t xml:space="preserve">    专项业务</t>
  </si>
  <si>
    <t xml:space="preserve">    其他组织事务支出</t>
  </si>
  <si>
    <t xml:space="preserve">    其他统战事务支出</t>
  </si>
  <si>
    <t xml:space="preserve">    人民防空</t>
  </si>
  <si>
    <t xml:space="preserve">    交通战备</t>
  </si>
  <si>
    <t xml:space="preserve">    内卫</t>
  </si>
  <si>
    <t xml:space="preserve">    消防</t>
  </si>
  <si>
    <t xml:space="preserve">    治安管理</t>
  </si>
  <si>
    <t xml:space="preserve">    国内安全保卫</t>
  </si>
  <si>
    <t xml:space="preserve">    刑事侦查</t>
  </si>
  <si>
    <t xml:space="preserve">    禁毒管理</t>
  </si>
  <si>
    <t xml:space="preserve">    道路交通管理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</si>
  <si>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</si>
  <si>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</si>
  <si>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</si>
  <si>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</si>
  <si>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</si>
  <si>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</si>
  <si>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其他检察支出</t>
  </si>
  <si>
    <t xml:space="preserve">    普法宣传</t>
  </si>
  <si>
    <t xml:space="preserve">    法律援助</t>
  </si>
  <si>
    <t xml:space="preserve">    社区矫正</t>
  </si>
  <si>
    <t xml:space="preserve">    强制隔离戒毒人员生活</t>
  </si>
  <si>
    <t xml:space="preserve">    所政设施建设</t>
  </si>
  <si>
    <t xml:space="preserve">    其他强制隔离戒毒支出</t>
  </si>
  <si>
    <t xml:space="preserve">    学前教育</t>
  </si>
  <si>
    <t xml:space="preserve">    初中教育</t>
  </si>
  <si>
    <t xml:space="preserve">    高中教育</t>
  </si>
  <si>
    <t xml:space="preserve">    其他普通教育支出</t>
  </si>
  <si>
    <t xml:space="preserve">    中专教育</t>
  </si>
  <si>
    <t xml:space="preserve">    技校教育</t>
  </si>
  <si>
    <t xml:space="preserve">    其他职业教育支出</t>
  </si>
  <si>
    <t xml:space="preserve">    特殊学校教育</t>
  </si>
  <si>
    <t xml:space="preserve">    干部教育</t>
  </si>
  <si>
    <t xml:space="preserve">    城市中小学校舍建设</t>
  </si>
  <si>
    <t xml:space="preserve">    其他教育费附加安排的支出</t>
  </si>
  <si>
    <t xml:space="preserve">    自然科学基金</t>
  </si>
  <si>
    <t xml:space="preserve">    应用技术研究与开发</t>
  </si>
  <si>
    <t xml:space="preserve">    产业技术研究与开发</t>
  </si>
  <si>
    <t xml:space="preserve">    科技成果转化与扩散</t>
  </si>
  <si>
    <t xml:space="preserve">    其他技术研究与开发支出</t>
  </si>
  <si>
    <t xml:space="preserve">    科普活动</t>
  </si>
  <si>
    <t xml:space="preserve">    图书馆</t>
  </si>
  <si>
    <t xml:space="preserve">    文化活动</t>
  </si>
  <si>
    <t xml:space="preserve">    群众文化</t>
  </si>
  <si>
    <t xml:space="preserve">    文化创作与保护</t>
  </si>
  <si>
    <t xml:space="preserve">    文化市场管理</t>
  </si>
  <si>
    <t xml:space="preserve">    其他文化支出</t>
  </si>
  <si>
    <t xml:space="preserve">    文物保护</t>
  </si>
  <si>
    <t xml:space="preserve">    博物馆</t>
  </si>
  <si>
    <t xml:space="preserve">    其他文物支出</t>
  </si>
  <si>
    <t xml:space="preserve">    体育竞赛</t>
  </si>
  <si>
    <t xml:space="preserve">    体育训练</t>
  </si>
  <si>
    <t xml:space="preserve">    体育场馆</t>
  </si>
  <si>
    <t xml:space="preserve">    群众体育</t>
  </si>
  <si>
    <t xml:space="preserve">    广播</t>
  </si>
  <si>
    <t xml:space="preserve">    电视</t>
  </si>
  <si>
    <t xml:space="preserve">    出版发行</t>
  </si>
  <si>
    <t xml:space="preserve">    版权管理</t>
  </si>
  <si>
    <t xml:space="preserve">    其他新闻出版广播影视支出</t>
  </si>
  <si>
    <t xml:space="preserve">  国家电影事业发展专项资金及对应专项债务收入安排的支出</t>
  </si>
  <si>
    <t xml:space="preserve">    其他国家电影事业发展专项资金支出</t>
  </si>
  <si>
    <t xml:space="preserve">    宣传文化发展专项支出</t>
  </si>
  <si>
    <t xml:space="preserve">    文化产业发展专项支出</t>
  </si>
  <si>
    <t xml:space="preserve">    综合业务管理</t>
  </si>
  <si>
    <t xml:space="preserve">    劳动保障监察</t>
  </si>
  <si>
    <t xml:space="preserve">    就业管理事务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</si>
  <si>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</si>
  <si>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</si>
  <si>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</si>
  <si>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</si>
  <si>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</si>
  <si>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拥军优属</t>
  </si>
  <si>
    <t xml:space="preserve">    老龄事务</t>
  </si>
  <si>
    <t xml:space="preserve">    民间组织管理</t>
  </si>
  <si>
    <t xml:space="preserve">    行政区划和地名管理</t>
  </si>
  <si>
    <t xml:space="preserve">    部队供应</t>
  </si>
  <si>
    <t xml:space="preserve">    其他民政管理事务支出</t>
  </si>
  <si>
    <t xml:space="preserve">    归口管理的行政单位离退休</t>
  </si>
  <si>
    <t xml:space="preserve">    事业单位离退休</t>
  </si>
  <si>
    <t xml:space="preserve">    离退休人员管理机构</t>
  </si>
  <si>
    <t xml:space="preserve">    机关事业单位基本养老保险缴费支出</t>
  </si>
  <si>
    <t xml:space="preserve">    对机关事业单位基本养老保险基金的补助</t>
  </si>
  <si>
    <t xml:space="preserve">    其他行政事业单位离退休支出</t>
  </si>
  <si>
    <t xml:space="preserve">    其他就业补助支出</t>
  </si>
  <si>
    <t xml:space="preserve">    死亡抚恤</t>
  </si>
  <si>
    <t xml:space="preserve">    优抚事业单位支出</t>
  </si>
  <si>
    <t xml:space="preserve">    义务兵优待</t>
  </si>
  <si>
    <t xml:space="preserve">    其他优抚支出</t>
  </si>
  <si>
    <t xml:space="preserve">    退役士兵安置</t>
  </si>
  <si>
    <t xml:space="preserve">    军队移交政府的离退休人员安置</t>
  </si>
  <si>
    <t xml:space="preserve">    军队移交政府离退休干部管理机构</t>
  </si>
  <si>
    <t xml:space="preserve">    退役士兵管理教育</t>
  </si>
  <si>
    <t xml:space="preserve">    儿童福利</t>
  </si>
  <si>
    <t xml:space="preserve">    殡葬</t>
  </si>
  <si>
    <t xml:space="preserve">    社会福利事业单位</t>
  </si>
  <si>
    <t xml:space="preserve">    残疾人康复</t>
  </si>
  <si>
    <t xml:space="preserve">    残疾人就业和扶贫</t>
  </si>
  <si>
    <t xml:space="preserve">    残疾人体育</t>
  </si>
  <si>
    <t xml:space="preserve">    残疾人生活和护理补贴</t>
  </si>
  <si>
    <t xml:space="preserve">    其他残疾人事业支出</t>
  </si>
  <si>
    <t xml:space="preserve">    其他自然灾害生活救助支出</t>
  </si>
  <si>
    <t xml:space="preserve">    其他红十字事业支出</t>
  </si>
  <si>
    <t xml:space="preserve">    流浪乞讨人员救助支出</t>
  </si>
  <si>
    <t xml:space="preserve">    其他医疗卫生与计划生育管理事务支出</t>
  </si>
  <si>
    <t xml:space="preserve">    综合医院</t>
  </si>
  <si>
    <t xml:space="preserve">    其他专科医院</t>
  </si>
  <si>
    <t xml:space="preserve">    其他公立医院支出</t>
  </si>
  <si>
    <t xml:space="preserve">    城市社区卫生机构</t>
  </si>
  <si>
    <t xml:space="preserve">    乡镇卫生院</t>
  </si>
  <si>
    <t xml:space="preserve">    其他基层医疗卫生机构支出</t>
  </si>
  <si>
    <t xml:space="preserve">    疾病预防控制机构</t>
  </si>
  <si>
    <t xml:space="preserve">    卫生监督机构</t>
  </si>
  <si>
    <t xml:space="preserve">    妇幼保健机构</t>
  </si>
  <si>
    <t xml:space="preserve">    采供血机构</t>
  </si>
  <si>
    <t xml:space="preserve">    其他专业公共卫生机构</t>
  </si>
  <si>
    <t xml:space="preserve">    基本公共卫生服务</t>
  </si>
  <si>
    <t xml:space="preserve">    重大公共卫生专项</t>
  </si>
  <si>
    <t xml:space="preserve">    其他公共卫生支出</t>
  </si>
  <si>
    <t xml:space="preserve">    计划生育机构</t>
  </si>
  <si>
    <t xml:space="preserve">    其他计划生育事务支出</t>
  </si>
  <si>
    <t xml:space="preserve">    食品安全事务</t>
  </si>
  <si>
    <t xml:space="preserve">    其他食品和药品监督管理事务支出</t>
  </si>
  <si>
    <t xml:space="preserve">    行政单位医疗</t>
  </si>
  <si>
    <t xml:space="preserve">    事业单位医疗</t>
  </si>
  <si>
    <t xml:space="preserve">    公务员医疗补助</t>
  </si>
  <si>
    <t xml:space="preserve">    其他行政事业单位医疗支出</t>
  </si>
  <si>
    <t xml:space="preserve">    财政对城乡居民基本医疗保险基金的补助</t>
  </si>
  <si>
    <t xml:space="preserve">    城乡医疗救助</t>
  </si>
  <si>
    <t xml:space="preserve">    优抚对象医疗补助</t>
  </si>
  <si>
    <t xml:space="preserve">    其他环境保护管理事务支出</t>
  </si>
  <si>
    <t xml:space="preserve">    其他环境监测与监察支出</t>
  </si>
  <si>
    <t xml:space="preserve">    水体</t>
  </si>
  <si>
    <t xml:space="preserve">    固体废弃物与化学品</t>
  </si>
  <si>
    <t xml:space="preserve">    环境监测与信息</t>
  </si>
  <si>
    <t xml:space="preserve">    环境执法监察</t>
  </si>
  <si>
    <t xml:space="preserve">    城管执法</t>
  </si>
  <si>
    <t xml:space="preserve">    工程建设标准规范编制与监管</t>
  </si>
  <si>
    <t xml:space="preserve">    市政公用行业市场监管</t>
  </si>
  <si>
    <t xml:space="preserve">    其他城乡社区管理事务支出</t>
  </si>
  <si>
    <t xml:space="preserve">    其他城乡社区公共设施支出</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</si>
  <si>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</si>
  <si>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</si>
  <si>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</si>
  <si>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</si>
  <si>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</si>
  <si>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</si>
  <si>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防灾救灾</t>
  </si>
  <si>
    <t xml:space="preserve">    农业组织化与产业化经营</t>
  </si>
  <si>
    <t xml:space="preserve">    农产品加工与促销</t>
  </si>
  <si>
    <t xml:space="preserve">    其他农业支出</t>
  </si>
  <si>
    <t xml:space="preserve">    林业事业机构</t>
  </si>
  <si>
    <t xml:space="preserve">    森林培育</t>
  </si>
  <si>
    <t xml:space="preserve">    林业技术推广</t>
  </si>
  <si>
    <t xml:space="preserve">    森林生态效益补偿</t>
  </si>
  <si>
    <t xml:space="preserve">    动植物保护</t>
  </si>
  <si>
    <t xml:space="preserve">    林业执法与监督</t>
  </si>
  <si>
    <t xml:space="preserve">    林业工程与项目管理</t>
  </si>
  <si>
    <t xml:space="preserve">    林业防灾减灾</t>
  </si>
  <si>
    <t xml:space="preserve">    其他林业支出</t>
  </si>
  <si>
    <t xml:space="preserve">    水利行业业务管理</t>
  </si>
  <si>
    <t xml:space="preserve">    水利工程建设</t>
  </si>
  <si>
    <t xml:space="preserve">    水利工程运行与维护</t>
  </si>
  <si>
    <t xml:space="preserve">    水资源节约管理与保护</t>
  </si>
  <si>
    <t xml:space="preserve">    防汛</t>
  </si>
  <si>
    <t xml:space="preserve">    抗旱</t>
  </si>
  <si>
    <t xml:space="preserve">    农田水利</t>
  </si>
  <si>
    <t xml:space="preserve">    江河湖库水系综合整治</t>
  </si>
  <si>
    <t xml:space="preserve">    其他水利支出</t>
  </si>
  <si>
    <t xml:space="preserve">    扶贫事业机构</t>
  </si>
  <si>
    <t xml:space="preserve">    其他扶贫支出</t>
  </si>
  <si>
    <t xml:space="preserve">    涉农贷款增量奖励</t>
  </si>
  <si>
    <t xml:space="preserve">    农业保险保费补贴</t>
  </si>
  <si>
    <t xml:space="preserve">    创业担保贷款贴息</t>
  </si>
  <si>
    <t xml:space="preserve">    公路和运输技术标准化建设</t>
  </si>
  <si>
    <t xml:space="preserve">    其他公路水路运输支出</t>
  </si>
  <si>
    <t xml:space="preserve">    其他铁路运输支出</t>
  </si>
  <si>
    <t xml:space="preserve">    对城市公交的补贴</t>
  </si>
  <si>
    <t xml:space="preserve">    车辆购置税用于公路等基础设施建设支出</t>
  </si>
  <si>
    <t xml:space="preserve">    公共交通运营补助</t>
  </si>
  <si>
    <t xml:space="preserve">    其他制造业支出</t>
  </si>
  <si>
    <t xml:space="preserve">    其他建筑业支出</t>
  </si>
  <si>
    <t xml:space="preserve">    电子专项工程</t>
  </si>
  <si>
    <t xml:space="preserve">    其他工业和信息产业监管支出</t>
  </si>
  <si>
    <t xml:space="preserve">    应急救援支出</t>
  </si>
  <si>
    <t xml:space="preserve">    其他安全生产监管支出</t>
  </si>
  <si>
    <t xml:space="preserve">    国有企业监事会专项</t>
  </si>
  <si>
    <t xml:space="preserve">    中小企业发展专项</t>
  </si>
  <si>
    <t xml:space="preserve">  商业流通事务</t>
  </si>
  <si>
    <t xml:space="preserve">    其他商业流通事务支出</t>
  </si>
  <si>
    <t xml:space="preserve">  旅游业管理与服务支出</t>
  </si>
  <si>
    <t xml:space="preserve">    旅游行业业务管理</t>
  </si>
  <si>
    <t xml:space="preserve">  涉外发展服务支出</t>
  </si>
  <si>
    <t xml:space="preserve">    其他涉外发展服务支出</t>
  </si>
  <si>
    <t>一般公共预算支出</t>
  </si>
  <si>
    <t xml:space="preserve">    人大会议</t>
  </si>
  <si>
    <t xml:space="preserve">    人大立法</t>
  </si>
  <si>
    <t xml:space="preserve">    人大监督</t>
  </si>
  <si>
    <t xml:space="preserve">    代表工作</t>
  </si>
  <si>
    <t xml:space="preserve">    人大信访工作</t>
  </si>
  <si>
    <t xml:space="preserve">    政协会议</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</si>
  <si>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</si>
  <si>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</si>
  <si>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</si>
  <si>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</si>
  <si>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</si>
  <si>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</si>
  <si>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参事事务</t>
  </si>
  <si>
    <t xml:space="preserve">    其他政府办公厅(室)及相关机构事务支出</t>
  </si>
  <si>
    <t xml:space="preserve">    战略规划与实施</t>
  </si>
  <si>
    <t xml:space="preserve">    日常经济运行调节</t>
  </si>
  <si>
    <t xml:space="preserve">    社会事业发展规划</t>
  </si>
  <si>
    <t xml:space="preserve">    其他发展与改革事务支出</t>
  </si>
  <si>
    <t xml:space="preserve">    信息事务</t>
  </si>
  <si>
    <t xml:space="preserve">    统计管理</t>
  </si>
  <si>
    <t xml:space="preserve">    统计抽样调查</t>
  </si>
  <si>
    <t xml:space="preserve">    其他统计信息事务支出</t>
  </si>
  <si>
    <t xml:space="preserve">    财政委托业务支出</t>
  </si>
  <si>
    <t xml:space="preserve">    其他财政事务支出</t>
  </si>
  <si>
    <t xml:space="preserve">    税务办案</t>
  </si>
  <si>
    <t xml:space="preserve">    税务登记证及发票管理</t>
  </si>
  <si>
    <t xml:space="preserve">    代扣代收代征税款手续费</t>
  </si>
  <si>
    <t xml:space="preserve">    税务宣传</t>
  </si>
  <si>
    <t xml:space="preserve">    协税护税</t>
  </si>
  <si>
    <t xml:space="preserve">    审计管理</t>
  </si>
  <si>
    <t xml:space="preserve">  海关事务</t>
  </si>
  <si>
    <t xml:space="preserve">    收费业务</t>
  </si>
  <si>
    <t xml:space="preserve">    缉私办案</t>
  </si>
  <si>
    <t xml:space="preserve">    口岸电子执法系统建设与维护</t>
  </si>
  <si>
    <t xml:space="preserve">    其他海关事务支出</t>
  </si>
  <si>
    <t xml:space="preserve">    政府特殊津贴</t>
  </si>
  <si>
    <t xml:space="preserve">    资助留学回国人员</t>
  </si>
  <si>
    <t xml:space="preserve">    博士后日常经费</t>
  </si>
  <si>
    <t xml:space="preserve">    公务员考核</t>
  </si>
  <si>
    <t xml:space="preserve">    公务员履职能力提升</t>
  </si>
  <si>
    <t xml:space="preserve">    公务员招考</t>
  </si>
  <si>
    <t xml:space="preserve">    公务员综合管理</t>
  </si>
  <si>
    <t xml:space="preserve">    大案要案查处</t>
  </si>
  <si>
    <t xml:space="preserve">    派驻派出机构</t>
  </si>
  <si>
    <t xml:space="preserve">    中央巡视</t>
  </si>
  <si>
    <t xml:space="preserve">    其他纪检监察事务支出</t>
  </si>
  <si>
    <t xml:space="preserve">    对外贸易管理</t>
  </si>
  <si>
    <t xml:space="preserve">    国际经济合作</t>
  </si>
  <si>
    <t xml:space="preserve">    外资管理</t>
  </si>
  <si>
    <t xml:space="preserve">    国内贸易管理</t>
  </si>
  <si>
    <t xml:space="preserve">    招商引资</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</si>
  <si>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</si>
  <si>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</si>
  <si>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</si>
  <si>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</si>
  <si>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</si>
  <si>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</si>
  <si>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</si>
  <si>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</si>
  <si>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消费者权益保护</t>
  </si>
  <si>
    <t xml:space="preserve">    其他工商行政管理事务支出</t>
  </si>
  <si>
    <t xml:space="preserve">    出入境检验检疫行政执法和业务管理</t>
  </si>
  <si>
    <t xml:space="preserve">    出入境检验检疫技术支持</t>
  </si>
  <si>
    <t xml:space="preserve">    其他民族事务支出</t>
  </si>
  <si>
    <t xml:space="preserve">  宗教事务</t>
  </si>
  <si>
    <t xml:space="preserve">    宗教工作专项</t>
  </si>
  <si>
    <t xml:space="preserve">    其他宗教事务支出</t>
  </si>
  <si>
    <t xml:space="preserve">    港澳事务</t>
  </si>
  <si>
    <t xml:space="preserve">    华侨事务</t>
  </si>
  <si>
    <t xml:space="preserve">    其他港澳台侨事务支出</t>
  </si>
  <si>
    <t xml:space="preserve">    档案馆</t>
  </si>
  <si>
    <t xml:space="preserve">    其他档案事务支出</t>
  </si>
  <si>
    <t xml:space="preserve">    其他民主党派及工商联事务支出</t>
  </si>
  <si>
    <t xml:space="preserve">    厂务公开</t>
  </si>
  <si>
    <t xml:space="preserve">    工会疗养休养</t>
  </si>
  <si>
    <t xml:space="preserve">  党委办公厅(室)及相关机构事务</t>
  </si>
  <si>
    <t xml:space="preserve">    其他党委办公厅(室)及相关机构事务支出</t>
  </si>
  <si>
    <t xml:space="preserve">    其他宣传事务支出</t>
  </si>
  <si>
    <t xml:space="preserve">  对外联络事务</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</si>
  <si>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</si>
  <si>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</si>
  <si>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</si>
  <si>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</si>
  <si>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</si>
  <si>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</si>
  <si>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</si>
  <si>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</si>
  <si>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</si>
  <si>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</si>
  <si>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</si>
  <si>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</si>
  <si>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</si>
  <si>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</si>
  <si>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</si>
  <si>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</si>
  <si>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</si>
  <si>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</si>
  <si>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</si>
  <si>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</si>
  <si>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</si>
  <si>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</si>
  <si>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</si>
  <si>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</si>
  <si>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</si>
  <si>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</si>
  <si>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</si>
  <si>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</si>
  <si>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</si>
  <si>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</si>
  <si>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</si>
  <si>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</si>
  <si>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其他外交支出(款)</t>
  </si>
  <si>
    <t xml:space="preserve">    其他外交支出(项)</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</si>
  <si>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</si>
  <si>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</si>
  <si>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</si>
  <si>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</si>
  <si>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</si>
  <si>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</si>
  <si>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兵役征集</t>
  </si>
  <si>
    <t xml:space="preserve">    经济动员</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</si>
  <si>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</si>
  <si>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</si>
  <si>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</si>
  <si>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</si>
  <si>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</si>
  <si>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</si>
  <si>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</si>
  <si>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 xml:space="preserve">    边防</t>
  </si>
  <si>
    <t xml:space="preserve">    警卫</t>
  </si>
  <si>
    <t xml:space="preserve">    黄金</t>
  </si>
  <si>
    <t xml:space="preserve">    森林</t>
  </si>
  <si>
    <t xml:space="preserve">    水电</t>
  </si>
  <si>
    <t xml:space="preserve">    交通</t>
  </si>
  <si>
    <t xml:space="preserve">    其他武装警察支出</t>
  </si>
  <si>
    <t xml:space="preserve">    经济犯罪侦查</t>
  </si>
  <si>
    <t xml:space="preserve">    出入境管理</t>
  </si>
  <si>
    <t xml:space="preserve">    行动技术管理</t>
  </si>
  <si>
    <t xml:space="preserve">    防范和处理邪教犯罪</t>
  </si>
  <si>
    <t xml:space="preserve">    网络侦控管理</t>
  </si>
  <si>
    <t xml:space="preserve">  国家安全</t>
  </si>
  <si>
    <t xml:space="preserve">    安全业务</t>
  </si>
  <si>
    <t xml:space="preserve">    其他国家安全支出</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</si>
  <si>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</si>
  <si>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</si>
  <si>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</si>
  <si>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</si>
  <si>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</si>
  <si>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</si>
  <si>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案件审判</t>
  </si>
  <si>
    <t xml:space="preserve">    案件执行</t>
  </si>
  <si>
    <t xml:space="preserve">    “两庭”建设</t>
  </si>
  <si>
    <t xml:space="preserve">    其他法院支出</t>
  </si>
  <si>
    <t xml:space="preserve">    基层司法业务</t>
  </si>
  <si>
    <t xml:space="preserve">    律师公证管理</t>
  </si>
  <si>
    <t xml:space="preserve">    司法统一考试</t>
  </si>
  <si>
    <t xml:space="preserve">    仲裁</t>
  </si>
  <si>
    <t xml:space="preserve">    司法鉴定</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</si>
  <si>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</si>
  <si>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</si>
  <si>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</si>
  <si>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</si>
  <si>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</si>
  <si>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</si>
  <si>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强制隔离戒毒人员教育</t>
  </si>
  <si>
    <t xml:space="preserve">  国家保密</t>
  </si>
  <si>
    <t xml:space="preserve">    保密技术</t>
  </si>
  <si>
    <t xml:space="preserve">    保密管理</t>
  </si>
  <si>
    <t xml:space="preserve">    其他国家保密支出</t>
  </si>
  <si>
    <t xml:space="preserve">  缉私警察</t>
  </si>
  <si>
    <t xml:space="preserve">    专项缉私活动支出</t>
  </si>
  <si>
    <t xml:space="preserve">    缉私情报</t>
  </si>
  <si>
    <t xml:space="preserve">    禁毒及缉毒</t>
  </si>
  <si>
    <t xml:space="preserve">    其他缉私警察支出</t>
  </si>
  <si>
    <t xml:space="preserve">  海警</t>
  </si>
  <si>
    <t xml:space="preserve">    公安现役基本支出</t>
  </si>
  <si>
    <t xml:space="preserve">    一般管理事务</t>
  </si>
  <si>
    <t xml:space="preserve">    维权执法业务</t>
  </si>
  <si>
    <t xml:space="preserve">    装备建设和运行维护</t>
  </si>
  <si>
    <t xml:space="preserve">    信息化建设及运行维护</t>
  </si>
  <si>
    <t xml:space="preserve">    基础设施建设及维护</t>
  </si>
  <si>
    <t xml:space="preserve">    其他海警支出</t>
  </si>
  <si>
    <t xml:space="preserve">  其他公共安全支出(款)</t>
  </si>
  <si>
    <t xml:space="preserve">    其他公共安全支出(项)</t>
  </si>
  <si>
    <t xml:space="preserve">    其他消防</t>
  </si>
  <si>
    <t xml:space="preserve">    其他教育管理事务支出</t>
  </si>
  <si>
    <t xml:space="preserve">    小学教育</t>
  </si>
  <si>
    <t xml:space="preserve">    高等教育</t>
  </si>
  <si>
    <t xml:space="preserve">    化解农村义务教育债务支出</t>
  </si>
  <si>
    <t xml:space="preserve">    化解普通高中债务支出</t>
  </si>
  <si>
    <t xml:space="preserve">    初等职业教育</t>
  </si>
  <si>
    <t xml:space="preserve">    职业高中教育</t>
  </si>
  <si>
    <t xml:space="preserve">    高等职业教育</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</si>
  <si>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</si>
  <si>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</si>
  <si>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</si>
  <si>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</si>
  <si>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</si>
  <si>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</si>
  <si>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</si>
  <si>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</si>
  <si>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</si>
  <si>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</si>
  <si>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</si>
  <si>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</si>
  <si>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</si>
  <si>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</si>
  <si>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工读学校教育</t>
  </si>
  <si>
    <t xml:space="preserve">    其他特殊教育支出</t>
  </si>
  <si>
    <t xml:space="preserve">    教师进修</t>
  </si>
  <si>
    <t xml:space="preserve">    培训支出</t>
  </si>
  <si>
    <t xml:space="preserve">    退役士兵能力提升</t>
  </si>
  <si>
    <t xml:space="preserve">    其他进修及培训</t>
  </si>
  <si>
    <t xml:space="preserve">    农村中小学校舍建设</t>
  </si>
  <si>
    <t xml:space="preserve">    农村中小学教学设施</t>
  </si>
  <si>
    <t xml:space="preserve">    城市中小学教学设施</t>
  </si>
  <si>
    <t xml:space="preserve">    中等职业学校教学设施</t>
  </si>
  <si>
    <t xml:space="preserve">  其他教育支出(款)</t>
  </si>
  <si>
    <t xml:space="preserve">    其他教育支出(项)</t>
  </si>
  <si>
    <t xml:space="preserve">    其他科学技术管理事务支出</t>
  </si>
  <si>
    <t xml:space="preserve">    机构运行</t>
  </si>
  <si>
    <t xml:space="preserve">    重点基础研究规划</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</si>
  <si>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</si>
  <si>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</si>
  <si>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</si>
  <si>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</si>
  <si>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</si>
  <si>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</si>
  <si>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</si>
  <si>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</si>
  <si>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</si>
  <si>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</si>
  <si>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</si>
  <si>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</si>
  <si>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</si>
  <si>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</si>
  <si>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</si>
  <si>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</si>
  <si>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</si>
  <si>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</si>
  <si>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</si>
  <si>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</si>
  <si>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</si>
  <si>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</si>
  <si>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</si>
  <si>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</si>
  <si>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</si>
  <si>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</si>
  <si>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</si>
  <si>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</si>
  <si>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</si>
  <si>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</si>
  <si>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</si>
  <si>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</si>
  <si>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</si>
  <si>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</si>
  <si>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</si>
  <si>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 xml:space="preserve">    文化展示及纪念机构</t>
  </si>
  <si>
    <t xml:space="preserve">    艺术表演场所</t>
  </si>
  <si>
    <t xml:space="preserve">    艺术表演团体</t>
  </si>
  <si>
    <t xml:space="preserve">    文化交流与合作</t>
  </si>
  <si>
    <t xml:space="preserve">    历史名城与古迹</t>
  </si>
  <si>
    <t xml:space="preserve">    运动项目管理</t>
  </si>
  <si>
    <t xml:space="preserve">    体育交流与合作</t>
  </si>
  <si>
    <t xml:space="preserve">    其他体育支出</t>
  </si>
  <si>
    <t xml:space="preserve">    电影</t>
  </si>
  <si>
    <t xml:space="preserve">    新闻通讯</t>
  </si>
  <si>
    <t xml:space="preserve">  其他文化体育与传媒支出(款)</t>
  </si>
  <si>
    <t xml:space="preserve">    其他文化体育与传媒支出(项)</t>
  </si>
  <si>
    <t xml:space="preserve">    社会保险业务管理事务</t>
  </si>
  <si>
    <t xml:space="preserve">    基层政权和社区建设</t>
  </si>
  <si>
    <t xml:space="preserve">  补充全国社会保障基金</t>
  </si>
  <si>
    <t xml:space="preserve">    用一般公共预算补充基金</t>
  </si>
  <si>
    <t xml:space="preserve">    未归口管理的行政单位离退休</t>
  </si>
  <si>
    <t xml:space="preserve">    机关事业单位职业年金缴费支出</t>
  </si>
  <si>
    <t xml:space="preserve">  企业改革补助</t>
  </si>
  <si>
    <t xml:space="preserve">    企业关闭破产补助</t>
  </si>
  <si>
    <t xml:space="preserve">    厂办大集体改革补助</t>
  </si>
  <si>
    <t xml:space="preserve">    其他企业改革发展补助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</si>
  <si>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</si>
  <si>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</si>
  <si>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</si>
  <si>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</si>
  <si>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</si>
  <si>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</si>
  <si>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</si>
  <si>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</si>
  <si>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伤残抚恤</t>
  </si>
  <si>
    <t xml:space="preserve">    在乡复员、退伍军人生活补助</t>
  </si>
  <si>
    <t xml:space="preserve">    农村籍退役士兵老年生活补助</t>
  </si>
  <si>
    <t xml:space="preserve">    其他退役安置支出</t>
  </si>
  <si>
    <t xml:space="preserve">    老年福利</t>
  </si>
  <si>
    <t xml:space="preserve">    假肢矫形</t>
  </si>
  <si>
    <t xml:space="preserve">    其他社会福利支出</t>
  </si>
  <si>
    <t xml:space="preserve">    中央自然灾害生活补助</t>
  </si>
  <si>
    <t xml:space="preserve">    地方自然灾害生活补助</t>
  </si>
  <si>
    <t xml:space="preserve">    自然灾害灾后重建补助</t>
  </si>
  <si>
    <t xml:space="preserve">  最低生活保障</t>
  </si>
  <si>
    <t xml:space="preserve">    城市最低生活保障金支出</t>
  </si>
  <si>
    <t xml:space="preserve">    农村最低生活保障金支出</t>
  </si>
  <si>
    <t xml:space="preserve">    临时救助支出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</si>
  <si>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</si>
  <si>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</si>
  <si>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</si>
  <si>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</si>
  <si>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交强险营业税补助基金支出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</si>
  <si>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</si>
  <si>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</si>
  <si>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</si>
  <si>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</si>
  <si>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</si>
  <si>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</si>
  <si>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</si>
  <si>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</si>
  <si>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</si>
  <si>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</si>
  <si>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</si>
  <si>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</si>
  <si>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</si>
  <si>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其他社会保障和就业支出(款)</t>
  </si>
  <si>
    <t xml:space="preserve">    其他社会保障和就业支出(项)</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</si>
  <si>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</si>
  <si>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</si>
  <si>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</si>
  <si>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</si>
  <si>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</si>
  <si>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</si>
  <si>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福利医院</t>
  </si>
  <si>
    <t xml:space="preserve">    行业医院</t>
  </si>
  <si>
    <t xml:space="preserve">    处理医疗欠费</t>
  </si>
  <si>
    <t xml:space="preserve">    精神卫生机构</t>
  </si>
  <si>
    <t xml:space="preserve">    应急救治机构</t>
  </si>
  <si>
    <t xml:space="preserve">    突发公共卫生事件应急处理</t>
  </si>
  <si>
    <t xml:space="preserve">    中医(民族医)药专项</t>
  </si>
  <si>
    <t xml:space="preserve">    其他中医药支出</t>
  </si>
  <si>
    <t xml:space="preserve">    计划生育服务</t>
  </si>
  <si>
    <t xml:space="preserve">    药品事务</t>
  </si>
  <si>
    <t xml:space="preserve">    化妆品事务</t>
  </si>
  <si>
    <t xml:space="preserve">    医疗器械事务</t>
  </si>
  <si>
    <t xml:space="preserve">    财政对职工基本医疗保险基金的补助</t>
  </si>
  <si>
    <t xml:space="preserve">    财政对新型农村合作医疗基金的补助</t>
  </si>
  <si>
    <t xml:space="preserve">    财政对城镇居民基本医疗保险基金的补助</t>
  </si>
  <si>
    <t xml:space="preserve">    财政对其他基本医疗保险基金的补助</t>
  </si>
  <si>
    <t xml:space="preserve">    疾病应急救助</t>
  </si>
  <si>
    <t xml:space="preserve">    其他医疗救助支出</t>
  </si>
  <si>
    <t xml:space="preserve">    其他优抚对象医疗支出</t>
  </si>
  <si>
    <t xml:space="preserve">  其他医疗卫生与计划生育支出(款)</t>
  </si>
  <si>
    <t xml:space="preserve">    其他医疗卫生与计划生育支出(项)</t>
  </si>
  <si>
    <t xml:space="preserve">    环境保护宣传</t>
  </si>
  <si>
    <t xml:space="preserve">    环境保护法规、规划及标准</t>
  </si>
  <si>
    <t xml:space="preserve">    环境国际合作及履约</t>
  </si>
  <si>
    <t xml:space="preserve">    环境保护行政许可</t>
  </si>
  <si>
    <t xml:space="preserve">    建设项目环评审查与监督</t>
  </si>
  <si>
    <t xml:space="preserve">    核与辐射安全监督</t>
  </si>
  <si>
    <t xml:space="preserve">    大气</t>
  </si>
  <si>
    <t xml:space="preserve">    噪声</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</si>
  <si>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</si>
  <si>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</si>
  <si>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</si>
  <si>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</si>
  <si>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</si>
  <si>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</si>
  <si>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</si>
  <si>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</si>
  <si>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</si>
  <si>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</si>
  <si>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</si>
  <si>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</si>
  <si>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</si>
  <si>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</si>
  <si>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</si>
  <si>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</si>
  <si>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</si>
  <si>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</si>
  <si>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</si>
  <si>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</si>
  <si>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</si>
  <si>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</si>
  <si>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</si>
  <si>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</si>
  <si>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</si>
  <si>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</si>
  <si>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</si>
  <si>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</si>
  <si>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</si>
  <si>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</si>
  <si>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</si>
  <si>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</si>
  <si>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</si>
  <si>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</si>
  <si>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</si>
  <si>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</si>
  <si>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</si>
  <si>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</si>
  <si>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</si>
  <si>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</si>
  <si>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</si>
  <si>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</si>
  <si>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</si>
  <si>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</si>
  <si>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</si>
  <si>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</si>
  <si>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</si>
  <si>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</si>
  <si>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</si>
  <si>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</si>
  <si>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</si>
  <si>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 xml:space="preserve">    工程建设管理</t>
  </si>
  <si>
    <t xml:space="preserve">    国家重点风景区规划与保护</t>
  </si>
  <si>
    <t xml:space="preserve">    住宅建设与房地产市场监管</t>
  </si>
  <si>
    <t xml:space="preserve">    执业资格注册、资质审查</t>
  </si>
  <si>
    <t xml:space="preserve">  城乡社区规划与管理(款)</t>
  </si>
  <si>
    <t xml:space="preserve">    城乡社区规划与管理(项)</t>
  </si>
  <si>
    <t xml:space="preserve">    小城镇基础设施建设</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</si>
  <si>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</si>
  <si>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</si>
  <si>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</si>
  <si>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</si>
  <si>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</si>
  <si>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</si>
  <si>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农垦运行</t>
  </si>
  <si>
    <t xml:space="preserve">    对外交流与合作</t>
  </si>
  <si>
    <t xml:space="preserve">    稳定农民收入补贴</t>
  </si>
  <si>
    <t xml:space="preserve">    农业结构调整补贴</t>
  </si>
  <si>
    <t xml:space="preserve">    农业生产支持补贴</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</si>
  <si>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</si>
  <si>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</si>
  <si>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</si>
  <si>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</si>
  <si>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</si>
  <si>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森林资源管理</t>
  </si>
  <si>
    <t xml:space="preserve">    森林资源监测</t>
  </si>
  <si>
    <t xml:space="preserve">    林业自然保护区</t>
  </si>
  <si>
    <t xml:space="preserve">    湿地保护</t>
  </si>
  <si>
    <t xml:space="preserve">    林业检疫检测</t>
  </si>
  <si>
    <t xml:space="preserve">    防沙治沙</t>
  </si>
  <si>
    <t xml:space="preserve">    林业质量安全</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</si>
  <si>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</si>
  <si>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</si>
  <si>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</si>
  <si>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</si>
  <si>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</si>
  <si>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</si>
  <si>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</si>
  <si>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</si>
  <si>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长江黄河等流域管理</t>
  </si>
  <si>
    <t xml:space="preserve">    水利前期工作</t>
  </si>
  <si>
    <t xml:space="preserve">    水利执法监督</t>
  </si>
  <si>
    <t xml:space="preserve">    水土保持</t>
  </si>
  <si>
    <t xml:space="preserve">    水质监测</t>
  </si>
  <si>
    <t xml:space="preserve">    水文测报</t>
  </si>
  <si>
    <t xml:space="preserve">    水利技术推广</t>
  </si>
  <si>
    <t xml:space="preserve">    国际河流治理与管理</t>
  </si>
  <si>
    <t xml:space="preserve">    大中型水库移民后期扶持专项支出</t>
  </si>
  <si>
    <t xml:space="preserve">    水利安全监督</t>
  </si>
  <si>
    <t xml:space="preserve">    砂石资源费支出</t>
  </si>
  <si>
    <t xml:space="preserve">    水利建设移民支出</t>
  </si>
  <si>
    <t xml:space="preserve">    农村人畜饮水</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</si>
  <si>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</si>
  <si>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</si>
  <si>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</si>
  <si>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</si>
  <si>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</si>
  <si>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</si>
  <si>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</si>
  <si>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</si>
  <si>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农村基础设施建设</t>
  </si>
  <si>
    <t xml:space="preserve">    生产发展</t>
  </si>
  <si>
    <t xml:space="preserve">    社会发展</t>
  </si>
  <si>
    <t xml:space="preserve">    扶贫贷款奖补和贴息</t>
  </si>
  <si>
    <t xml:space="preserve">    “三西”农业建设专项补助</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</si>
  <si>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</si>
  <si>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</si>
  <si>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</si>
  <si>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</si>
  <si>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</si>
  <si>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</si>
  <si>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</si>
  <si>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</si>
  <si>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</si>
  <si>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</si>
  <si>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</si>
  <si>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</si>
  <si>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支持农村金融机构</t>
  </si>
  <si>
    <t xml:space="preserve">    补充创业担保贷款基金</t>
  </si>
  <si>
    <t xml:space="preserve">    其他普惠金融发展支出</t>
  </si>
  <si>
    <t xml:space="preserve">  目标价格补贴</t>
  </si>
  <si>
    <t xml:space="preserve">    棉花目标价格补贴</t>
  </si>
  <si>
    <t xml:space="preserve">    大豆目标价格补贴</t>
  </si>
  <si>
    <t xml:space="preserve">    其他目标价格补贴</t>
  </si>
  <si>
    <t xml:space="preserve">  其他农林水支出(款)</t>
  </si>
  <si>
    <t xml:space="preserve">    化解其他公益性乡村债务支出</t>
  </si>
  <si>
    <t xml:space="preserve">    其他农林水支出(项)</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</si>
  <si>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</si>
  <si>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</si>
  <si>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</si>
  <si>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</si>
  <si>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</si>
  <si>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</si>
  <si>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</si>
  <si>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</si>
  <si>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</si>
  <si>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</si>
  <si>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</si>
  <si>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</si>
  <si>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</si>
  <si>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</si>
  <si>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</si>
  <si>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</si>
  <si>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</si>
  <si>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铁路路网建设</t>
  </si>
  <si>
    <t xml:space="preserve">    铁路还贷专项</t>
  </si>
  <si>
    <t xml:space="preserve">    铁路安全</t>
  </si>
  <si>
    <t xml:space="preserve">    铁路专项运输</t>
  </si>
  <si>
    <t xml:space="preserve">    行业监管</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</si>
  <si>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</si>
  <si>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</si>
  <si>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</si>
  <si>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</si>
  <si>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</si>
  <si>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</si>
  <si>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</si>
  <si>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</si>
  <si>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</si>
  <si>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</si>
  <si>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</si>
  <si>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</si>
  <si>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</si>
  <si>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</si>
  <si>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</si>
  <si>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</si>
  <si>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</si>
  <si>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其他交通运输支出(项)</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</si>
  <si>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</si>
  <si>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</si>
  <si>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</si>
  <si>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</si>
  <si>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</si>
  <si>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</si>
  <si>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</si>
  <si>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</si>
  <si>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</si>
  <si>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</si>
  <si>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</si>
  <si>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</si>
  <si>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</si>
  <si>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</si>
  <si>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</si>
  <si>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</si>
  <si>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</si>
  <si>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</si>
  <si>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</si>
  <si>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</si>
  <si>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</si>
  <si>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</si>
  <si>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</si>
  <si>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技术基础研究</t>
  </si>
  <si>
    <t xml:space="preserve">    国务院安委会专项</t>
  </si>
  <si>
    <t xml:space="preserve">    安全监管监察专项</t>
  </si>
  <si>
    <t xml:space="preserve">    煤炭安全</t>
  </si>
  <si>
    <t xml:space="preserve">    中央企业专项管理</t>
  </si>
  <si>
    <t xml:space="preserve">    其他国有资产监管支出</t>
  </si>
  <si>
    <t xml:space="preserve">    科技型中小企业技术创新基金</t>
  </si>
  <si>
    <t xml:space="preserve">    其他支持中小企业发展和管理支出</t>
  </si>
  <si>
    <t xml:space="preserve">  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</si>
  <si>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</si>
  <si>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</si>
  <si>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</si>
  <si>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</si>
  <si>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</si>
  <si>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</si>
  <si>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 xml:space="preserve">    食品流通安全补贴</t>
  </si>
  <si>
    <t xml:space="preserve">    市场监测及信息管理</t>
  </si>
  <si>
    <t xml:space="preserve">    民贸企业补贴</t>
  </si>
  <si>
    <t xml:space="preserve">    民贸民品贷款贴息</t>
  </si>
  <si>
    <t xml:space="preserve">    旅游宣传</t>
  </si>
  <si>
    <t xml:space="preserve">    其他旅游业管理与服务支出</t>
  </si>
  <si>
    <t xml:space="preserve">    外商投资环境建设补助资金</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</si>
  <si>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</si>
  <si>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</si>
  <si>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</si>
  <si>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</si>
  <si>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</si>
  <si>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</si>
  <si>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</si>
  <si>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</si>
  <si>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</si>
  <si>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</si>
  <si>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</si>
  <si>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</si>
  <si>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</si>
  <si>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</si>
  <si>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</si>
  <si>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</si>
  <si>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</si>
  <si>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</si>
  <si>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</si>
  <si>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商业银行贷款贴息</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</si>
  <si>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</si>
  <si>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</si>
  <si>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</si>
  <si>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</si>
  <si>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</si>
  <si>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</si>
  <si>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</si>
  <si>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</si>
  <si>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</si>
  <si>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</si>
  <si>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</si>
  <si>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</si>
  <si>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</si>
  <si>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</si>
  <si>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</si>
  <si>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</si>
  <si>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</si>
  <si>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</si>
  <si>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</si>
  <si>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</si>
  <si>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</si>
  <si>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</si>
  <si>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</si>
  <si>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</si>
  <si>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</si>
  <si>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</si>
  <si>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</si>
  <si>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</si>
  <si>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</si>
  <si>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</si>
  <si>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</si>
  <si>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</si>
  <si>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</si>
  <si>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</si>
  <si>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</si>
  <si>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</si>
  <si>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</si>
  <si>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</si>
  <si>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</si>
  <si>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</si>
  <si>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</si>
  <si>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</si>
  <si>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</si>
  <si>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</si>
  <si>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</si>
  <si>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</si>
  <si>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</si>
  <si>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</si>
  <si>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</si>
  <si>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</si>
  <si>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</si>
  <si>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</si>
  <si>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</si>
  <si>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</si>
  <si>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</si>
  <si>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</si>
  <si>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</si>
  <si>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</si>
  <si>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</si>
  <si>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</si>
  <si>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</si>
  <si>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</si>
  <si>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</si>
  <si>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</si>
  <si>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</si>
  <si>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</si>
  <si>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</si>
  <si>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</si>
  <si>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</si>
  <si>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</si>
  <si>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</si>
  <si>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</si>
  <si>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</si>
  <si>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</si>
  <si>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其他国土海洋气象等支出(款)</t>
  </si>
  <si>
    <t xml:space="preserve">    其他国土海洋气象等支出(项)</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</si>
  <si>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</si>
  <si>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</si>
  <si>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</si>
  <si>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</si>
  <si>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</si>
  <si>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</si>
  <si>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</si>
  <si>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</si>
  <si>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</si>
  <si>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</si>
  <si>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</si>
  <si>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</si>
  <si>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</si>
  <si>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</si>
  <si>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</si>
  <si>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</si>
  <si>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</si>
  <si>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</si>
  <si>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</si>
  <si>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</si>
  <si>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</si>
  <si>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</si>
  <si>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</si>
  <si>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</si>
  <si>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</si>
  <si>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</si>
  <si>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</si>
  <si>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</si>
  <si>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</si>
  <si>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</si>
  <si>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</si>
  <si>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</si>
  <si>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</si>
  <si>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</si>
  <si>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</si>
  <si>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</si>
  <si>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</si>
  <si>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</si>
  <si>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</si>
  <si>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石油储备支出</t>
  </si>
  <si>
    <t xml:space="preserve">    天然铀能源储备</t>
  </si>
  <si>
    <t xml:space="preserve">    煤炭储备</t>
  </si>
  <si>
    <t xml:space="preserve">    其他能源储备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</si>
  <si>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</si>
  <si>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</si>
  <si>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</si>
  <si>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</si>
  <si>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</si>
  <si>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</si>
  <si>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</si>
  <si>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</si>
  <si>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</si>
  <si>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</si>
  <si>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</si>
  <si>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</si>
  <si>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</si>
  <si>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</si>
  <si>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</si>
  <si>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</si>
  <si>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</si>
  <si>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</si>
  <si>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</si>
  <si>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</si>
  <si>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</si>
  <si>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</si>
  <si>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</si>
  <si>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</si>
  <si>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</si>
  <si>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</si>
  <si>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</si>
  <si>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</si>
  <si>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</si>
  <si>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</si>
  <si>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</si>
  <si>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</si>
  <si>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</si>
  <si>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</si>
  <si>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</si>
  <si>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</si>
  <si>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</si>
  <si>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</si>
  <si>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</si>
  <si>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</si>
  <si>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</si>
  <si>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资助国产影片放映</t>
  </si>
  <si>
    <t xml:space="preserve">    资助城市影院</t>
  </si>
  <si>
    <t xml:space="preserve">    资助少数民族电影译制</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</si>
  <si>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</si>
  <si>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</si>
  <si>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</si>
  <si>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</si>
  <si>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小型水库移民扶助基金及对应专项债务收入安排的支出</t>
  </si>
  <si>
    <t xml:space="preserve">    其他小型水库移民扶助基金支出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</si>
  <si>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</si>
  <si>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</si>
  <si>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</si>
  <si>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</si>
  <si>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</si>
  <si>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</si>
  <si>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</si>
  <si>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</si>
  <si>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</si>
  <si>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</si>
  <si>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</si>
  <si>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</si>
  <si>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</si>
  <si>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</si>
  <si>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</si>
  <si>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</si>
  <si>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</si>
  <si>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</si>
  <si>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</si>
  <si>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</si>
  <si>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</si>
  <si>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</si>
  <si>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</si>
  <si>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</si>
  <si>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农业土地开发资金及对应专项债务收入安排的支出</t>
  </si>
  <si>
    <t xml:space="preserve">  城市基础设施配套费及对应专项债务收入安排的支出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</si>
  <si>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</si>
  <si>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</si>
  <si>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</si>
  <si>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</si>
  <si>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</si>
  <si>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污水处理费及对应专项债务收入安排的支出</t>
  </si>
  <si>
    <t xml:space="preserve">    污水处理设施建设和运营</t>
  </si>
  <si>
    <t xml:space="preserve">    代征手续费</t>
  </si>
  <si>
    <t xml:space="preserve">    其他污水处理费安排的支出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</si>
  <si>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</si>
  <si>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</si>
  <si>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</si>
  <si>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</si>
  <si>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</si>
  <si>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</si>
  <si>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</si>
  <si>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国家重大水利工程建设基金及对应专项债务收入安排的支出</t>
  </si>
  <si>
    <t xml:space="preserve">    三峡工程后续工作</t>
  </si>
  <si>
    <t xml:space="preserve">    地方重大水利工程建设</t>
  </si>
  <si>
    <t xml:space="preserve">    其他重大水利工程建设基金支出</t>
  </si>
  <si>
    <t xml:space="preserve">  海南省高等级公路车辆通行附加费及对应专项债务收入安排的支出</t>
  </si>
  <si>
    <t xml:space="preserve">    公路还贷</t>
  </si>
  <si>
    <t xml:space="preserve">    其他海南省高等级公路车辆通行附加费安排的支出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</si>
  <si>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</si>
  <si>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</si>
  <si>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</si>
  <si>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</si>
  <si>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港口建设费及对应专项债务收入安排的支出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</si>
  <si>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</si>
  <si>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</si>
  <si>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</si>
  <si>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</si>
  <si>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</si>
  <si>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</si>
  <si>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</si>
  <si>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</si>
  <si>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</si>
  <si>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</si>
  <si>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</si>
  <si>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</si>
  <si>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</si>
  <si>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</si>
  <si>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</si>
  <si>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</si>
  <si>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</si>
  <si>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</si>
  <si>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</si>
  <si>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</si>
  <si>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</si>
  <si>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</si>
  <si>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</si>
  <si>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</si>
  <si>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</si>
  <si>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</si>
  <si>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</si>
  <si>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农网还贷资金支出</t>
  </si>
  <si>
    <t xml:space="preserve">    中央农网还贷资金支出</t>
  </si>
  <si>
    <t xml:space="preserve">    地方农网还贷资金支出</t>
  </si>
  <si>
    <t xml:space="preserve">    其他农网还贷资金支出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</si>
  <si>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</si>
  <si>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</si>
  <si>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</si>
  <si>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</si>
  <si>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</si>
  <si>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</si>
  <si>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中央特别国债经营基金支出</t>
  </si>
  <si>
    <t xml:space="preserve">    中央特别国债经营基金财务支出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</si>
  <si>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</si>
  <si>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</si>
  <si>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</si>
  <si>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</si>
  <si>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</si>
  <si>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</si>
  <si>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</si>
  <si>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</si>
  <si>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</si>
  <si>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彩票公益金及对应专项债务收入安排的支出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</si>
  <si>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</si>
  <si>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</si>
  <si>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</si>
  <si>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</si>
  <si>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</si>
  <si>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</si>
  <si>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</si>
  <si>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</si>
  <si>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</si>
  <si>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</si>
  <si>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</si>
  <si>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</si>
  <si>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</si>
  <si>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</si>
  <si>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</si>
  <si>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</si>
  <si>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</si>
  <si>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</si>
  <si>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</si>
  <si>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彩票公益金债务付息支出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</si>
  <si>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</si>
  <si>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</si>
  <si>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</si>
  <si>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</si>
  <si>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</si>
  <si>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</si>
  <si>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</si>
  <si>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</si>
  <si>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</si>
  <si>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</si>
  <si>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</si>
  <si>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</si>
  <si>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</si>
  <si>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</si>
  <si>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</si>
  <si>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</si>
  <si>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</si>
  <si>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彩票公益金债务发行费用支出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</si>
  <si>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</si>
  <si>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</si>
  <si>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</si>
  <si>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</si>
  <si>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</si>
  <si>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</si>
  <si>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</si>
  <si>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其他地方自行试点项目收益专项债券发行费用支出</t>
  </si>
  <si>
    <t xml:space="preserve">    其他政府性基金债务发行费用支出</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</si>
  <si>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</si>
  <si>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</si>
  <si>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</si>
  <si>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</si>
  <si>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</si>
  <si>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</si>
  <si>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</si>
  <si>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</si>
  <si>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</si>
  <si>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</si>
  <si>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</si>
  <si>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</si>
  <si>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</si>
  <si>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</si>
  <si>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</si>
  <si>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</si>
  <si>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</si>
  <si>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</si>
  <si>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</si>
  <si>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国有企业政策性补贴(款)</t>
  </si>
  <si>
    <t xml:space="preserve">    国有企业政策性补贴(项)</t>
  </si>
  <si>
    <t xml:space="preserve">  金融国有资本经营预算支出</t>
  </si>
  <si>
    <t xml:space="preserve">    资本性支出</t>
  </si>
  <si>
    <t xml:space="preserve">    改革性支出</t>
  </si>
  <si>
    <t xml:space="preserve">    其他金融国有资本经营预算支出</t>
  </si>
  <si>
    <t xml:space="preserve">  其他国有资本经营预算支出(款)</t>
  </si>
  <si>
    <t xml:space="preserve">    其他国有资本经营预算支出(项)</t>
  </si>
  <si>
    <t>2018年玉林市市级国有资本经营预算支出决算表</t>
    <phoneticPr fontId="74" type="noConversion"/>
  </si>
  <si>
    <t>合计</t>
    <phoneticPr fontId="74" type="noConversion"/>
  </si>
  <si>
    <t>2018年决算</t>
    <phoneticPr fontId="74" type="noConversion"/>
  </si>
  <si>
    <t xml:space="preserve">     一般公共服务支出</t>
    <phoneticPr fontId="74" type="noConversion"/>
  </si>
  <si>
    <t xml:space="preserve">     国防支出</t>
    <phoneticPr fontId="74" type="noConversion"/>
  </si>
  <si>
    <t xml:space="preserve">     公共安全支出</t>
    <phoneticPr fontId="74" type="noConversion"/>
  </si>
  <si>
    <t xml:space="preserve">     教育支出</t>
    <phoneticPr fontId="74" type="noConversion"/>
  </si>
  <si>
    <t xml:space="preserve">     科学技术支出</t>
    <phoneticPr fontId="74" type="noConversion"/>
  </si>
  <si>
    <t xml:space="preserve">     文化体育与传媒支出</t>
    <phoneticPr fontId="74" type="noConversion"/>
  </si>
  <si>
    <t xml:space="preserve">     社会保障和就业支出</t>
    <phoneticPr fontId="74" type="noConversion"/>
  </si>
  <si>
    <t xml:space="preserve">     医疗卫生与计划生育支出</t>
    <phoneticPr fontId="74" type="noConversion"/>
  </si>
  <si>
    <t xml:space="preserve">     节能环保支出</t>
    <phoneticPr fontId="74" type="noConversion"/>
  </si>
  <si>
    <t xml:space="preserve">     城乡社区支出</t>
    <phoneticPr fontId="74" type="noConversion"/>
  </si>
  <si>
    <t xml:space="preserve">     农林水支出</t>
    <phoneticPr fontId="74" type="noConversion"/>
  </si>
  <si>
    <t xml:space="preserve">     交通运输支出</t>
    <phoneticPr fontId="74" type="noConversion"/>
  </si>
  <si>
    <t xml:space="preserve">     资源勘探信息等支出</t>
    <phoneticPr fontId="74" type="noConversion"/>
  </si>
  <si>
    <t xml:space="preserve">     商业服务业等支出</t>
    <phoneticPr fontId="74" type="noConversion"/>
  </si>
  <si>
    <t xml:space="preserve">     金融支出</t>
    <phoneticPr fontId="74" type="noConversion"/>
  </si>
  <si>
    <t xml:space="preserve">     国土海洋气象等支出</t>
    <phoneticPr fontId="74" type="noConversion"/>
  </si>
  <si>
    <t xml:space="preserve">     住房保障支出</t>
    <phoneticPr fontId="74" type="noConversion"/>
  </si>
  <si>
    <t xml:space="preserve">     粮油物资储备支出</t>
    <phoneticPr fontId="74" type="noConversion"/>
  </si>
  <si>
    <t xml:space="preserve">     其他支出</t>
    <phoneticPr fontId="74" type="noConversion"/>
  </si>
  <si>
    <t xml:space="preserve">     均衡性转移支付收入</t>
    <phoneticPr fontId="74" type="noConversion"/>
  </si>
  <si>
    <t xml:space="preserve">     县级基本财力保障机制奖补资金收入</t>
    <phoneticPr fontId="74" type="noConversion"/>
  </si>
  <si>
    <t xml:space="preserve">     结算补助收入</t>
    <phoneticPr fontId="74" type="noConversion"/>
  </si>
  <si>
    <t xml:space="preserve">     成品油价格和税改转移支付</t>
    <phoneticPr fontId="74" type="noConversion"/>
  </si>
  <si>
    <t xml:space="preserve">     基本养老保险和低保等转移支付</t>
    <phoneticPr fontId="74" type="noConversion"/>
  </si>
  <si>
    <t xml:space="preserve">     其他一般性转移支付</t>
    <phoneticPr fontId="74" type="noConversion"/>
  </si>
  <si>
    <t xml:space="preserve">     体制补助收入</t>
    <phoneticPr fontId="74" type="noConversion"/>
  </si>
  <si>
    <t xml:space="preserve">     一般结算补助</t>
    <phoneticPr fontId="74" type="noConversion"/>
  </si>
  <si>
    <t xml:space="preserve">     医疗卫生支出</t>
    <phoneticPr fontId="74" type="noConversion"/>
  </si>
  <si>
    <t xml:space="preserve">     环境保护支出</t>
    <phoneticPr fontId="74" type="noConversion"/>
  </si>
  <si>
    <t xml:space="preserve">     城乡社区事务支出</t>
    <phoneticPr fontId="74" type="noConversion"/>
  </si>
  <si>
    <t xml:space="preserve">     国土资源气象等支出</t>
    <phoneticPr fontId="74" type="noConversion"/>
  </si>
  <si>
    <t>政府性基金预算收入总计</t>
  </si>
  <si>
    <t xml:space="preserve">  一、政府性基金预算收入 </t>
  </si>
  <si>
    <t>2018年玉林市级一般公共预算收入决算表</t>
    <phoneticPr fontId="74" type="noConversion"/>
  </si>
  <si>
    <t>一般公共预算收入总计</t>
  </si>
  <si>
    <t>一、地方一般公共预算收入</t>
  </si>
  <si>
    <t>二、转移性收入</t>
  </si>
  <si>
    <t>表4</t>
    <phoneticPr fontId="74" type="noConversion"/>
  </si>
  <si>
    <t>表3</t>
    <phoneticPr fontId="74" type="noConversion"/>
  </si>
  <si>
    <t>表5</t>
    <phoneticPr fontId="74" type="noConversion"/>
  </si>
  <si>
    <t>玉林市市级2018年一般公共预算收支总表</t>
    <phoneticPr fontId="74" type="noConversion"/>
  </si>
  <si>
    <t>表2    2018年玉林市级一般公共预算收入决算表</t>
    <phoneticPr fontId="74" type="noConversion"/>
  </si>
  <si>
    <t>表3    2018年玉林市级一般公共预算支出决算表</t>
    <phoneticPr fontId="74" type="noConversion"/>
  </si>
  <si>
    <t>2018年玉林市级一般公共预算支出决算表</t>
    <phoneticPr fontId="74" type="noConversion"/>
  </si>
  <si>
    <t>表5    2018年玉林市一般公共预算本级基本支出决算表</t>
    <phoneticPr fontId="74" type="noConversion"/>
  </si>
  <si>
    <t>表6</t>
    <phoneticPr fontId="74" type="noConversion"/>
  </si>
  <si>
    <t>表7</t>
    <phoneticPr fontId="74" type="noConversion"/>
  </si>
  <si>
    <t xml:space="preserve">    政府性基金支出总计</t>
  </si>
  <si>
    <t>表9</t>
    <phoneticPr fontId="89" type="noConversion"/>
  </si>
  <si>
    <t>表8    玉林市2018年全市及市级政府一般债务限额和余额情况决算表</t>
    <phoneticPr fontId="74" type="noConversion"/>
  </si>
  <si>
    <t>2018年玉林市级一般公共预算税收返还和转移支付收入决算表（分项目、分地区）</t>
    <phoneticPr fontId="74" type="noConversion"/>
  </si>
  <si>
    <t>表6    2018年玉林市级一般公共预算税收返还和转移支付收入决算表（分项目、分地区）</t>
    <phoneticPr fontId="74" type="noConversion"/>
  </si>
  <si>
    <t>2018年玉林市级一般公共预算转移性支出决算表 （分项目、分地区）</t>
    <phoneticPr fontId="74" type="noConversion"/>
  </si>
  <si>
    <t xml:space="preserve">表7    2018年玉林市级一般公共预算转移性支出决算表（分项目、分地区）  </t>
    <phoneticPr fontId="74" type="noConversion"/>
  </si>
  <si>
    <t>玉林市市级2018年政府性基金预算收支决算总表</t>
    <phoneticPr fontId="89" type="noConversion"/>
  </si>
  <si>
    <t>表11</t>
    <phoneticPr fontId="74" type="noConversion"/>
  </si>
  <si>
    <t>玉东</t>
    <phoneticPr fontId="74" type="noConversion"/>
  </si>
  <si>
    <t>表9    玉林市市级2018年政府性基金预算收支决算总表</t>
    <phoneticPr fontId="74" type="noConversion"/>
  </si>
  <si>
    <t xml:space="preserve">      国有土地使用权出让相关支出</t>
    <phoneticPr fontId="74" type="noConversion"/>
  </si>
  <si>
    <t xml:space="preserve">      旅游发展基金支出</t>
    <phoneticPr fontId="74" type="noConversion"/>
  </si>
  <si>
    <t xml:space="preserve">      彩票公益金相关支出</t>
    <phoneticPr fontId="74" type="noConversion"/>
  </si>
  <si>
    <t>表12</t>
    <phoneticPr fontId="74" type="noConversion"/>
  </si>
  <si>
    <t xml:space="preserve">    文化体育与传媒</t>
    <phoneticPr fontId="74" type="noConversion"/>
  </si>
  <si>
    <t xml:space="preserve">    城乡社区</t>
    <phoneticPr fontId="74" type="noConversion"/>
  </si>
  <si>
    <t xml:space="preserve">    农林水</t>
    <phoneticPr fontId="74" type="noConversion"/>
  </si>
  <si>
    <t xml:space="preserve">    交通运输</t>
    <phoneticPr fontId="74" type="noConversion"/>
  </si>
  <si>
    <t xml:space="preserve">    商业服务业</t>
    <phoneticPr fontId="74" type="noConversion"/>
  </si>
  <si>
    <t xml:space="preserve">    其他</t>
    <phoneticPr fontId="74" type="noConversion"/>
  </si>
  <si>
    <t xml:space="preserve">表11    2018年玉林市级政府性基金预算支出决算表（分项目、分地区）  </t>
    <phoneticPr fontId="74" type="noConversion"/>
  </si>
  <si>
    <t xml:space="preserve">2018年玉林市级政府性基金转移支付决算表（分项目、分地区）  </t>
    <phoneticPr fontId="74" type="noConversion"/>
  </si>
  <si>
    <t>表20</t>
    <phoneticPr fontId="74" type="noConversion"/>
  </si>
  <si>
    <t>表21</t>
    <phoneticPr fontId="74" type="noConversion"/>
  </si>
  <si>
    <t>表1    玉林市市级2018年一般公共预算收支总表</t>
    <phoneticPr fontId="74" type="noConversion"/>
  </si>
  <si>
    <t>表4    2018年玉林市直一般公共预算本级支出决算表</t>
    <phoneticPr fontId="74" type="noConversion"/>
  </si>
  <si>
    <t>2018年玉林市一般公共预算本级基本支出决算表</t>
    <phoneticPr fontId="74" type="noConversion"/>
  </si>
  <si>
    <t xml:space="preserve">表10    2018年玉林市级政府性基金预算收入决算表（分项目、分地区） </t>
    <phoneticPr fontId="74" type="noConversion"/>
  </si>
  <si>
    <t xml:space="preserve">表12    2018年玉林市级政府性基金转移支付决算表（分项目、分地区）  </t>
    <phoneticPr fontId="74" type="noConversion"/>
  </si>
  <si>
    <t>表13    玉林市2018年全市及市级政府专项债务限额和余额情况表</t>
    <phoneticPr fontId="74" type="noConversion"/>
  </si>
  <si>
    <t>表14    2018年玉林市市级国有资本经营预算收入决算表</t>
    <phoneticPr fontId="74" type="noConversion"/>
  </si>
  <si>
    <t>表15    2018年玉林市市级国有资本经营预算支出决算表</t>
    <phoneticPr fontId="74" type="noConversion"/>
  </si>
  <si>
    <t>表16   2018年玉林市市级社会保险基金收入决算表</t>
    <phoneticPr fontId="74" type="noConversion"/>
  </si>
  <si>
    <t>表17    2018年玉林市市级社会保险基金支出决算表</t>
    <phoneticPr fontId="74" type="noConversion"/>
  </si>
  <si>
    <t>表18    2018年玉林市市级总预备费使用情况表</t>
    <phoneticPr fontId="74" type="noConversion"/>
  </si>
  <si>
    <t>表19  2018年度玉林市市直预算资金年终资产负债表</t>
    <phoneticPr fontId="74" type="noConversion"/>
  </si>
  <si>
    <t>表20  2018年度玉东新区预算资金年终资产负债表</t>
    <phoneticPr fontId="74" type="noConversion"/>
  </si>
  <si>
    <t xml:space="preserve">表21  2018年玉林市级一般公共预算“三公”经费决算情况说明 </t>
    <phoneticPr fontId="74" type="noConversion"/>
  </si>
  <si>
    <t>表22</t>
    <phoneticPr fontId="74" type="noConversion"/>
  </si>
  <si>
    <t>表23</t>
    <phoneticPr fontId="82" type="noConversion"/>
  </si>
  <si>
    <t>2017年</t>
  </si>
  <si>
    <t>2018年</t>
  </si>
  <si>
    <t>政府债务限额</t>
  </si>
  <si>
    <t xml:space="preserve">   一般债务限额</t>
  </si>
  <si>
    <t xml:space="preserve">   专项债务限额</t>
  </si>
  <si>
    <t>政府债务余额</t>
  </si>
  <si>
    <t xml:space="preserve">   一般债务余额</t>
  </si>
  <si>
    <t xml:space="preserve">   专项债务余额</t>
  </si>
  <si>
    <t xml:space="preserve">   一般债券</t>
  </si>
  <si>
    <t xml:space="preserve">   专项债券</t>
  </si>
  <si>
    <t>还本付息决算数</t>
  </si>
  <si>
    <t>表22   2018年玉林市全市及市级政府债务、政府债券情况表</t>
    <phoneticPr fontId="74" type="noConversion"/>
  </si>
  <si>
    <t>表23  2018年预算绩效工作开展情况说明</t>
    <phoneticPr fontId="74" type="noConversion"/>
  </si>
  <si>
    <t>2018年玉林市全市及市级政府债务、政府债券情况表</t>
    <phoneticPr fontId="74" type="noConversion"/>
  </si>
  <si>
    <r>
      <t>政府新增债券发行决算数</t>
    </r>
    <r>
      <rPr>
        <b/>
        <sz val="10"/>
        <color rgb="FF000000"/>
        <rFont val="å¾®è½¯é›…é»‘"/>
        <charset val="134"/>
      </rPr>
      <t xml:space="preserve"> </t>
    </r>
  </si>
  <si>
    <t>上级安排我市对外交流合作工作增加</t>
    <phoneticPr fontId="74" type="noConversion"/>
  </si>
  <si>
    <t>2018年玉林市级政府性基金预算收入决算表             （分项目、分地区）</t>
    <phoneticPr fontId="74" type="noConversion"/>
  </si>
  <si>
    <t xml:space="preserve">    2018年玉林市级政府性基金预算支出决算表               （分项目、分地区）</t>
    <phoneticPr fontId="74" type="noConversion"/>
  </si>
</sst>
</file>

<file path=xl/styles.xml><?xml version="1.0" encoding="utf-8"?>
<styleSheet xmlns="http://schemas.openxmlformats.org/spreadsheetml/2006/main">
  <numFmts count="32">
    <numFmt numFmtId="41" formatCode="_(* #,##0_);_(* \(#,##0\);_(* &quot;-&quot;_);_(@_)"/>
    <numFmt numFmtId="176" formatCode="_(* #,##0_);_(* \(#,##0\);_(* &quot;-&quot;_);_(@_)"/>
    <numFmt numFmtId="177" formatCode="_(* #,##0.00_);_(* \(#,##0.00\);_(* &quot;-&quot;??_);_(@_)"/>
    <numFmt numFmtId="178" formatCode="_-&quot;$&quot;\ * #,##0_-;_-&quot;$&quot;\ * #,##0\-;_-&quot;$&quot;\ * &quot;-&quot;_-;_-@_-"/>
    <numFmt numFmtId="179" formatCode="#,##0;\-#,##0;&quot;-&quot;"/>
    <numFmt numFmtId="180" formatCode="_-&quot;$&quot;* #,##0_-;\-&quot;$&quot;* #,##0_-;_-&quot;$&quot;* &quot;-&quot;_-;_-@_-"/>
    <numFmt numFmtId="181" formatCode="#,##0_ "/>
    <numFmt numFmtId="182" formatCode="_(&quot;$&quot;* #,##0.00_);_(&quot;$&quot;* \(#,##0.00\);_(&quot;$&quot;* &quot;-&quot;??_);_(@_)"/>
    <numFmt numFmtId="183" formatCode="&quot;$&quot;\ #,##0_-;[Red]&quot;$&quot;\ #,##0\-"/>
    <numFmt numFmtId="184" formatCode="#,##0.00_);[Red]\(#,##0.00\)"/>
    <numFmt numFmtId="185" formatCode="0.0_ "/>
    <numFmt numFmtId="186" formatCode="&quot;$&quot;#,##0.00_);[Red]\(&quot;$&quot;#,##0.00\)"/>
    <numFmt numFmtId="187" formatCode="_-* #,##0.00_-;\-* #,##0.00_-;_-* &quot;-&quot;??_-;_-@_-"/>
    <numFmt numFmtId="188" formatCode="0_);[Red]\(0\)"/>
    <numFmt numFmtId="189" formatCode="#,##0.00_ "/>
    <numFmt numFmtId="190" formatCode="_-&quot;$&quot;\ * #,##0.00_-;_-&quot;$&quot;\ * #,##0.00\-;_-&quot;$&quot;\ * &quot;-&quot;??_-;_-@_-"/>
    <numFmt numFmtId="191" formatCode="\$#,##0.00;\(\$#,##0.00\)"/>
    <numFmt numFmtId="192" formatCode="&quot;$&quot;#,##0_);[Red]\(&quot;$&quot;#,##0\)"/>
    <numFmt numFmtId="193" formatCode="#,##0;\(#,##0\)"/>
    <numFmt numFmtId="194" formatCode="&quot;$&quot;\ #,##0.00_-;[Red]&quot;$&quot;\ #,##0.00\-"/>
    <numFmt numFmtId="195" formatCode="_(&quot;$&quot;* #,##0_);_(&quot;$&quot;* \(#,##0\);_(&quot;$&quot;* &quot;-&quot;_);_(@_)"/>
    <numFmt numFmtId="196" formatCode="#,##0.0000_ "/>
    <numFmt numFmtId="197" formatCode="_-* #,##0.00_-;\-* #,##0.00_-;_-* &quot;-&quot;_-;_-@_-"/>
    <numFmt numFmtId="198" formatCode="#,##0.0_);\(#,##0.0\)"/>
    <numFmt numFmtId="199" formatCode="0.00_ "/>
    <numFmt numFmtId="200" formatCode="#,##0_);[Red]\(#,##0\)"/>
    <numFmt numFmtId="201" formatCode="\$#,##0;\(\$#,##0\)"/>
    <numFmt numFmtId="202" formatCode="#,##0.00_ ;[Red]\-#,##0.00\ "/>
    <numFmt numFmtId="203" formatCode="0.00_ ;[Red]\-0.00\ "/>
    <numFmt numFmtId="204" formatCode="0.0_);[Red]\(0.0\)"/>
    <numFmt numFmtId="205" formatCode="#,##0.0_ "/>
    <numFmt numFmtId="206" formatCode="_ * #,##0_ ;_ * \-#,##0_ ;_ * &quot;-&quot;??_ ;_ @_ "/>
  </numFmts>
  <fonts count="96">
    <font>
      <sz val="12"/>
      <name val="宋体"/>
      <charset val="134"/>
    </font>
    <font>
      <sz val="12"/>
      <name val="宋体"/>
      <family val="3"/>
      <charset val="134"/>
    </font>
    <font>
      <sz val="16"/>
      <name val="宋体"/>
      <family val="3"/>
      <charset val="134"/>
    </font>
    <font>
      <sz val="22"/>
      <name val="方正小标宋简体"/>
      <family val="4"/>
      <charset val="134"/>
    </font>
    <font>
      <sz val="11"/>
      <name val="宋体"/>
      <family val="3"/>
      <charset val="134"/>
    </font>
    <font>
      <sz val="10"/>
      <name val="宋体"/>
      <family val="3"/>
      <charset val="134"/>
    </font>
    <font>
      <b/>
      <sz val="12"/>
      <name val="宋体"/>
      <family val="3"/>
      <charset val="134"/>
    </font>
    <font>
      <b/>
      <sz val="11"/>
      <name val="宋体"/>
      <family val="3"/>
      <charset val="134"/>
    </font>
    <font>
      <sz val="11"/>
      <color indexed="8"/>
      <name val="宋体"/>
      <family val="3"/>
      <charset val="134"/>
    </font>
    <font>
      <sz val="11"/>
      <color theme="1"/>
      <name val="宋体"/>
      <family val="3"/>
      <charset val="134"/>
      <scheme val="minor"/>
    </font>
    <font>
      <b/>
      <sz val="10"/>
      <name val="宋体"/>
      <family val="3"/>
      <charset val="134"/>
    </font>
    <font>
      <b/>
      <sz val="11"/>
      <color theme="1"/>
      <name val="宋体"/>
      <family val="3"/>
      <charset val="134"/>
      <scheme val="minor"/>
    </font>
    <font>
      <sz val="24"/>
      <name val="方正小标宋简体"/>
      <family val="4"/>
      <charset val="134"/>
    </font>
    <font>
      <sz val="20"/>
      <name val="仿宋_GB2312"/>
      <family val="3"/>
      <charset val="134"/>
    </font>
    <font>
      <sz val="20"/>
      <name val="宋体"/>
      <family val="3"/>
      <charset val="134"/>
    </font>
    <font>
      <sz val="11"/>
      <color indexed="17"/>
      <name val="宋体"/>
      <family val="3"/>
      <charset val="134"/>
    </font>
    <font>
      <sz val="10"/>
      <name val="Geneva"/>
      <family val="1"/>
    </font>
    <font>
      <sz val="11"/>
      <color indexed="20"/>
      <name val="宋体"/>
      <family val="3"/>
      <charset val="134"/>
    </font>
    <font>
      <sz val="10.5"/>
      <color indexed="17"/>
      <name val="宋体"/>
      <family val="3"/>
      <charset val="134"/>
    </font>
    <font>
      <sz val="12"/>
      <color indexed="17"/>
      <name val="宋体"/>
      <family val="3"/>
      <charset val="134"/>
    </font>
    <font>
      <b/>
      <sz val="11"/>
      <color indexed="56"/>
      <name val="宋体"/>
      <family val="3"/>
      <charset val="134"/>
    </font>
    <font>
      <b/>
      <sz val="11"/>
      <color indexed="63"/>
      <name val="宋体"/>
      <family val="3"/>
      <charset val="134"/>
    </font>
    <font>
      <sz val="11"/>
      <color indexed="10"/>
      <name val="宋体"/>
      <family val="3"/>
      <charset val="134"/>
    </font>
    <font>
      <b/>
      <sz val="18"/>
      <color indexed="62"/>
      <name val="宋体"/>
      <family val="3"/>
      <charset val="134"/>
    </font>
    <font>
      <sz val="12"/>
      <name val="Times New Roman"/>
      <family val="1"/>
    </font>
    <font>
      <sz val="10"/>
      <name val="Arial"/>
      <family val="2"/>
    </font>
    <font>
      <b/>
      <sz val="18"/>
      <color indexed="56"/>
      <name val="宋体"/>
      <family val="3"/>
      <charset val="134"/>
    </font>
    <font>
      <sz val="12"/>
      <color indexed="20"/>
      <name val="宋体"/>
      <family val="3"/>
      <charset val="134"/>
    </font>
    <font>
      <sz val="10.5"/>
      <color indexed="20"/>
      <name val="宋体"/>
      <family val="3"/>
      <charset val="134"/>
    </font>
    <font>
      <sz val="10"/>
      <name val="Helv"/>
      <family val="2"/>
    </font>
    <font>
      <sz val="12"/>
      <color indexed="9"/>
      <name val="宋体"/>
      <family val="3"/>
      <charset val="134"/>
    </font>
    <font>
      <sz val="11"/>
      <color indexed="9"/>
      <name val="宋体"/>
      <family val="3"/>
      <charset val="134"/>
    </font>
    <font>
      <sz val="8"/>
      <name val="Times New Roman"/>
      <family val="1"/>
    </font>
    <font>
      <sz val="12"/>
      <color indexed="16"/>
      <name val="宋体"/>
      <family val="3"/>
      <charset val="134"/>
    </font>
    <font>
      <sz val="12"/>
      <color indexed="8"/>
      <name val="宋体"/>
      <family val="3"/>
      <charset val="134"/>
    </font>
    <font>
      <sz val="8"/>
      <name val="Arial"/>
      <family val="2"/>
    </font>
    <font>
      <b/>
      <sz val="11"/>
      <color indexed="9"/>
      <name val="宋体"/>
      <family val="3"/>
      <charset val="134"/>
    </font>
    <font>
      <b/>
      <sz val="11"/>
      <color indexed="52"/>
      <name val="宋体"/>
      <family val="3"/>
      <charset val="134"/>
    </font>
    <font>
      <i/>
      <sz val="11"/>
      <color indexed="23"/>
      <name val="宋体"/>
      <family val="3"/>
      <charset val="134"/>
    </font>
    <font>
      <sz val="11"/>
      <color indexed="62"/>
      <name val="宋体"/>
      <family val="3"/>
      <charset val="134"/>
    </font>
    <font>
      <sz val="12"/>
      <color indexed="17"/>
      <name val="仿宋_GB2312"/>
      <family val="3"/>
      <charset val="134"/>
    </font>
    <font>
      <b/>
      <sz val="12"/>
      <name val="Arial"/>
      <family val="2"/>
    </font>
    <font>
      <sz val="10"/>
      <color indexed="8"/>
      <name val="Arial"/>
      <family val="2"/>
    </font>
    <font>
      <sz val="12"/>
      <color indexed="20"/>
      <name val="楷体_GB2312"/>
      <family val="3"/>
      <charset val="134"/>
    </font>
    <font>
      <sz val="12"/>
      <color indexed="8"/>
      <name val="楷体_GB2312"/>
      <family val="3"/>
      <charset val="134"/>
    </font>
    <font>
      <sz val="12"/>
      <color indexed="9"/>
      <name val="楷体_GB2312"/>
      <family val="3"/>
      <charset val="134"/>
    </font>
    <font>
      <sz val="11"/>
      <color indexed="9"/>
      <name val="Calibri"/>
      <family val="2"/>
    </font>
    <font>
      <sz val="12"/>
      <name val="Helv"/>
      <family val="2"/>
    </font>
    <font>
      <u/>
      <sz val="12"/>
      <color indexed="12"/>
      <name val="宋体"/>
      <family val="3"/>
      <charset val="134"/>
    </font>
    <font>
      <sz val="12"/>
      <name val="Arial"/>
      <family val="2"/>
    </font>
    <font>
      <b/>
      <sz val="14"/>
      <name val="楷体"/>
      <family val="3"/>
      <charset val="134"/>
    </font>
    <font>
      <b/>
      <sz val="13"/>
      <color indexed="56"/>
      <name val="宋体"/>
      <family val="3"/>
      <charset val="134"/>
    </font>
    <font>
      <sz val="11"/>
      <color indexed="60"/>
      <name val="宋体"/>
      <family val="3"/>
      <charset val="134"/>
    </font>
    <font>
      <b/>
      <sz val="10"/>
      <name val="Tms Rmn"/>
      <family val="1"/>
    </font>
    <font>
      <sz val="12"/>
      <color indexed="20"/>
      <name val="仿宋_GB2312"/>
      <family val="3"/>
      <charset val="134"/>
    </font>
    <font>
      <sz val="12"/>
      <color indexed="17"/>
      <name val="楷体_GB2312"/>
      <family val="3"/>
      <charset val="134"/>
    </font>
    <font>
      <sz val="10"/>
      <name val="Times New Roman"/>
      <family val="1"/>
    </font>
    <font>
      <sz val="11"/>
      <color indexed="52"/>
      <name val="宋体"/>
      <family val="3"/>
      <charset val="134"/>
    </font>
    <font>
      <sz val="10"/>
      <color indexed="8"/>
      <name val="MS Sans Serif"/>
      <family val="1"/>
    </font>
    <font>
      <sz val="12"/>
      <color indexed="9"/>
      <name val="Helv"/>
      <family val="2"/>
    </font>
    <font>
      <sz val="9"/>
      <color indexed="17"/>
      <name val="宋体"/>
      <family val="3"/>
      <charset val="134"/>
    </font>
    <font>
      <b/>
      <sz val="18"/>
      <name val="Arial"/>
      <family val="2"/>
    </font>
    <font>
      <sz val="10"/>
      <name val="楷体"/>
      <family val="3"/>
      <charset val="134"/>
    </font>
    <font>
      <b/>
      <sz val="15"/>
      <color indexed="56"/>
      <name val="宋体"/>
      <family val="3"/>
      <charset val="134"/>
    </font>
    <font>
      <b/>
      <sz val="15"/>
      <color indexed="56"/>
      <name val="楷体_GB2312"/>
      <family val="3"/>
      <charset val="134"/>
    </font>
    <font>
      <b/>
      <sz val="13"/>
      <color indexed="56"/>
      <name val="楷体_GB2312"/>
      <family val="3"/>
      <charset val="134"/>
    </font>
    <font>
      <b/>
      <sz val="11"/>
      <color indexed="56"/>
      <name val="楷体_GB2312"/>
      <family val="3"/>
      <charset val="134"/>
    </font>
    <font>
      <sz val="7"/>
      <name val="Small Fonts"/>
      <family val="2"/>
    </font>
    <font>
      <b/>
      <sz val="10"/>
      <name val="MS Sans Serif"/>
      <family val="2"/>
    </font>
    <font>
      <sz val="9"/>
      <color indexed="20"/>
      <name val="宋体"/>
      <family val="3"/>
      <charset val="134"/>
    </font>
    <font>
      <sz val="11"/>
      <color indexed="8"/>
      <name val="Tahoma"/>
      <family val="2"/>
    </font>
    <font>
      <sz val="10"/>
      <color indexed="20"/>
      <name val="Arial"/>
      <family val="2"/>
    </font>
    <font>
      <sz val="10"/>
      <color indexed="17"/>
      <name val="Arial"/>
      <family val="2"/>
    </font>
    <font>
      <b/>
      <sz val="9"/>
      <name val="Arial"/>
      <family val="2"/>
    </font>
    <font>
      <sz val="9"/>
      <name val="宋体"/>
      <family val="3"/>
      <charset val="134"/>
    </font>
    <font>
      <b/>
      <sz val="22"/>
      <name val="方正小标宋简体"/>
      <family val="4"/>
      <charset val="134"/>
    </font>
    <font>
      <sz val="12"/>
      <color indexed="8"/>
      <name val="宋体"/>
      <family val="2"/>
    </font>
    <font>
      <sz val="11"/>
      <color indexed="8"/>
      <name val="宋体"/>
      <family val="2"/>
    </font>
    <font>
      <sz val="22"/>
      <name val="方正小标宋_GBK"/>
      <family val="4"/>
      <charset val="134"/>
    </font>
    <font>
      <sz val="12"/>
      <name val="宋体"/>
      <family val="3"/>
      <charset val="134"/>
    </font>
    <font>
      <sz val="20"/>
      <color indexed="8"/>
      <name val="方正小标宋简体"/>
      <family val="4"/>
      <charset val="134"/>
    </font>
    <font>
      <sz val="12"/>
      <color theme="1"/>
      <name val="宋体"/>
      <family val="3"/>
      <charset val="134"/>
      <scheme val="minor"/>
    </font>
    <font>
      <sz val="9"/>
      <name val="宋体"/>
      <family val="3"/>
      <charset val="134"/>
    </font>
    <font>
      <b/>
      <sz val="16"/>
      <name val="仿宋_GB2312"/>
      <family val="3"/>
      <charset val="134"/>
    </font>
    <font>
      <sz val="16"/>
      <name val="仿宋_GB2312"/>
      <family val="3"/>
      <charset val="134"/>
    </font>
    <font>
      <b/>
      <sz val="16"/>
      <name val="宋体"/>
      <family val="3"/>
      <charset val="134"/>
    </font>
    <font>
      <sz val="10"/>
      <color rgb="FF000000"/>
      <name val="宋体"/>
      <family val="3"/>
      <charset val="134"/>
    </font>
    <font>
      <sz val="10"/>
      <color indexed="8"/>
      <name val="宋体"/>
      <family val="3"/>
      <charset val="134"/>
    </font>
    <font>
      <sz val="18"/>
      <name val="方正小标宋_GBK"/>
      <family val="4"/>
      <charset val="134"/>
    </font>
    <font>
      <sz val="9"/>
      <name val="宋体"/>
      <family val="3"/>
      <charset val="134"/>
    </font>
    <font>
      <sz val="10"/>
      <name val="宋体"/>
      <family val="3"/>
      <charset val="134"/>
    </font>
    <font>
      <sz val="16"/>
      <color theme="1"/>
      <name val="方正小标宋简体"/>
      <family val="4"/>
      <charset val="134"/>
    </font>
    <font>
      <sz val="10"/>
      <color theme="1"/>
      <name val="宋体"/>
      <family val="3"/>
      <charset val="134"/>
      <scheme val="minor"/>
    </font>
    <font>
      <b/>
      <sz val="10"/>
      <color rgb="FF000000"/>
      <name val="宋体"/>
      <family val="3"/>
      <charset val="134"/>
    </font>
    <font>
      <b/>
      <sz val="10"/>
      <color rgb="FF000000"/>
      <name val="å¾®è½¯é›…é»‘"/>
      <charset val="134"/>
    </font>
    <font>
      <b/>
      <sz val="10"/>
      <color theme="1"/>
      <name val="宋体"/>
      <family val="3"/>
      <charset val="134"/>
      <scheme val="minor"/>
    </font>
  </fonts>
  <fills count="40">
    <fill>
      <patternFill patternType="none"/>
    </fill>
    <fill>
      <patternFill patternType="gray125"/>
    </fill>
    <fill>
      <patternFill patternType="solid">
        <fgColor indexed="42"/>
        <bgColor indexed="64"/>
      </patternFill>
    </fill>
    <fill>
      <patternFill patternType="solid">
        <fgColor indexed="45"/>
        <bgColor indexed="64"/>
      </patternFill>
    </fill>
    <fill>
      <patternFill patternType="solid">
        <fgColor indexed="27"/>
        <bgColor indexed="64"/>
      </patternFill>
    </fill>
    <fill>
      <patternFill patternType="solid">
        <fgColor indexed="42"/>
        <bgColor indexed="42"/>
      </patternFill>
    </fill>
    <fill>
      <patternFill patternType="solid">
        <fgColor indexed="22"/>
        <bgColor indexed="64"/>
      </patternFill>
    </fill>
    <fill>
      <patternFill patternType="solid">
        <fgColor indexed="46"/>
        <bgColor indexed="64"/>
      </patternFill>
    </fill>
    <fill>
      <patternFill patternType="solid">
        <fgColor indexed="54"/>
        <bgColor indexed="54"/>
      </patternFill>
    </fill>
    <fill>
      <patternFill patternType="solid">
        <fgColor indexed="25"/>
        <bgColor indexed="25"/>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29"/>
        <bgColor indexed="64"/>
      </patternFill>
    </fill>
    <fill>
      <patternFill patternType="solid">
        <fgColor indexed="45"/>
        <bgColor indexed="45"/>
      </patternFill>
    </fill>
    <fill>
      <patternFill patternType="solid">
        <fgColor indexed="31"/>
        <bgColor indexed="31"/>
      </patternFill>
    </fill>
    <fill>
      <patternFill patternType="solid">
        <fgColor indexed="22"/>
        <bgColor indexed="22"/>
      </patternFill>
    </fill>
    <fill>
      <patternFill patternType="solid">
        <fgColor indexed="26"/>
        <bgColor indexed="64"/>
      </patternFill>
    </fill>
    <fill>
      <patternFill patternType="solid">
        <fgColor indexed="52"/>
        <bgColor indexed="52"/>
      </patternFill>
    </fill>
    <fill>
      <patternFill patternType="solid">
        <fgColor indexed="36"/>
        <bgColor indexed="64"/>
      </patternFill>
    </fill>
    <fill>
      <patternFill patternType="solid">
        <fgColor indexed="11"/>
        <bgColor indexed="64"/>
      </patternFill>
    </fill>
    <fill>
      <patternFill patternType="solid">
        <fgColor indexed="44"/>
        <bgColor indexed="44"/>
      </patternFill>
    </fill>
    <fill>
      <patternFill patternType="solid">
        <fgColor indexed="55"/>
        <bgColor indexed="55"/>
      </patternFill>
    </fill>
    <fill>
      <patternFill patternType="solid">
        <fgColor indexed="49"/>
        <bgColor indexed="49"/>
      </patternFill>
    </fill>
    <fill>
      <patternFill patternType="solid">
        <fgColor indexed="55"/>
        <bgColor indexed="64"/>
      </patternFill>
    </fill>
    <fill>
      <patternFill patternType="solid">
        <fgColor indexed="26"/>
        <bgColor indexed="26"/>
      </patternFill>
    </fill>
    <fill>
      <patternFill patternType="solid">
        <fgColor indexed="51"/>
        <bgColor indexed="64"/>
      </patternFill>
    </fill>
    <fill>
      <patternFill patternType="solid">
        <fgColor indexed="47"/>
        <bgColor indexed="47"/>
      </patternFill>
    </fill>
    <fill>
      <patternFill patternType="solid">
        <fgColor indexed="31"/>
        <bgColor indexed="64"/>
      </patternFill>
    </fill>
    <fill>
      <patternFill patternType="solid">
        <fgColor indexed="63"/>
        <bgColor indexed="64"/>
      </patternFill>
    </fill>
    <fill>
      <patternFill patternType="solid">
        <fgColor indexed="59"/>
        <bgColor indexed="64"/>
      </patternFill>
    </fill>
    <fill>
      <patternFill patternType="solid">
        <fgColor indexed="30"/>
        <bgColor indexed="64"/>
      </patternFill>
    </fill>
    <fill>
      <patternFill patternType="solid">
        <fgColor indexed="27"/>
        <bgColor indexed="27"/>
      </patternFill>
    </fill>
    <fill>
      <patternFill patternType="solid">
        <fgColor indexed="49"/>
        <bgColor indexed="64"/>
      </patternFill>
    </fill>
    <fill>
      <patternFill patternType="solid">
        <fgColor indexed="43"/>
        <bgColor indexed="64"/>
      </patternFill>
    </fill>
    <fill>
      <patternFill patternType="gray0625"/>
    </fill>
    <fill>
      <patternFill patternType="solid">
        <fgColor indexed="12"/>
        <bgColor indexed="64"/>
      </patternFill>
    </fill>
    <fill>
      <patternFill patternType="mediumGray">
        <fgColor indexed="22"/>
      </patternFill>
    </fill>
    <fill>
      <patternFill patternType="solid">
        <fgColor indexed="15"/>
        <bgColor indexed="64"/>
      </patternFill>
    </fill>
    <fill>
      <patternFill patternType="solid">
        <fgColor indexed="22"/>
        <bgColor indexed="9"/>
      </patternFill>
    </fill>
  </fills>
  <borders count="3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auto="1"/>
      </top>
      <bottom style="double">
        <color auto="1"/>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thin">
        <color auto="1"/>
      </left>
      <right style="thin">
        <color auto="1"/>
      </right>
      <top/>
      <bottom/>
      <diagonal/>
    </border>
    <border>
      <left/>
      <right/>
      <top/>
      <bottom style="double">
        <color indexed="52"/>
      </bottom>
      <diagonal/>
    </border>
    <border>
      <left/>
      <right/>
      <top style="medium">
        <color auto="1"/>
      </top>
      <bottom style="medium">
        <color auto="1"/>
      </bottom>
      <diagonal/>
    </border>
    <border>
      <left/>
      <right style="thin">
        <color auto="1"/>
      </right>
      <top/>
      <bottom style="thin">
        <color auto="1"/>
      </bottom>
      <diagonal/>
    </border>
    <border>
      <left/>
      <right/>
      <top/>
      <bottom style="thick">
        <color indexed="62"/>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style="thin">
        <color indexed="64"/>
      </left>
      <right style="thin">
        <color indexed="64"/>
      </right>
      <top style="thin">
        <color indexed="64"/>
      </top>
      <bottom/>
      <diagonal/>
    </border>
  </borders>
  <cellStyleXfs count="4176">
    <xf numFmtId="0" fontId="0"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1" fillId="13" borderId="0" applyNumberFormat="0" applyBorder="0" applyAlignment="0" applyProtection="0">
      <alignment vertical="center"/>
    </xf>
    <xf numFmtId="0" fontId="18" fillId="4" borderId="0" applyNumberFormat="0" applyBorder="0" applyAlignment="0" applyProtection="0">
      <alignment vertical="center"/>
    </xf>
    <xf numFmtId="0" fontId="1" fillId="0" borderId="0">
      <alignment vertical="center"/>
    </xf>
    <xf numFmtId="0" fontId="1" fillId="0" borderId="0">
      <alignment vertical="center"/>
    </xf>
    <xf numFmtId="0" fontId="32" fillId="0" borderId="0">
      <alignment horizontal="center" vertical="center" wrapText="1"/>
      <protection locked="0"/>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30" fillId="8" borderId="0" applyNumberFormat="0" applyBorder="0" applyAlignment="0" applyProtection="0">
      <alignment vertical="center"/>
    </xf>
    <xf numFmtId="176" fontId="1" fillId="0" borderId="0" applyFont="0" applyFill="0" applyBorder="0" applyAlignment="0" applyProtection="0">
      <alignment vertical="center"/>
    </xf>
    <xf numFmtId="0" fontId="34" fillId="16" borderId="0" applyNumberFormat="0" applyBorder="0" applyAlignment="0" applyProtection="0">
      <alignment vertical="center"/>
    </xf>
    <xf numFmtId="0" fontId="1" fillId="0" borderId="0">
      <alignment vertical="center"/>
    </xf>
    <xf numFmtId="0" fontId="1" fillId="0" borderId="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30" fillId="18"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30" fillId="2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33" fillId="14" borderId="0" applyNumberFormat="0" applyBorder="0" applyAlignment="0" applyProtection="0">
      <alignment vertical="center"/>
    </xf>
    <xf numFmtId="0" fontId="30" fillId="8"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31" fillId="13" borderId="0" applyNumberFormat="0" applyBorder="0" applyAlignment="0" applyProtection="0">
      <alignment vertical="center"/>
    </xf>
    <xf numFmtId="0" fontId="8" fillId="7" borderId="0" applyNumberFormat="0" applyBorder="0" applyAlignment="0" applyProtection="0">
      <alignment vertical="center"/>
    </xf>
    <xf numFmtId="0" fontId="24" fillId="0" borderId="0">
      <alignment vertical="center"/>
    </xf>
    <xf numFmtId="0" fontId="30" fillId="18" borderId="0" applyNumberFormat="0" applyBorder="0" applyAlignment="0" applyProtection="0">
      <alignment vertical="center"/>
    </xf>
    <xf numFmtId="0" fontId="15" fillId="2" borderId="0" applyNumberFormat="0" applyBorder="0" applyAlignment="0" applyProtection="0">
      <alignment vertical="center"/>
    </xf>
    <xf numFmtId="0" fontId="30" fillId="21" borderId="0" applyNumberFormat="0" applyBorder="0" applyAlignment="0" applyProtection="0">
      <alignment vertical="center"/>
    </xf>
    <xf numFmtId="0" fontId="8" fillId="4" borderId="0" applyNumberFormat="0" applyBorder="0" applyAlignment="0" applyProtection="0">
      <alignment vertical="center"/>
    </xf>
    <xf numFmtId="0" fontId="15" fillId="2" borderId="0" applyNumberFormat="0" applyBorder="0" applyAlignment="0" applyProtection="0">
      <alignment vertical="center"/>
    </xf>
    <xf numFmtId="0" fontId="25" fillId="0" borderId="0">
      <alignment vertical="center"/>
    </xf>
    <xf numFmtId="0" fontId="17" fillId="3" borderId="0" applyNumberFormat="0" applyBorder="0" applyAlignment="0" applyProtection="0">
      <alignment vertical="center"/>
    </xf>
    <xf numFmtId="0" fontId="38" fillId="0" borderId="0" applyNumberFormat="0" applyFill="0" applyBorder="0" applyAlignment="0" applyProtection="0">
      <alignment vertical="center"/>
    </xf>
    <xf numFmtId="0" fontId="8" fillId="7" borderId="0" applyNumberFormat="0" applyBorder="0" applyAlignment="0" applyProtection="0">
      <alignment vertical="center"/>
    </xf>
    <xf numFmtId="0" fontId="15" fillId="4" borderId="0" applyNumberFormat="0" applyBorder="0" applyAlignment="0" applyProtection="0">
      <alignment vertical="center"/>
    </xf>
    <xf numFmtId="0" fontId="24" fillId="0" borderId="0">
      <alignment vertical="center"/>
    </xf>
    <xf numFmtId="0" fontId="8" fillId="7" borderId="0" applyNumberFormat="0" applyBorder="0" applyAlignment="0" applyProtection="0">
      <alignment vertical="center"/>
    </xf>
    <xf numFmtId="0" fontId="30" fillId="21" borderId="0" applyNumberFormat="0" applyBorder="0" applyAlignment="0" applyProtection="0">
      <alignment vertical="center"/>
    </xf>
    <xf numFmtId="0" fontId="19" fillId="5" borderId="0" applyNumberFormat="0" applyBorder="0" applyAlignment="0" applyProtection="0">
      <alignment vertical="center"/>
    </xf>
    <xf numFmtId="0" fontId="17" fillId="3" borderId="0" applyNumberFormat="0" applyBorder="0" applyAlignment="0" applyProtection="0">
      <alignment vertical="center"/>
    </xf>
    <xf numFmtId="9" fontId="1" fillId="0" borderId="0" applyFont="0" applyFill="0" applyBorder="0" applyAlignment="0" applyProtection="0">
      <alignment vertical="center"/>
    </xf>
    <xf numFmtId="0" fontId="24" fillId="0" borderId="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8" fillId="0" borderId="0" applyNumberFormat="0" applyFill="0" applyBorder="0" applyAlignment="0" applyProtection="0">
      <alignment vertical="center"/>
    </xf>
    <xf numFmtId="0" fontId="17" fillId="3" borderId="0" applyNumberFormat="0" applyBorder="0" applyAlignment="0" applyProtection="0">
      <alignment vertical="center"/>
    </xf>
    <xf numFmtId="0" fontId="24" fillId="0" borderId="0">
      <alignment vertical="center"/>
    </xf>
    <xf numFmtId="0" fontId="25" fillId="0" borderId="0">
      <alignment vertical="center"/>
    </xf>
    <xf numFmtId="0" fontId="30" fillId="18" borderId="0" applyNumberFormat="0" applyBorder="0" applyAlignment="0" applyProtection="0">
      <alignment vertical="center"/>
    </xf>
    <xf numFmtId="0" fontId="30" fillId="8"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28" fillId="7" borderId="0" applyNumberFormat="0" applyBorder="0" applyAlignment="0" applyProtection="0">
      <alignment vertical="center"/>
    </xf>
    <xf numFmtId="0" fontId="30" fillId="18" borderId="0" applyNumberFormat="0" applyBorder="0" applyAlignment="0" applyProtection="0">
      <alignment vertical="center"/>
    </xf>
    <xf numFmtId="0" fontId="18" fillId="2"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17" fillId="3" borderId="0" applyNumberFormat="0" applyBorder="0" applyAlignment="0" applyProtection="0">
      <alignment vertical="center"/>
    </xf>
    <xf numFmtId="0" fontId="8" fillId="3" borderId="0" applyNumberFormat="0" applyBorder="0" applyAlignment="0" applyProtection="0">
      <alignment vertical="center"/>
    </xf>
    <xf numFmtId="0" fontId="8" fillId="11" borderId="0" applyNumberFormat="0" applyBorder="0" applyAlignment="0" applyProtection="0">
      <alignment vertical="center"/>
    </xf>
    <xf numFmtId="0" fontId="44" fillId="7" borderId="0" applyNumberFormat="0" applyBorder="0" applyAlignment="0" applyProtection="0">
      <alignment vertical="center"/>
    </xf>
    <xf numFmtId="180" fontId="1" fillId="0" borderId="0" applyFont="0" applyFill="0" applyBorder="0" applyAlignment="0" applyProtection="0">
      <alignment vertical="center"/>
    </xf>
    <xf numFmtId="0" fontId="17" fillId="3" borderId="0" applyNumberFormat="0" applyBorder="0" applyAlignment="0" applyProtection="0">
      <alignment vertical="center"/>
    </xf>
    <xf numFmtId="0" fontId="37" fillId="6" borderId="13" applyNumberFormat="0" applyAlignment="0" applyProtection="0">
      <alignment vertical="center"/>
    </xf>
    <xf numFmtId="0" fontId="33" fillId="14" borderId="0" applyNumberFormat="0" applyBorder="0" applyAlignment="0" applyProtection="0">
      <alignment vertical="center"/>
    </xf>
    <xf numFmtId="0" fontId="15" fillId="2" borderId="0" applyNumberFormat="0" applyBorder="0" applyAlignment="0" applyProtection="0">
      <alignment vertical="center"/>
    </xf>
    <xf numFmtId="0" fontId="28" fillId="7" borderId="0" applyNumberFormat="0" applyBorder="0" applyAlignment="0" applyProtection="0">
      <alignment vertical="center"/>
    </xf>
    <xf numFmtId="0" fontId="17" fillId="3"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49" fontId="1" fillId="0" borderId="0" applyFont="0" applyFill="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8" fillId="26" borderId="0" applyNumberFormat="0" applyBorder="0" applyAlignment="0" applyProtection="0">
      <alignment vertical="center"/>
    </xf>
    <xf numFmtId="0" fontId="19" fillId="4"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9" fillId="0" borderId="0">
      <alignment vertical="center"/>
    </xf>
    <xf numFmtId="0" fontId="34" fillId="25" borderId="0" applyNumberFormat="0" applyBorder="0" applyAlignment="0" applyProtection="0">
      <alignment vertical="center"/>
    </xf>
    <xf numFmtId="0" fontId="8" fillId="6"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9" fillId="4" borderId="0" applyNumberFormat="0" applyBorder="0" applyAlignment="0" applyProtection="0">
      <alignment vertical="center"/>
    </xf>
    <xf numFmtId="0" fontId="1" fillId="0" borderId="0">
      <alignment vertical="center"/>
    </xf>
    <xf numFmtId="0" fontId="25" fillId="0" borderId="0">
      <alignment vertical="center"/>
    </xf>
    <xf numFmtId="0" fontId="34" fillId="16" borderId="0" applyNumberFormat="0" applyBorder="0" applyAlignment="0" applyProtection="0">
      <alignment vertical="center"/>
    </xf>
    <xf numFmtId="0" fontId="15" fillId="4" borderId="0" applyNumberFormat="0" applyBorder="0" applyAlignment="0" applyProtection="0">
      <alignment vertical="center"/>
    </xf>
    <xf numFmtId="0" fontId="34" fillId="16" borderId="0" applyNumberFormat="0" applyBorder="0" applyAlignment="0" applyProtection="0">
      <alignment vertical="center"/>
    </xf>
    <xf numFmtId="0" fontId="17" fillId="7" borderId="0" applyNumberFormat="0" applyBorder="0" applyAlignment="0" applyProtection="0">
      <alignment vertical="center"/>
    </xf>
    <xf numFmtId="0" fontId="26" fillId="0" borderId="0" applyNumberFormat="0" applyFill="0" applyBorder="0" applyAlignment="0" applyProtection="0">
      <alignment vertical="center"/>
    </xf>
    <xf numFmtId="0" fontId="17" fillId="3" borderId="0" applyNumberFormat="0" applyBorder="0" applyAlignment="0" applyProtection="0">
      <alignment vertical="center"/>
    </xf>
    <xf numFmtId="0" fontId="34" fillId="16"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31" fillId="3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34" fillId="25"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7" fillId="6" borderId="13" applyNumberFormat="0" applyAlignment="0" applyProtection="0">
      <alignment vertical="center"/>
    </xf>
    <xf numFmtId="0" fontId="29" fillId="0" borderId="0">
      <alignment vertical="center"/>
    </xf>
    <xf numFmtId="0" fontId="20" fillId="0" borderId="11" applyNumberFormat="0" applyFill="0" applyAlignment="0" applyProtection="0">
      <alignment vertical="center"/>
    </xf>
    <xf numFmtId="0" fontId="8" fillId="29" borderId="0" applyNumberFormat="0" applyBorder="0" applyAlignment="0" applyProtection="0">
      <alignment vertical="center"/>
    </xf>
    <xf numFmtId="0" fontId="8" fillId="2" borderId="0" applyNumberFormat="0" applyBorder="0" applyAlignment="0" applyProtection="0">
      <alignment vertical="center"/>
    </xf>
    <xf numFmtId="0" fontId="15" fillId="2" borderId="0" applyNumberFormat="0" applyBorder="0" applyAlignment="0" applyProtection="0">
      <alignment vertical="center"/>
    </xf>
    <xf numFmtId="0" fontId="8" fillId="13" borderId="0" applyNumberFormat="0" applyBorder="0" applyAlignment="0" applyProtection="0">
      <alignment vertical="center"/>
    </xf>
    <xf numFmtId="0" fontId="17" fillId="3" borderId="0" applyNumberFormat="0" applyBorder="0" applyAlignment="0" applyProtection="0">
      <alignment vertical="center"/>
    </xf>
    <xf numFmtId="0" fontId="25" fillId="0" borderId="0">
      <alignment vertical="center"/>
    </xf>
    <xf numFmtId="0" fontId="1" fillId="0" borderId="0">
      <alignment vertical="center"/>
    </xf>
    <xf numFmtId="0" fontId="16" fillId="0" borderId="0">
      <alignment vertical="center"/>
    </xf>
    <xf numFmtId="0" fontId="31" fillId="19" borderId="0" applyNumberFormat="0" applyBorder="0" applyAlignment="0" applyProtection="0">
      <alignment vertical="center"/>
    </xf>
    <xf numFmtId="0" fontId="1" fillId="0" borderId="0">
      <alignment vertical="center"/>
    </xf>
    <xf numFmtId="0" fontId="42" fillId="0" borderId="0">
      <alignment vertical="top"/>
    </xf>
    <xf numFmtId="0" fontId="24" fillId="0" borderId="0">
      <alignment vertical="center"/>
    </xf>
    <xf numFmtId="0" fontId="34" fillId="25"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 fillId="0" borderId="0">
      <alignment vertical="center"/>
    </xf>
    <xf numFmtId="0" fontId="34" fillId="25" borderId="0" applyNumberFormat="0" applyBorder="0" applyAlignment="0" applyProtection="0">
      <alignment vertical="center"/>
    </xf>
    <xf numFmtId="0" fontId="15" fillId="2" borderId="0" applyNumberFormat="0" applyBorder="0" applyAlignment="0" applyProtection="0">
      <alignment vertical="center"/>
    </xf>
    <xf numFmtId="0" fontId="25" fillId="0" borderId="0">
      <alignment vertical="center"/>
    </xf>
    <xf numFmtId="0" fontId="25" fillId="0" borderId="0">
      <alignment vertical="center"/>
      <protection locked="0"/>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8" fillId="0" borderId="0" applyNumberFormat="0" applyFill="0" applyBorder="0" applyAlignment="0" applyProtection="0">
      <alignment vertical="top"/>
      <protection locked="0"/>
    </xf>
    <xf numFmtId="0" fontId="25" fillId="0" borderId="0">
      <alignment vertical="center"/>
    </xf>
    <xf numFmtId="0" fontId="29" fillId="0" borderId="0">
      <alignment vertical="center"/>
    </xf>
    <xf numFmtId="0" fontId="44" fillId="2" borderId="0" applyNumberFormat="0" applyBorder="0" applyAlignment="0" applyProtection="0">
      <alignment vertical="center"/>
    </xf>
    <xf numFmtId="49" fontId="1" fillId="0" borderId="0" applyFont="0" applyFill="0" applyBorder="0" applyAlignment="0" applyProtection="0">
      <alignment vertical="center"/>
    </xf>
    <xf numFmtId="0" fontId="16" fillId="0" borderId="0">
      <alignment vertical="center"/>
    </xf>
    <xf numFmtId="0" fontId="27" fillId="7" borderId="0" applyNumberFormat="0" applyBorder="0" applyAlignment="0" applyProtection="0">
      <alignment vertical="center"/>
    </xf>
    <xf numFmtId="0" fontId="25" fillId="0" borderId="0">
      <alignment vertical="center"/>
    </xf>
    <xf numFmtId="0" fontId="19" fillId="5" borderId="0" applyNumberFormat="0" applyBorder="0" applyAlignment="0" applyProtection="0">
      <alignment vertical="center"/>
    </xf>
    <xf numFmtId="0" fontId="16" fillId="0" borderId="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8" fillId="2" borderId="0" applyNumberFormat="0" applyBorder="0" applyAlignment="0" applyProtection="0">
      <alignment vertical="center"/>
    </xf>
    <xf numFmtId="0" fontId="25" fillId="0" borderId="0">
      <alignment vertical="center"/>
    </xf>
    <xf numFmtId="0" fontId="24" fillId="0" borderId="0">
      <alignment vertical="center"/>
    </xf>
    <xf numFmtId="0" fontId="15" fillId="2" borderId="0" applyNumberFormat="0" applyBorder="0" applyAlignment="0" applyProtection="0">
      <alignment vertical="center"/>
    </xf>
    <xf numFmtId="0" fontId="8" fillId="11" borderId="0" applyNumberFormat="0" applyBorder="0" applyAlignment="0" applyProtection="0">
      <alignment vertical="center"/>
    </xf>
    <xf numFmtId="0" fontId="28" fillId="7" borderId="0" applyNumberFormat="0" applyBorder="0" applyAlignment="0" applyProtection="0">
      <alignment vertical="center"/>
    </xf>
    <xf numFmtId="0" fontId="17" fillId="3" borderId="0" applyNumberFormat="0" applyBorder="0" applyAlignment="0" applyProtection="0">
      <alignment vertical="center"/>
    </xf>
    <xf numFmtId="0" fontId="29" fillId="0" borderId="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30" fillId="21"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31" fillId="20" borderId="0" applyNumberFormat="0" applyBorder="0" applyAlignment="0" applyProtection="0">
      <alignment vertical="center"/>
    </xf>
    <xf numFmtId="0" fontId="24" fillId="0" borderId="0">
      <alignment vertical="center"/>
    </xf>
    <xf numFmtId="0" fontId="8" fillId="30" borderId="0" applyNumberFormat="0" applyBorder="0" applyAlignment="0" applyProtection="0">
      <alignment vertical="center"/>
    </xf>
    <xf numFmtId="0" fontId="8" fillId="28" borderId="0" applyNumberFormat="0" applyBorder="0" applyAlignment="0" applyProtection="0">
      <alignment vertical="center"/>
    </xf>
    <xf numFmtId="0" fontId="34" fillId="15" borderId="0" applyNumberFormat="0" applyBorder="0" applyAlignment="0" applyProtection="0">
      <alignment vertical="center"/>
    </xf>
    <xf numFmtId="0" fontId="30" fillId="21" borderId="0" applyNumberFormat="0" applyBorder="0" applyAlignment="0" applyProtection="0">
      <alignment vertical="center"/>
    </xf>
    <xf numFmtId="0" fontId="34" fillId="32" borderId="0" applyNumberFormat="0" applyBorder="0" applyAlignment="0" applyProtection="0">
      <alignment vertical="center"/>
    </xf>
    <xf numFmtId="0" fontId="16" fillId="0" borderId="0">
      <alignment vertical="center"/>
    </xf>
    <xf numFmtId="0" fontId="17" fillId="3" borderId="0" applyNumberFormat="0" applyBorder="0" applyAlignment="0" applyProtection="0">
      <alignment vertical="center"/>
    </xf>
    <xf numFmtId="0" fontId="33" fillId="14" borderId="0" applyNumberFormat="0" applyBorder="0" applyAlignment="0" applyProtection="0">
      <alignment vertical="center"/>
    </xf>
    <xf numFmtId="0" fontId="30" fillId="22" borderId="0" applyNumberFormat="0" applyBorder="0" applyAlignment="0" applyProtection="0">
      <alignment vertical="center"/>
    </xf>
    <xf numFmtId="0" fontId="17" fillId="3" borderId="0" applyNumberFormat="0" applyBorder="0" applyAlignment="0" applyProtection="0">
      <alignment vertical="center"/>
    </xf>
    <xf numFmtId="0" fontId="8" fillId="29" borderId="0" applyNumberFormat="0" applyBorder="0" applyAlignment="0" applyProtection="0">
      <alignment vertical="center"/>
    </xf>
    <xf numFmtId="0" fontId="49" fillId="0" borderId="14" applyProtection="0">
      <alignment vertical="center"/>
    </xf>
    <xf numFmtId="0" fontId="15" fillId="2" borderId="0" applyNumberFormat="0" applyBorder="0" applyAlignment="0" applyProtection="0">
      <alignment vertical="center"/>
    </xf>
    <xf numFmtId="0" fontId="25" fillId="0" borderId="0">
      <alignment vertical="center"/>
    </xf>
    <xf numFmtId="0" fontId="15" fillId="2" borderId="0" applyNumberFormat="0" applyBorder="0" applyAlignment="0" applyProtection="0">
      <alignment vertical="center"/>
    </xf>
    <xf numFmtId="0" fontId="29" fillId="0" borderId="0">
      <alignment vertical="center"/>
    </xf>
    <xf numFmtId="0" fontId="15" fillId="2" borderId="0" applyNumberFormat="0" applyBorder="0" applyAlignment="0" applyProtection="0">
      <alignment vertical="center"/>
    </xf>
    <xf numFmtId="0" fontId="29" fillId="0" borderId="0">
      <alignment vertical="center"/>
    </xf>
    <xf numFmtId="0" fontId="15" fillId="2" borderId="0" applyNumberFormat="0" applyBorder="0" applyAlignment="0" applyProtection="0">
      <alignment vertical="center"/>
    </xf>
    <xf numFmtId="0" fontId="24" fillId="0" borderId="0">
      <alignment vertical="center"/>
    </xf>
    <xf numFmtId="0" fontId="15" fillId="2" borderId="0" applyNumberFormat="0" applyBorder="0" applyAlignment="0" applyProtection="0">
      <alignment vertical="center"/>
    </xf>
    <xf numFmtId="0" fontId="20" fillId="0" borderId="11" applyNumberFormat="0" applyFill="0" applyAlignment="0" applyProtection="0">
      <alignment vertical="center"/>
    </xf>
    <xf numFmtId="0" fontId="24" fillId="0" borderId="0">
      <alignment vertical="center"/>
    </xf>
    <xf numFmtId="0" fontId="34" fillId="5" borderId="0" applyNumberFormat="0" applyBorder="0" applyAlignment="0" applyProtection="0">
      <alignment vertical="center"/>
    </xf>
    <xf numFmtId="0" fontId="40" fillId="2" borderId="0" applyNumberFormat="0" applyBorder="0" applyAlignment="0" applyProtection="0">
      <alignment vertical="center"/>
    </xf>
    <xf numFmtId="0" fontId="29" fillId="0" borderId="0">
      <alignment vertical="center"/>
    </xf>
    <xf numFmtId="0" fontId="25" fillId="0" borderId="0">
      <alignment vertical="center"/>
    </xf>
    <xf numFmtId="0" fontId="15" fillId="4" borderId="0" applyNumberFormat="0" applyBorder="0" applyAlignment="0" applyProtection="0">
      <alignment vertical="center"/>
    </xf>
    <xf numFmtId="0" fontId="24"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30" fillId="16" borderId="0" applyNumberFormat="0" applyBorder="0" applyAlignment="0" applyProtection="0">
      <alignment vertical="center"/>
    </xf>
    <xf numFmtId="0" fontId="24" fillId="0" borderId="0">
      <alignment vertical="center"/>
    </xf>
    <xf numFmtId="0" fontId="8" fillId="28" borderId="0" applyNumberFormat="0" applyBorder="0" applyAlignment="0" applyProtection="0">
      <alignment vertical="center"/>
    </xf>
    <xf numFmtId="0" fontId="34" fillId="15" borderId="0" applyNumberFormat="0" applyBorder="0" applyAlignment="0" applyProtection="0">
      <alignment vertical="center"/>
    </xf>
    <xf numFmtId="0" fontId="24" fillId="0" borderId="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34" fillId="15"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34" fillId="15" borderId="0" applyNumberFormat="0" applyBorder="0" applyAlignment="0" applyProtection="0">
      <alignment vertical="center"/>
    </xf>
    <xf numFmtId="0" fontId="8" fillId="28" borderId="0" applyNumberFormat="0" applyBorder="0" applyAlignment="0" applyProtection="0">
      <alignment vertical="center"/>
    </xf>
    <xf numFmtId="0" fontId="34" fillId="15" borderId="0" applyNumberFormat="0" applyBorder="0" applyAlignment="0" applyProtection="0">
      <alignment vertical="center"/>
    </xf>
    <xf numFmtId="0" fontId="18" fillId="4" borderId="0" applyNumberFormat="0" applyBorder="0" applyAlignment="0" applyProtection="0">
      <alignment vertical="center"/>
    </xf>
    <xf numFmtId="0" fontId="8" fillId="28" borderId="0" applyNumberFormat="0" applyBorder="0" applyAlignment="0" applyProtection="0">
      <alignment vertical="center"/>
    </xf>
    <xf numFmtId="0" fontId="34" fillId="15" borderId="0" applyNumberFormat="0" applyBorder="0" applyAlignment="0" applyProtection="0">
      <alignment vertical="center"/>
    </xf>
    <xf numFmtId="0" fontId="8" fillId="3" borderId="0" applyNumberFormat="0" applyBorder="0" applyAlignment="0" applyProtection="0">
      <alignment vertical="center"/>
    </xf>
    <xf numFmtId="0" fontId="15" fillId="2" borderId="0" applyNumberFormat="0" applyBorder="0" applyAlignment="0" applyProtection="0">
      <alignment vertical="center"/>
    </xf>
    <xf numFmtId="0" fontId="8" fillId="4" borderId="0" applyNumberFormat="0" applyBorder="0" applyAlignment="0" applyProtection="0">
      <alignment vertical="center"/>
    </xf>
    <xf numFmtId="0" fontId="15" fillId="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1" fillId="0" borderId="0">
      <alignment vertical="center"/>
    </xf>
    <xf numFmtId="0" fontId="1" fillId="0" borderId="0">
      <alignment vertical="center"/>
    </xf>
    <xf numFmtId="0" fontId="8" fillId="29" borderId="0" applyNumberFormat="0" applyBorder="0" applyAlignment="0" applyProtection="0">
      <alignment vertical="center"/>
    </xf>
    <xf numFmtId="0" fontId="8" fillId="3" borderId="0" applyNumberFormat="0" applyBorder="0" applyAlignment="0" applyProtection="0">
      <alignment vertical="center"/>
    </xf>
    <xf numFmtId="0" fontId="17"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19" fillId="4" borderId="0" applyNumberFormat="0" applyBorder="0" applyAlignment="0" applyProtection="0">
      <alignment vertical="center"/>
    </xf>
    <xf numFmtId="0" fontId="17" fillId="7"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15" fillId="2" borderId="0" applyNumberFormat="0" applyBorder="0" applyAlignment="0" applyProtection="0">
      <alignment vertical="center"/>
    </xf>
    <xf numFmtId="0" fontId="19" fillId="2" borderId="0" applyNumberFormat="0" applyBorder="0" applyAlignment="0" applyProtection="0">
      <alignment vertical="center"/>
    </xf>
    <xf numFmtId="0" fontId="30" fillId="18" borderId="0" applyNumberFormat="0" applyBorder="0" applyAlignment="0" applyProtection="0">
      <alignment vertical="center"/>
    </xf>
    <xf numFmtId="0" fontId="45" fillId="31" borderId="0" applyNumberFormat="0" applyBorder="0" applyAlignment="0" applyProtection="0">
      <alignment vertical="center"/>
    </xf>
    <xf numFmtId="0" fontId="17" fillId="3"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15" fillId="4" borderId="0" applyNumberFormat="0" applyBorder="0" applyAlignment="0" applyProtection="0">
      <alignment vertical="center"/>
    </xf>
    <xf numFmtId="0" fontId="31" fillId="31" borderId="0" applyNumberFormat="0" applyBorder="0" applyAlignment="0" applyProtection="0">
      <alignment vertical="center"/>
    </xf>
    <xf numFmtId="0" fontId="28" fillId="7" borderId="0" applyNumberFormat="0" applyBorder="0" applyAlignment="0" applyProtection="0">
      <alignment vertical="center"/>
    </xf>
    <xf numFmtId="0" fontId="8" fillId="2" borderId="0" applyNumberFormat="0" applyBorder="0" applyAlignment="0" applyProtection="0">
      <alignment vertical="center"/>
    </xf>
    <xf numFmtId="0" fontId="27" fillId="7" borderId="0" applyNumberFormat="0" applyBorder="0" applyAlignment="0" applyProtection="0">
      <alignment vertical="center"/>
    </xf>
    <xf numFmtId="0" fontId="30" fillId="27" borderId="0" applyNumberFormat="0" applyBorder="0" applyAlignment="0" applyProtection="0">
      <alignment vertical="center"/>
    </xf>
    <xf numFmtId="0" fontId="17" fillId="3" borderId="0" applyNumberFormat="0" applyBorder="0" applyAlignment="0" applyProtection="0">
      <alignment vertical="center"/>
    </xf>
    <xf numFmtId="0" fontId="8" fillId="7" borderId="0" applyNumberFormat="0" applyBorder="0" applyAlignment="0" applyProtection="0">
      <alignment vertical="center"/>
    </xf>
    <xf numFmtId="0" fontId="30" fillId="2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8" fillId="4" borderId="0" applyNumberFormat="0" applyBorder="0" applyAlignment="0" applyProtection="0">
      <alignment vertical="center"/>
    </xf>
    <xf numFmtId="0" fontId="17" fillId="3" borderId="0" applyNumberFormat="0" applyBorder="0" applyAlignment="0" applyProtection="0">
      <alignment vertical="center"/>
    </xf>
    <xf numFmtId="0" fontId="8" fillId="30" borderId="0" applyNumberFormat="0" applyBorder="0" applyAlignment="0" applyProtection="0">
      <alignment vertical="center"/>
    </xf>
    <xf numFmtId="0" fontId="8" fillId="7" borderId="0" applyNumberFormat="0" applyBorder="0" applyAlignment="0" applyProtection="0">
      <alignment vertical="center"/>
    </xf>
    <xf numFmtId="0" fontId="18" fillId="4" borderId="0" applyNumberFormat="0" applyBorder="0" applyAlignment="0" applyProtection="0">
      <alignment vertical="center"/>
    </xf>
    <xf numFmtId="0" fontId="30" fillId="18"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8" fillId="0" borderId="0">
      <alignment vertical="center"/>
    </xf>
    <xf numFmtId="0" fontId="45" fillId="13" borderId="0" applyNumberFormat="0" applyBorder="0" applyAlignment="0" applyProtection="0">
      <alignment vertical="center"/>
    </xf>
    <xf numFmtId="0" fontId="15" fillId="2"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30" fillId="27" borderId="0" applyNumberFormat="0" applyBorder="0" applyAlignment="0" applyProtection="0">
      <alignment vertical="center"/>
    </xf>
    <xf numFmtId="0" fontId="15" fillId="4" borderId="0" applyNumberFormat="0" applyBorder="0" applyAlignment="0" applyProtection="0">
      <alignment vertical="center"/>
    </xf>
    <xf numFmtId="0" fontId="8" fillId="4" borderId="0" applyNumberFormat="0" applyBorder="0" applyAlignment="0" applyProtection="0">
      <alignment vertical="center"/>
    </xf>
    <xf numFmtId="0" fontId="30" fillId="27" borderId="0" applyNumberFormat="0" applyBorder="0" applyAlignment="0" applyProtection="0">
      <alignment vertical="center"/>
    </xf>
    <xf numFmtId="0" fontId="15"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9"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5" fillId="20" borderId="0" applyNumberFormat="0" applyBorder="0" applyAlignment="0" applyProtection="0">
      <alignment vertical="center"/>
    </xf>
    <xf numFmtId="0" fontId="15" fillId="2"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5" fillId="2" borderId="0" applyNumberFormat="0" applyBorder="0" applyAlignment="0" applyProtection="0">
      <alignment vertical="center"/>
    </xf>
    <xf numFmtId="0" fontId="34" fillId="15" borderId="0" applyNumberFormat="0" applyBorder="0" applyAlignment="0" applyProtection="0">
      <alignment vertical="center"/>
    </xf>
    <xf numFmtId="0" fontId="15" fillId="2" borderId="0" applyNumberFormat="0" applyBorder="0" applyAlignment="0" applyProtection="0">
      <alignment vertical="center"/>
    </xf>
    <xf numFmtId="0" fontId="31" fillId="20" borderId="0" applyNumberFormat="0" applyBorder="0" applyAlignment="0" applyProtection="0">
      <alignment vertical="center"/>
    </xf>
    <xf numFmtId="0" fontId="8" fillId="4" borderId="0" applyNumberFormat="0" applyBorder="0" applyAlignment="0" applyProtection="0">
      <alignment vertical="center"/>
    </xf>
    <xf numFmtId="0" fontId="17" fillId="3" borderId="0" applyNumberFormat="0" applyBorder="0" applyAlignment="0" applyProtection="0">
      <alignment vertical="center"/>
    </xf>
    <xf numFmtId="0" fontId="30" fillId="27" borderId="0" applyNumberFormat="0" applyBorder="0" applyAlignment="0" applyProtection="0">
      <alignment vertical="center"/>
    </xf>
    <xf numFmtId="0" fontId="17" fillId="3" borderId="0" applyNumberFormat="0" applyBorder="0" applyAlignment="0" applyProtection="0">
      <alignment vertical="center"/>
    </xf>
    <xf numFmtId="0" fontId="8" fillId="1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8" fillId="11" borderId="0" applyNumberFormat="0" applyBorder="0" applyAlignment="0" applyProtection="0">
      <alignment vertical="center"/>
    </xf>
    <xf numFmtId="0" fontId="17" fillId="3"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8" fillId="2" borderId="0" applyNumberFormat="0" applyBorder="0" applyAlignment="0" applyProtection="0">
      <alignment vertical="center"/>
    </xf>
    <xf numFmtId="0" fontId="15" fillId="2" borderId="0" applyNumberFormat="0" applyBorder="0" applyAlignment="0" applyProtection="0">
      <alignment vertical="center"/>
    </xf>
    <xf numFmtId="0" fontId="45" fillId="19" borderId="0" applyNumberFormat="0" applyBorder="0" applyAlignment="0" applyProtection="0">
      <alignment vertical="center"/>
    </xf>
    <xf numFmtId="0" fontId="18" fillId="4"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26" borderId="0" applyNumberFormat="0" applyBorder="0" applyAlignment="0" applyProtection="0">
      <alignment vertical="center"/>
    </xf>
    <xf numFmtId="0" fontId="18" fillId="4" borderId="0" applyNumberFormat="0" applyBorder="0" applyAlignment="0" applyProtection="0">
      <alignment vertical="center"/>
    </xf>
    <xf numFmtId="0" fontId="17" fillId="3" borderId="0" applyNumberFormat="0" applyBorder="0" applyAlignment="0" applyProtection="0">
      <alignment vertical="center"/>
    </xf>
    <xf numFmtId="0" fontId="8" fillId="12" borderId="0" applyNumberFormat="0" applyBorder="0" applyAlignment="0" applyProtection="0">
      <alignment vertical="center"/>
    </xf>
    <xf numFmtId="0" fontId="31" fillId="19"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44" fillId="28"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8" fillId="28"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8" fillId="28" borderId="0" applyNumberFormat="0" applyBorder="0" applyAlignment="0" applyProtection="0">
      <alignment vertical="center"/>
    </xf>
    <xf numFmtId="0" fontId="17" fillId="3" borderId="0" applyNumberFormat="0" applyBorder="0" applyAlignment="0" applyProtection="0">
      <alignment vertical="center"/>
    </xf>
    <xf numFmtId="0" fontId="34" fillId="16" borderId="0" applyNumberFormat="0" applyBorder="0" applyAlignment="0" applyProtection="0">
      <alignment vertical="center"/>
    </xf>
    <xf numFmtId="0" fontId="31" fillId="33" borderId="0" applyNumberFormat="0" applyBorder="0" applyAlignment="0" applyProtection="0">
      <alignment vertical="center"/>
    </xf>
    <xf numFmtId="0" fontId="17" fillId="7" borderId="0" applyNumberFormat="0" applyBorder="0" applyAlignment="0" applyProtection="0">
      <alignment vertical="center"/>
    </xf>
    <xf numFmtId="0" fontId="8" fillId="28"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4" fillId="32" borderId="0" applyNumberFormat="0" applyBorder="0" applyAlignment="0" applyProtection="0">
      <alignment vertical="center"/>
    </xf>
    <xf numFmtId="0" fontId="17" fillId="3" borderId="0" applyNumberFormat="0" applyBorder="0" applyAlignment="0" applyProtection="0">
      <alignment vertical="center"/>
    </xf>
    <xf numFmtId="0" fontId="8" fillId="30" borderId="0" applyNumberFormat="0" applyBorder="0" applyAlignment="0" applyProtection="0">
      <alignment vertical="center"/>
    </xf>
    <xf numFmtId="0" fontId="44" fillId="3" borderId="0" applyNumberFormat="0" applyBorder="0" applyAlignment="0" applyProtection="0">
      <alignment vertical="center"/>
    </xf>
    <xf numFmtId="0" fontId="33" fillId="14" borderId="0" applyNumberFormat="0" applyBorder="0" applyAlignment="0" applyProtection="0">
      <alignment vertical="center"/>
    </xf>
    <xf numFmtId="0" fontId="17" fillId="3" borderId="0" applyNumberFormat="0" applyBorder="0" applyAlignment="0" applyProtection="0">
      <alignment vertical="center"/>
    </xf>
    <xf numFmtId="0" fontId="8" fillId="3" borderId="0" applyNumberFormat="0" applyBorder="0" applyAlignment="0" applyProtection="0">
      <alignment vertical="center"/>
    </xf>
    <xf numFmtId="0" fontId="33" fillId="14" borderId="0" applyNumberFormat="0" applyBorder="0" applyAlignment="0" applyProtection="0">
      <alignment vertical="center"/>
    </xf>
    <xf numFmtId="0" fontId="17" fillId="3" borderId="0" applyNumberFormat="0" applyBorder="0" applyAlignment="0" applyProtection="0">
      <alignment vertical="center"/>
    </xf>
    <xf numFmtId="0" fontId="8" fillId="3"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8" fillId="29"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15" fillId="2" borderId="0" applyNumberFormat="0" applyBorder="0" applyAlignment="0" applyProtection="0">
      <alignment vertical="center"/>
    </xf>
    <xf numFmtId="0" fontId="18" fillId="4" borderId="0" applyNumberFormat="0" applyBorder="0" applyAlignment="0" applyProtection="0">
      <alignment vertical="center"/>
    </xf>
    <xf numFmtId="0" fontId="17" fillId="3" borderId="0" applyNumberFormat="0" applyBorder="0" applyAlignment="0" applyProtection="0">
      <alignment vertical="center"/>
    </xf>
    <xf numFmtId="0" fontId="30" fillId="22" borderId="0" applyNumberFormat="0" applyBorder="0" applyAlignment="0" applyProtection="0">
      <alignment vertical="center"/>
    </xf>
    <xf numFmtId="0" fontId="8" fillId="2" borderId="0" applyNumberFormat="0" applyBorder="0" applyAlignment="0" applyProtection="0">
      <alignment vertical="center"/>
    </xf>
    <xf numFmtId="0" fontId="55" fillId="2" borderId="0" applyNumberFormat="0" applyBorder="0" applyAlignment="0" applyProtection="0">
      <alignment vertical="center"/>
    </xf>
    <xf numFmtId="0" fontId="44" fillId="26" borderId="0" applyNumberFormat="0" applyBorder="0" applyAlignment="0" applyProtection="0">
      <alignment vertical="center"/>
    </xf>
    <xf numFmtId="0" fontId="1" fillId="0" borderId="0">
      <alignment vertical="center"/>
    </xf>
    <xf numFmtId="0" fontId="8" fillId="29" borderId="0" applyNumberFormat="0" applyBorder="0" applyAlignment="0" applyProtection="0">
      <alignment vertical="center"/>
    </xf>
    <xf numFmtId="0" fontId="33" fillId="14" borderId="0" applyNumberFormat="0" applyBorder="0" applyAlignment="0" applyProtection="0">
      <alignment vertical="center"/>
    </xf>
    <xf numFmtId="0" fontId="44" fillId="7" borderId="0" applyNumberFormat="0" applyBorder="0" applyAlignment="0" applyProtection="0">
      <alignment vertical="center"/>
    </xf>
    <xf numFmtId="0" fontId="15" fillId="4" borderId="0" applyNumberFormat="0" applyBorder="0" applyAlignment="0" applyProtection="0">
      <alignment vertical="center"/>
    </xf>
    <xf numFmtId="0" fontId="33" fillId="14"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1" fillId="33" borderId="0" applyNumberFormat="0" applyBorder="0" applyAlignment="0" applyProtection="0">
      <alignment vertical="center"/>
    </xf>
    <xf numFmtId="0" fontId="8" fillId="30" borderId="0" applyNumberFormat="0" applyBorder="0" applyAlignment="0" applyProtection="0">
      <alignment vertical="center"/>
    </xf>
    <xf numFmtId="0" fontId="44" fillId="4" borderId="0" applyNumberFormat="0" applyBorder="0" applyAlignment="0" applyProtection="0">
      <alignment vertical="center"/>
    </xf>
    <xf numFmtId="0" fontId="8" fillId="4" borderId="0" applyNumberFormat="0" applyBorder="0" applyAlignment="0" applyProtection="0">
      <alignment vertical="center"/>
    </xf>
    <xf numFmtId="0" fontId="43" fillId="3" borderId="0" applyNumberFormat="0" applyBorder="0" applyAlignment="0" applyProtection="0">
      <alignment vertical="center"/>
    </xf>
    <xf numFmtId="0" fontId="8" fillId="4" borderId="0" applyNumberFormat="0" applyBorder="0" applyAlignment="0" applyProtection="0">
      <alignment vertical="center"/>
    </xf>
    <xf numFmtId="0" fontId="19" fillId="4" borderId="0" applyNumberFormat="0" applyBorder="0" applyAlignment="0" applyProtection="0">
      <alignment vertical="center"/>
    </xf>
    <xf numFmtId="0" fontId="8" fillId="4" borderId="0" applyNumberFormat="0" applyBorder="0" applyAlignment="0" applyProtection="0">
      <alignment vertical="center"/>
    </xf>
    <xf numFmtId="0" fontId="15" fillId="2" borderId="0" applyNumberFormat="0" applyBorder="0" applyAlignment="0" applyProtection="0">
      <alignment vertical="center"/>
    </xf>
    <xf numFmtId="0" fontId="44" fillId="12" borderId="0" applyNumberFormat="0" applyBorder="0" applyAlignment="0" applyProtection="0">
      <alignment vertical="center"/>
    </xf>
    <xf numFmtId="0" fontId="15" fillId="2" borderId="0" applyNumberFormat="0" applyBorder="0" applyAlignment="0" applyProtection="0">
      <alignment vertical="center"/>
    </xf>
    <xf numFmtId="0" fontId="8" fillId="12" borderId="0" applyNumberFormat="0" applyBorder="0" applyAlignment="0" applyProtection="0">
      <alignment vertical="center"/>
    </xf>
    <xf numFmtId="0" fontId="34" fillId="25" borderId="0" applyNumberFormat="0" applyBorder="0" applyAlignment="0" applyProtection="0">
      <alignment vertical="center"/>
    </xf>
    <xf numFmtId="0" fontId="19" fillId="2" borderId="0" applyNumberFormat="0" applyBorder="0" applyAlignment="0" applyProtection="0">
      <alignment vertical="center"/>
    </xf>
    <xf numFmtId="0" fontId="15" fillId="2" borderId="0" applyNumberFormat="0" applyBorder="0" applyAlignment="0" applyProtection="0">
      <alignment vertical="center"/>
    </xf>
    <xf numFmtId="0" fontId="8" fillId="7" borderId="0" applyNumberFormat="0" applyBorder="0" applyAlignment="0" applyProtection="0">
      <alignment vertical="center"/>
    </xf>
    <xf numFmtId="0" fontId="15" fillId="2" borderId="0" applyNumberFormat="0" applyBorder="0" applyAlignment="0" applyProtection="0">
      <alignment vertical="center"/>
    </xf>
    <xf numFmtId="0" fontId="8" fillId="12" borderId="0" applyNumberFormat="0" applyBorder="0" applyAlignment="0" applyProtection="0">
      <alignment vertical="center"/>
    </xf>
    <xf numFmtId="0" fontId="34" fillId="25" borderId="0" applyNumberFormat="0" applyBorder="0" applyAlignment="0" applyProtection="0">
      <alignment vertical="center"/>
    </xf>
    <xf numFmtId="0" fontId="17" fillId="3" borderId="0" applyNumberFormat="0" applyBorder="0" applyAlignment="0" applyProtection="0">
      <alignment vertical="center"/>
    </xf>
    <xf numFmtId="0" fontId="33" fillId="14" borderId="0" applyNumberFormat="0" applyBorder="0" applyAlignment="0" applyProtection="0">
      <alignment vertical="center"/>
    </xf>
    <xf numFmtId="0" fontId="8" fillId="12" borderId="0" applyNumberFormat="0" applyBorder="0" applyAlignment="0" applyProtection="0">
      <alignment vertical="center"/>
    </xf>
    <xf numFmtId="0" fontId="31" fillId="10" borderId="0" applyNumberFormat="0" applyBorder="0" applyAlignment="0" applyProtection="0">
      <alignment vertical="center"/>
    </xf>
    <xf numFmtId="0" fontId="8" fillId="12"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8" fillId="11" borderId="0" applyNumberFormat="0" applyBorder="0" applyAlignment="0" applyProtection="0">
      <alignment vertical="center"/>
    </xf>
    <xf numFmtId="0" fontId="19" fillId="5" borderId="0" applyNumberFormat="0" applyBorder="0" applyAlignment="0" applyProtection="0">
      <alignment vertical="center"/>
    </xf>
    <xf numFmtId="0" fontId="8" fillId="11" borderId="0" applyNumberFormat="0" applyBorder="0" applyAlignment="0" applyProtection="0">
      <alignment vertical="center"/>
    </xf>
    <xf numFmtId="0" fontId="19" fillId="5" borderId="0" applyNumberFormat="0" applyBorder="0" applyAlignment="0" applyProtection="0">
      <alignment vertical="center"/>
    </xf>
    <xf numFmtId="0" fontId="1" fillId="0" borderId="0">
      <alignment vertical="center"/>
    </xf>
    <xf numFmtId="0" fontId="1" fillId="0" borderId="0">
      <alignment vertical="center"/>
    </xf>
    <xf numFmtId="0" fontId="8" fillId="11" borderId="0" applyNumberFormat="0" applyBorder="0" applyAlignment="0" applyProtection="0">
      <alignment vertical="center"/>
    </xf>
    <xf numFmtId="0" fontId="1" fillId="0" borderId="0">
      <alignment vertical="center"/>
    </xf>
    <xf numFmtId="0" fontId="1" fillId="0" borderId="0">
      <alignment vertical="center"/>
    </xf>
    <xf numFmtId="0" fontId="8" fillId="11"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17" fillId="3" borderId="0" applyNumberFormat="0" applyBorder="0" applyAlignment="0" applyProtection="0">
      <alignment vertical="center"/>
    </xf>
    <xf numFmtId="0" fontId="8" fillId="11"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8" fillId="11" borderId="0" applyNumberFormat="0" applyBorder="0" applyAlignment="0" applyProtection="0">
      <alignment vertical="center"/>
    </xf>
    <xf numFmtId="0" fontId="17" fillId="3" borderId="0" applyNumberFormat="0" applyBorder="0" applyAlignment="0" applyProtection="0">
      <alignment vertical="center"/>
    </xf>
    <xf numFmtId="0" fontId="19" fillId="5" borderId="0" applyNumberFormat="0" applyBorder="0" applyAlignment="0" applyProtection="0">
      <alignment vertical="center"/>
    </xf>
    <xf numFmtId="0" fontId="17" fillId="3" borderId="0" applyNumberFormat="0" applyBorder="0" applyAlignment="0" applyProtection="0">
      <alignment vertical="center"/>
    </xf>
    <xf numFmtId="0" fontId="8" fillId="13" borderId="0" applyNumberFormat="0" applyBorder="0" applyAlignment="0" applyProtection="0">
      <alignment vertical="center"/>
    </xf>
    <xf numFmtId="0" fontId="19" fillId="5" borderId="0" applyNumberFormat="0" applyBorder="0" applyAlignment="0" applyProtection="0">
      <alignment vertical="center"/>
    </xf>
    <xf numFmtId="0" fontId="17" fillId="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15" fillId="2" borderId="0" applyNumberFormat="0" applyBorder="0" applyAlignment="0" applyProtection="0">
      <alignment vertical="center"/>
    </xf>
    <xf numFmtId="0" fontId="8" fillId="13" borderId="0" applyNumberFormat="0" applyBorder="0" applyAlignment="0" applyProtection="0">
      <alignment vertical="center"/>
    </xf>
    <xf numFmtId="0" fontId="19"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8" fillId="13" borderId="0" applyNumberFormat="0" applyBorder="0" applyAlignment="0" applyProtection="0">
      <alignment vertical="center"/>
    </xf>
    <xf numFmtId="0" fontId="19" fillId="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0" fillId="21"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8" fillId="20" borderId="0" applyNumberFormat="0" applyBorder="0" applyAlignment="0" applyProtection="0">
      <alignment vertical="center"/>
    </xf>
    <xf numFmtId="0" fontId="17" fillId="3"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183" fontId="25" fillId="0" borderId="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8" fillId="7"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5" fillId="2" borderId="0" applyNumberFormat="0" applyBorder="0" applyAlignment="0" applyProtection="0">
      <alignment vertical="center"/>
    </xf>
    <xf numFmtId="0" fontId="8" fillId="7" borderId="0" applyNumberFormat="0" applyBorder="0" applyAlignment="0" applyProtection="0">
      <alignment vertical="center"/>
    </xf>
    <xf numFmtId="190" fontId="1" fillId="0" borderId="0" applyFont="0" applyFill="0" applyBorder="0" applyAlignment="0" applyProtection="0">
      <alignment vertical="center"/>
    </xf>
    <xf numFmtId="0" fontId="8" fillId="7" borderId="0" applyNumberFormat="0" applyBorder="0" applyAlignment="0" applyProtection="0">
      <alignment vertical="center"/>
    </xf>
    <xf numFmtId="0" fontId="8" fillId="11" borderId="0" applyNumberFormat="0" applyBorder="0" applyAlignment="0" applyProtection="0">
      <alignment vertical="center"/>
    </xf>
    <xf numFmtId="0" fontId="8" fillId="7" borderId="0" applyNumberFormat="0" applyBorder="0" applyAlignment="0" applyProtection="0">
      <alignment vertical="center"/>
    </xf>
    <xf numFmtId="0" fontId="1" fillId="0" borderId="0">
      <alignment vertical="center"/>
    </xf>
    <xf numFmtId="0" fontId="8" fillId="11" borderId="0" applyNumberFormat="0" applyBorder="0" applyAlignment="0" applyProtection="0">
      <alignment vertical="center"/>
    </xf>
    <xf numFmtId="0" fontId="17" fillId="7" borderId="0" applyNumberFormat="0" applyBorder="0" applyAlignment="0" applyProtection="0">
      <alignment vertical="center"/>
    </xf>
    <xf numFmtId="0" fontId="27" fillId="7" borderId="0" applyNumberFormat="0" applyBorder="0" applyAlignment="0" applyProtection="0">
      <alignment vertical="center"/>
    </xf>
    <xf numFmtId="0" fontId="8" fillId="11" borderId="0" applyNumberFormat="0" applyBorder="0" applyAlignment="0" applyProtection="0">
      <alignment vertical="center"/>
    </xf>
    <xf numFmtId="0" fontId="17" fillId="7" borderId="0" applyNumberFormat="0" applyBorder="0" applyAlignment="0" applyProtection="0">
      <alignment vertical="center"/>
    </xf>
    <xf numFmtId="0" fontId="27" fillId="7" borderId="0" applyNumberFormat="0" applyBorder="0" applyAlignment="0" applyProtection="0">
      <alignment vertical="center"/>
    </xf>
    <xf numFmtId="0" fontId="8" fillId="11" borderId="0" applyNumberFormat="0" applyBorder="0" applyAlignment="0" applyProtection="0">
      <alignment vertical="center"/>
    </xf>
    <xf numFmtId="0" fontId="17" fillId="3" borderId="0" applyNumberFormat="0" applyBorder="0" applyAlignment="0" applyProtection="0">
      <alignment vertical="center"/>
    </xf>
    <xf numFmtId="0" fontId="8" fillId="11" borderId="0" applyNumberFormat="0" applyBorder="0" applyAlignment="0" applyProtection="0">
      <alignment vertical="center"/>
    </xf>
    <xf numFmtId="0" fontId="17" fillId="3" borderId="0" applyNumberFormat="0" applyBorder="0" applyAlignment="0" applyProtection="0">
      <alignment vertical="center"/>
    </xf>
    <xf numFmtId="0" fontId="8" fillId="11"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19" fillId="5" borderId="0" applyNumberFormat="0" applyBorder="0" applyAlignment="0" applyProtection="0">
      <alignment vertical="center"/>
    </xf>
    <xf numFmtId="0" fontId="8" fillId="26" borderId="0" applyNumberFormat="0" applyBorder="0" applyAlignment="0" applyProtection="0">
      <alignment vertical="center"/>
    </xf>
    <xf numFmtId="0" fontId="19" fillId="5"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30" fillId="8" borderId="0" applyNumberFormat="0" applyBorder="0" applyAlignment="0" applyProtection="0">
      <alignment vertical="center"/>
    </xf>
    <xf numFmtId="0" fontId="18" fillId="4" borderId="0" applyNumberFormat="0" applyBorder="0" applyAlignment="0" applyProtection="0">
      <alignment vertical="center"/>
    </xf>
    <xf numFmtId="0" fontId="8" fillId="11" borderId="0" applyNumberFormat="0" applyBorder="0" applyAlignment="0" applyProtection="0">
      <alignment vertical="center"/>
    </xf>
    <xf numFmtId="0" fontId="8" fillId="26" borderId="0" applyNumberFormat="0" applyBorder="0" applyAlignment="0" applyProtection="0">
      <alignment vertical="center"/>
    </xf>
    <xf numFmtId="0" fontId="8" fillId="6" borderId="0" applyNumberFormat="0" applyBorder="0" applyAlignment="0" applyProtection="0">
      <alignment vertical="center"/>
    </xf>
    <xf numFmtId="0" fontId="17" fillId="3" borderId="0" applyNumberFormat="0" applyBorder="0" applyAlignment="0" applyProtection="0">
      <alignment vertical="center"/>
    </xf>
    <xf numFmtId="0" fontId="44" fillId="11" borderId="0" applyNumberFormat="0" applyBorder="0" applyAlignment="0" applyProtection="0">
      <alignment vertical="center"/>
    </xf>
    <xf numFmtId="0" fontId="15" fillId="2" borderId="0" applyNumberFormat="0" applyBorder="0" applyAlignment="0" applyProtection="0">
      <alignment vertical="center"/>
    </xf>
    <xf numFmtId="0" fontId="8" fillId="11" borderId="0" applyNumberFormat="0" applyBorder="0" applyAlignment="0" applyProtection="0">
      <alignment vertical="center"/>
    </xf>
    <xf numFmtId="0" fontId="30" fillId="8" borderId="0" applyNumberFormat="0" applyBorder="0" applyAlignment="0" applyProtection="0">
      <alignment vertical="center"/>
    </xf>
    <xf numFmtId="0" fontId="8" fillId="6" borderId="0" applyNumberFormat="0" applyBorder="0" applyAlignment="0" applyProtection="0">
      <alignment vertical="center"/>
    </xf>
    <xf numFmtId="0" fontId="17" fillId="3" borderId="0" applyNumberFormat="0" applyBorder="0" applyAlignment="0" applyProtection="0">
      <alignment vertical="center"/>
    </xf>
    <xf numFmtId="0" fontId="30" fillId="8" borderId="0" applyNumberFormat="0" applyBorder="0" applyAlignment="0" applyProtection="0">
      <alignment vertical="center"/>
    </xf>
    <xf numFmtId="0" fontId="8" fillId="6" borderId="0" applyNumberFormat="0" applyBorder="0" applyAlignment="0" applyProtection="0">
      <alignment vertical="center"/>
    </xf>
    <xf numFmtId="0" fontId="17" fillId="3" borderId="0" applyNumberFormat="0" applyBorder="0" applyAlignment="0" applyProtection="0">
      <alignment vertical="center"/>
    </xf>
    <xf numFmtId="0" fontId="30" fillId="9" borderId="0" applyNumberFormat="0" applyBorder="0" applyAlignment="0" applyProtection="0">
      <alignment vertical="center"/>
    </xf>
    <xf numFmtId="0" fontId="8" fillId="11"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44"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15" fillId="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17" fillId="3" borderId="0" applyNumberFormat="0" applyBorder="0" applyAlignment="0" applyProtection="0">
      <alignment vertical="center"/>
    </xf>
    <xf numFmtId="0" fontId="8" fillId="29" borderId="0" applyNumberFormat="0" applyBorder="0" applyAlignment="0" applyProtection="0">
      <alignment vertical="center"/>
    </xf>
    <xf numFmtId="0" fontId="8" fillId="13" borderId="0" applyNumberFormat="0" applyBorder="0" applyAlignment="0" applyProtection="0">
      <alignment vertical="center"/>
    </xf>
    <xf numFmtId="0" fontId="44" fillId="20" borderId="0" applyNumberFormat="0" applyBorder="0" applyAlignment="0" applyProtection="0">
      <alignment vertical="center"/>
    </xf>
    <xf numFmtId="0" fontId="15" fillId="2" borderId="0" applyNumberFormat="0" applyBorder="0" applyAlignment="0" applyProtection="0">
      <alignment vertical="center"/>
    </xf>
    <xf numFmtId="0" fontId="8" fillId="20"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8" fillId="20" borderId="0" applyNumberFormat="0" applyBorder="0" applyAlignment="0" applyProtection="0">
      <alignment vertical="center"/>
    </xf>
    <xf numFmtId="0" fontId="30" fillId="23" borderId="0" applyNumberFormat="0" applyBorder="0" applyAlignment="0" applyProtection="0">
      <alignment vertical="center"/>
    </xf>
    <xf numFmtId="0" fontId="8" fillId="20"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8" fillId="20" borderId="0" applyNumberFormat="0" applyBorder="0" applyAlignment="0" applyProtection="0">
      <alignment vertical="center"/>
    </xf>
    <xf numFmtId="0" fontId="1" fillId="0" borderId="0">
      <alignment vertical="center"/>
    </xf>
    <xf numFmtId="0" fontId="8" fillId="0" borderId="0">
      <alignment vertical="center"/>
    </xf>
    <xf numFmtId="0" fontId="17" fillId="7" borderId="0" applyNumberFormat="0" applyBorder="0" applyAlignment="0" applyProtection="0">
      <alignment vertical="center"/>
    </xf>
    <xf numFmtId="0" fontId="8" fillId="29" borderId="0" applyNumberFormat="0" applyBorder="0" applyAlignment="0" applyProtection="0">
      <alignment vertical="center"/>
    </xf>
    <xf numFmtId="0" fontId="1" fillId="0" borderId="0">
      <alignment vertical="center"/>
    </xf>
    <xf numFmtId="0" fontId="8" fillId="0" borderId="0">
      <alignment vertical="center"/>
    </xf>
    <xf numFmtId="0" fontId="8" fillId="29" borderId="0" applyNumberFormat="0" applyBorder="0" applyAlignment="0" applyProtection="0">
      <alignment vertical="center"/>
    </xf>
    <xf numFmtId="0" fontId="8" fillId="20"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4" fillId="25" borderId="0" applyNumberFormat="0" applyBorder="0" applyAlignment="0" applyProtection="0">
      <alignment vertical="center"/>
    </xf>
    <xf numFmtId="0" fontId="15" fillId="2" borderId="0" applyNumberFormat="0" applyBorder="0" applyAlignment="0" applyProtection="0">
      <alignment vertical="center"/>
    </xf>
    <xf numFmtId="0" fontId="8" fillId="26" borderId="0" applyNumberFormat="0" applyBorder="0" applyAlignment="0" applyProtection="0">
      <alignment vertical="center"/>
    </xf>
    <xf numFmtId="0" fontId="8" fillId="7" borderId="0" applyNumberFormat="0" applyBorder="0" applyAlignment="0" applyProtection="0">
      <alignment vertical="center"/>
    </xf>
    <xf numFmtId="0" fontId="55" fillId="2" borderId="0" applyNumberFormat="0" applyBorder="0" applyAlignment="0" applyProtection="0">
      <alignment vertical="center"/>
    </xf>
    <xf numFmtId="0" fontId="17" fillId="3" borderId="0" applyNumberFormat="0" applyBorder="0" applyAlignment="0" applyProtection="0">
      <alignment vertical="center"/>
    </xf>
    <xf numFmtId="0" fontId="44" fillId="11" borderId="0" applyNumberFormat="0" applyBorder="0" applyAlignment="0" applyProtection="0">
      <alignment vertical="center"/>
    </xf>
    <xf numFmtId="0" fontId="17" fillId="3" borderId="0" applyNumberFormat="0" applyBorder="0" applyAlignment="0" applyProtection="0">
      <alignment vertical="center"/>
    </xf>
    <xf numFmtId="0" fontId="36" fillId="24" borderId="12" applyNumberFormat="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17" fillId="3" borderId="0" applyNumberFormat="0" applyBorder="0" applyAlignment="0" applyProtection="0">
      <alignment vertical="center"/>
    </xf>
    <xf numFmtId="0" fontId="8" fillId="11" borderId="0" applyNumberFormat="0" applyBorder="0" applyAlignment="0" applyProtection="0">
      <alignment vertical="center"/>
    </xf>
    <xf numFmtId="0" fontId="15" fillId="2" borderId="0" applyNumberFormat="0" applyBorder="0" applyAlignment="0" applyProtection="0">
      <alignment vertical="center"/>
    </xf>
    <xf numFmtId="0" fontId="33" fillId="25" borderId="0" applyNumberFormat="0" applyBorder="0" applyAlignment="0" applyProtection="0">
      <alignment vertical="center"/>
    </xf>
    <xf numFmtId="0" fontId="31" fillId="33" borderId="0" applyNumberFormat="0" applyBorder="0" applyAlignment="0" applyProtection="0">
      <alignment vertical="center"/>
    </xf>
    <xf numFmtId="0" fontId="17" fillId="3"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31" fillId="10" borderId="0" applyNumberFormat="0" applyBorder="0" applyAlignment="0" applyProtection="0">
      <alignment vertical="center"/>
    </xf>
    <xf numFmtId="0" fontId="28" fillId="7" borderId="0" applyNumberFormat="0" applyBorder="0" applyAlignment="0" applyProtection="0">
      <alignment vertical="center"/>
    </xf>
    <xf numFmtId="0" fontId="30" fillId="9" borderId="0" applyNumberFormat="0" applyBorder="0" applyAlignment="0" applyProtection="0">
      <alignment vertical="center"/>
    </xf>
    <xf numFmtId="0" fontId="8" fillId="26" borderId="0" applyNumberFormat="0" applyBorder="0" applyAlignment="0" applyProtection="0">
      <alignment vertical="center"/>
    </xf>
    <xf numFmtId="0" fontId="17" fillId="3"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15" fillId="2" borderId="0" applyNumberFormat="0" applyBorder="0" applyAlignment="0" applyProtection="0">
      <alignment vertical="center"/>
    </xf>
    <xf numFmtId="0" fontId="30" fillId="22" borderId="0" applyNumberFormat="0" applyBorder="0" applyAlignment="0" applyProtection="0">
      <alignment vertical="center"/>
    </xf>
    <xf numFmtId="0" fontId="17" fillId="3" borderId="0" applyNumberFormat="0" applyBorder="0" applyAlignment="0" applyProtection="0">
      <alignment vertical="center"/>
    </xf>
    <xf numFmtId="0" fontId="8" fillId="12" borderId="0" applyNumberFormat="0" applyBorder="0" applyAlignment="0" applyProtection="0">
      <alignment vertical="center"/>
    </xf>
    <xf numFmtId="0" fontId="31" fillId="31" borderId="0" applyNumberFormat="0" applyBorder="0" applyAlignment="0" applyProtection="0">
      <alignment vertical="center"/>
    </xf>
    <xf numFmtId="0" fontId="34" fillId="15" borderId="0" applyNumberFormat="0" applyBorder="0" applyAlignment="0" applyProtection="0">
      <alignment vertical="center"/>
    </xf>
    <xf numFmtId="0" fontId="17" fillId="3" borderId="0" applyNumberFormat="0" applyBorder="0" applyAlignment="0" applyProtection="0">
      <alignment vertical="center"/>
    </xf>
    <xf numFmtId="0" fontId="31" fillId="31" borderId="0" applyNumberFormat="0" applyBorder="0" applyAlignment="0" applyProtection="0">
      <alignment vertical="center"/>
    </xf>
    <xf numFmtId="0" fontId="19" fillId="4" borderId="0" applyNumberFormat="0" applyBorder="0" applyAlignment="0" applyProtection="0">
      <alignment vertical="center"/>
    </xf>
    <xf numFmtId="0" fontId="1" fillId="0" borderId="0" applyNumberFormat="0" applyFont="0" applyFill="0" applyBorder="0" applyAlignment="0" applyProtection="0">
      <alignment vertical="center"/>
    </xf>
    <xf numFmtId="0" fontId="34" fillId="15" borderId="0" applyNumberFormat="0" applyBorder="0" applyAlignment="0" applyProtection="0">
      <alignment vertical="center"/>
    </xf>
    <xf numFmtId="0" fontId="31" fillId="13" borderId="0" applyNumberFormat="0" applyBorder="0" applyAlignment="0" applyProtection="0">
      <alignment vertical="center"/>
    </xf>
    <xf numFmtId="0" fontId="17" fillId="3" borderId="0" applyNumberFormat="0" applyBorder="0" applyAlignment="0" applyProtection="0">
      <alignment vertical="center"/>
    </xf>
    <xf numFmtId="0" fontId="31" fillId="31" borderId="0" applyNumberFormat="0" applyBorder="0" applyAlignment="0" applyProtection="0">
      <alignment vertical="center"/>
    </xf>
    <xf numFmtId="0" fontId="34" fillId="15" borderId="0" applyNumberFormat="0" applyBorder="0" applyAlignment="0" applyProtection="0">
      <alignment vertical="center"/>
    </xf>
    <xf numFmtId="0" fontId="30" fillId="22" borderId="0" applyNumberFormat="0" applyBorder="0" applyAlignment="0" applyProtection="0">
      <alignment vertical="center"/>
    </xf>
    <xf numFmtId="0" fontId="17" fillId="3" borderId="0" applyNumberFormat="0" applyBorder="0" applyAlignment="0" applyProtection="0">
      <alignment vertical="center"/>
    </xf>
    <xf numFmtId="0" fontId="31" fillId="31" borderId="0" applyNumberFormat="0" applyBorder="0" applyAlignment="0" applyProtection="0">
      <alignment vertical="center"/>
    </xf>
    <xf numFmtId="0" fontId="19" fillId="2" borderId="0" applyNumberFormat="0" applyBorder="0" applyAlignment="0" applyProtection="0">
      <alignment vertical="center"/>
    </xf>
    <xf numFmtId="0" fontId="34" fillId="15" borderId="0" applyNumberFormat="0" applyBorder="0" applyAlignment="0" applyProtection="0">
      <alignment vertical="center"/>
    </xf>
    <xf numFmtId="0" fontId="15" fillId="2" borderId="0" applyNumberFormat="0" applyBorder="0" applyAlignment="0" applyProtection="0">
      <alignment vertical="center"/>
    </xf>
    <xf numFmtId="0" fontId="30" fillId="22" borderId="0" applyNumberFormat="0" applyBorder="0" applyAlignment="0" applyProtection="0">
      <alignment vertical="center"/>
    </xf>
    <xf numFmtId="0" fontId="15" fillId="4" borderId="0" applyNumberFormat="0" applyBorder="0" applyAlignment="0" applyProtection="0">
      <alignment vertical="center"/>
    </xf>
    <xf numFmtId="0" fontId="31" fillId="20" borderId="0" applyNumberFormat="0" applyBorder="0" applyAlignment="0" applyProtection="0">
      <alignment vertical="center"/>
    </xf>
    <xf numFmtId="0" fontId="17" fillId="3" borderId="0" applyNumberFormat="0" applyBorder="0" applyAlignment="0" applyProtection="0">
      <alignment vertical="center"/>
    </xf>
    <xf numFmtId="0" fontId="31" fillId="31" borderId="0" applyNumberFormat="0" applyBorder="0" applyAlignment="0" applyProtection="0">
      <alignment vertical="center"/>
    </xf>
    <xf numFmtId="0" fontId="17" fillId="3" borderId="0" applyNumberFormat="0" applyBorder="0" applyAlignment="0" applyProtection="0">
      <alignment vertical="center"/>
    </xf>
    <xf numFmtId="0" fontId="28" fillId="7" borderId="0" applyNumberFormat="0" applyBorder="0" applyAlignment="0" applyProtection="0">
      <alignment vertical="center"/>
    </xf>
    <xf numFmtId="0" fontId="17" fillId="3" borderId="0" applyNumberFormat="0" applyBorder="0" applyAlignment="0" applyProtection="0">
      <alignment vertical="center"/>
    </xf>
    <xf numFmtId="0" fontId="30" fillId="2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1" fillId="31" borderId="0" applyNumberFormat="0" applyBorder="0" applyAlignment="0" applyProtection="0">
      <alignment vertical="center"/>
    </xf>
    <xf numFmtId="0" fontId="31" fillId="13" borderId="0" applyNumberFormat="0" applyBorder="0" applyAlignment="0" applyProtection="0">
      <alignment vertical="center"/>
    </xf>
    <xf numFmtId="0" fontId="15" fillId="2" borderId="0" applyNumberFormat="0" applyBorder="0" applyAlignment="0" applyProtection="0">
      <alignment vertical="center"/>
    </xf>
    <xf numFmtId="0" fontId="31" fillId="1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53" fillId="35" borderId="17">
      <alignment vertical="center"/>
      <protection locked="0"/>
    </xf>
    <xf numFmtId="0" fontId="31" fillId="1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6" fillId="19" borderId="0" applyNumberFormat="0" applyBorder="0" applyAlignment="0" applyProtection="0">
      <alignment vertical="center"/>
    </xf>
    <xf numFmtId="0" fontId="31" fillId="20"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1" fillId="20"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1" fillId="20"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17" fillId="3" borderId="0" applyNumberFormat="0" applyBorder="0" applyAlignment="0" applyProtection="0">
      <alignment vertical="center"/>
    </xf>
    <xf numFmtId="14" fontId="32" fillId="0" borderId="0">
      <alignment horizontal="center" vertical="center" wrapText="1"/>
      <protection locked="0"/>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55" fillId="2"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31" fillId="33" borderId="0" applyNumberFormat="0" applyBorder="0" applyAlignment="0" applyProtection="0">
      <alignment vertical="center"/>
    </xf>
    <xf numFmtId="0" fontId="17" fillId="3" borderId="0" applyNumberFormat="0" applyBorder="0" applyAlignment="0" applyProtection="0">
      <alignment vertical="center"/>
    </xf>
    <xf numFmtId="0" fontId="31" fillId="33" borderId="0" applyNumberFormat="0" applyBorder="0" applyAlignment="0" applyProtection="0">
      <alignment vertical="center"/>
    </xf>
    <xf numFmtId="0" fontId="17" fillId="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0" fillId="9"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31" fillId="10" borderId="0" applyNumberFormat="0" applyBorder="0" applyAlignment="0" applyProtection="0">
      <alignment vertical="center"/>
    </xf>
    <xf numFmtId="0" fontId="15" fillId="2" borderId="0" applyNumberFormat="0" applyBorder="0" applyAlignment="0" applyProtection="0">
      <alignment vertical="center"/>
    </xf>
    <xf numFmtId="0" fontId="47" fillId="0" borderId="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8" fillId="0" borderId="0" applyNumberFormat="0" applyFill="0" applyBorder="0" applyAlignment="0" applyProtection="0">
      <alignment vertical="center"/>
    </xf>
    <xf numFmtId="0" fontId="34" fillId="15" borderId="0" applyNumberFormat="0" applyBorder="0" applyAlignment="0" applyProtection="0">
      <alignment vertical="center"/>
    </xf>
    <xf numFmtId="0" fontId="31" fillId="31" borderId="0" applyNumberFormat="0" applyBorder="0" applyAlignment="0" applyProtection="0">
      <alignment vertical="center"/>
    </xf>
    <xf numFmtId="0" fontId="28" fillId="7" borderId="0" applyNumberFormat="0" applyBorder="0" applyAlignment="0" applyProtection="0">
      <alignment vertical="center"/>
    </xf>
    <xf numFmtId="0" fontId="30" fillId="22" borderId="0" applyNumberFormat="0" applyBorder="0" applyAlignment="0" applyProtection="0">
      <alignment vertical="center"/>
    </xf>
    <xf numFmtId="0" fontId="17" fillId="3" borderId="0" applyNumberFormat="0" applyBorder="0" applyAlignment="0" applyProtection="0">
      <alignment vertical="center"/>
    </xf>
    <xf numFmtId="0" fontId="31" fillId="19"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45" fillId="33" borderId="0" applyNumberFormat="0" applyBorder="0" applyAlignment="0" applyProtection="0">
      <alignment vertical="center"/>
    </xf>
    <xf numFmtId="0" fontId="17" fillId="3" borderId="0" applyNumberFormat="0" applyBorder="0" applyAlignment="0" applyProtection="0">
      <alignment vertical="center"/>
    </xf>
    <xf numFmtId="0" fontId="45" fillId="10" borderId="0" applyNumberFormat="0" applyBorder="0" applyAlignment="0" applyProtection="0">
      <alignment vertical="center"/>
    </xf>
    <xf numFmtId="9" fontId="1" fillId="0" borderId="0" applyFont="0" applyFill="0" applyBorder="0" applyAlignment="0" applyProtection="0">
      <alignment vertical="center"/>
    </xf>
    <xf numFmtId="0" fontId="31" fillId="10"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29" fillId="0" borderId="0">
      <alignment vertical="center"/>
      <protection locked="0"/>
    </xf>
    <xf numFmtId="0" fontId="28" fillId="7" borderId="0" applyNumberFormat="0" applyBorder="0" applyAlignment="0" applyProtection="0">
      <alignment vertical="center"/>
    </xf>
    <xf numFmtId="0" fontId="34" fillId="15" borderId="0" applyNumberFormat="0" applyBorder="0" applyAlignment="0" applyProtection="0">
      <alignment vertical="center"/>
    </xf>
    <xf numFmtId="0" fontId="28" fillId="7" borderId="0" applyNumberFormat="0" applyBorder="0" applyAlignment="0" applyProtection="0">
      <alignment vertical="center"/>
    </xf>
    <xf numFmtId="0" fontId="34" fillId="15" borderId="0" applyNumberFormat="0" applyBorder="0" applyAlignment="0" applyProtection="0">
      <alignment vertical="center"/>
    </xf>
    <xf numFmtId="0" fontId="28" fillId="7" borderId="0" applyNumberFormat="0" applyBorder="0" applyAlignment="0" applyProtection="0">
      <alignment vertical="center"/>
    </xf>
    <xf numFmtId="0" fontId="34" fillId="15" borderId="0" applyNumberFormat="0" applyBorder="0" applyAlignment="0" applyProtection="0">
      <alignment vertical="center"/>
    </xf>
    <xf numFmtId="0" fontId="37" fillId="6" borderId="13" applyNumberFormat="0" applyAlignment="0" applyProtection="0">
      <alignment vertical="center"/>
    </xf>
    <xf numFmtId="0" fontId="28" fillId="7" borderId="0" applyNumberFormat="0" applyBorder="0" applyAlignment="0" applyProtection="0">
      <alignment vertical="center"/>
    </xf>
    <xf numFmtId="0" fontId="34" fillId="15" borderId="0" applyNumberFormat="0" applyBorder="0" applyAlignment="0" applyProtection="0">
      <alignment vertical="center"/>
    </xf>
    <xf numFmtId="0" fontId="28" fillId="7" borderId="0" applyNumberFormat="0" applyBorder="0" applyAlignment="0" applyProtection="0">
      <alignment vertical="center"/>
    </xf>
    <xf numFmtId="0" fontId="46" fillId="33" borderId="0" applyNumberFormat="0" applyBorder="0" applyAlignment="0" applyProtection="0">
      <alignment vertical="center"/>
    </xf>
    <xf numFmtId="0" fontId="28" fillId="7" borderId="0" applyNumberFormat="0" applyBorder="0" applyAlignment="0" applyProtection="0">
      <alignment vertical="center"/>
    </xf>
    <xf numFmtId="0" fontId="34" fillId="15" borderId="0" applyNumberFormat="0" applyBorder="0" applyAlignment="0" applyProtection="0">
      <alignment vertical="center"/>
    </xf>
    <xf numFmtId="0" fontId="28" fillId="7" borderId="0" applyNumberFormat="0" applyBorder="0" applyAlignment="0" applyProtection="0">
      <alignment vertical="center"/>
    </xf>
    <xf numFmtId="0" fontId="34" fillId="15" borderId="0" applyNumberFormat="0" applyBorder="0" applyAlignment="0" applyProtection="0">
      <alignment vertical="center"/>
    </xf>
    <xf numFmtId="0" fontId="30" fillId="21" borderId="0" applyNumberFormat="0" applyBorder="0" applyAlignment="0" applyProtection="0">
      <alignment vertical="center"/>
    </xf>
    <xf numFmtId="0" fontId="34" fillId="25"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3" fillId="14" borderId="0" applyNumberFormat="0" applyBorder="0" applyAlignment="0" applyProtection="0">
      <alignment vertical="center"/>
    </xf>
    <xf numFmtId="0" fontId="15" fillId="2" borderId="0" applyNumberFormat="0" applyBorder="0" applyAlignment="0" applyProtection="0">
      <alignment vertical="center"/>
    </xf>
    <xf numFmtId="0" fontId="30" fillId="21" borderId="0" applyNumberFormat="0" applyBorder="0" applyAlignment="0" applyProtection="0">
      <alignment vertical="center"/>
    </xf>
    <xf numFmtId="0" fontId="33" fillId="14" borderId="0" applyNumberFormat="0" applyBorder="0" applyAlignment="0" applyProtection="0">
      <alignment vertical="center"/>
    </xf>
    <xf numFmtId="0" fontId="30" fillId="16" borderId="0" applyNumberFormat="0" applyBorder="0" applyAlignment="0" applyProtection="0">
      <alignment vertical="center"/>
    </xf>
    <xf numFmtId="0" fontId="30" fillId="21"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15" fillId="2" borderId="0" applyNumberFormat="0" applyBorder="0" applyAlignment="0" applyProtection="0">
      <alignment vertical="center"/>
    </xf>
    <xf numFmtId="0" fontId="48" fillId="0" borderId="0" applyNumberFormat="0" applyFill="0" applyBorder="0" applyAlignment="0" applyProtection="0">
      <alignment vertical="top"/>
      <protection locked="0"/>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15" fillId="2" borderId="0" applyNumberFormat="0" applyBorder="0" applyAlignment="0" applyProtection="0">
      <alignment vertical="center"/>
    </xf>
    <xf numFmtId="0" fontId="34" fillId="25" borderId="0" applyNumberFormat="0" applyBorder="0" applyAlignment="0" applyProtection="0">
      <alignment vertical="center"/>
    </xf>
    <xf numFmtId="0" fontId="15" fillId="2" borderId="0" applyNumberFormat="0" applyBorder="0" applyAlignment="0" applyProtection="0">
      <alignment vertical="center"/>
    </xf>
    <xf numFmtId="0" fontId="34" fillId="25" borderId="0" applyNumberFormat="0" applyBorder="0" applyAlignment="0" applyProtection="0">
      <alignment vertical="center"/>
    </xf>
    <xf numFmtId="0" fontId="17" fillId="3"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8"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4" fillId="16" borderId="0" applyNumberFormat="0" applyBorder="0" applyAlignment="0" applyProtection="0">
      <alignment vertical="center"/>
    </xf>
    <xf numFmtId="0" fontId="30" fillId="22" borderId="0" applyNumberFormat="0" applyBorder="0" applyAlignment="0" applyProtection="0">
      <alignment vertical="center"/>
    </xf>
    <xf numFmtId="0" fontId="17" fillId="3" borderId="0" applyNumberFormat="0" applyBorder="0" applyAlignment="0" applyProtection="0">
      <alignment vertical="center"/>
    </xf>
    <xf numFmtId="0" fontId="30" fillId="9" borderId="0" applyNumberFormat="0" applyBorder="0" applyAlignment="0" applyProtection="0">
      <alignment vertical="center"/>
    </xf>
    <xf numFmtId="0" fontId="15" fillId="4" borderId="0" applyNumberFormat="0" applyBorder="0" applyAlignment="0" applyProtection="0">
      <alignment vertical="center"/>
    </xf>
    <xf numFmtId="0" fontId="30" fillId="9" borderId="0" applyNumberFormat="0" applyBorder="0" applyAlignment="0" applyProtection="0">
      <alignment vertical="center"/>
    </xf>
    <xf numFmtId="0" fontId="24" fillId="0" borderId="0">
      <alignment vertical="center"/>
    </xf>
    <xf numFmtId="176" fontId="1" fillId="0" borderId="0" applyFont="0" applyFill="0" applyBorder="0" applyAlignment="0" applyProtection="0">
      <alignment vertical="center"/>
    </xf>
    <xf numFmtId="0" fontId="30" fillId="9" borderId="0" applyNumberFormat="0" applyBorder="0" applyAlignment="0" applyProtection="0">
      <alignment vertical="center"/>
    </xf>
    <xf numFmtId="0" fontId="15" fillId="2" borderId="0" applyNumberFormat="0" applyBorder="0" applyAlignment="0" applyProtection="0">
      <alignment vertical="center"/>
    </xf>
    <xf numFmtId="0" fontId="27" fillId="7"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53" fillId="35" borderId="17">
      <alignment vertical="center"/>
      <protection locked="0"/>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4" fillId="25" borderId="0" applyNumberFormat="0" applyBorder="0" applyAlignment="0" applyProtection="0">
      <alignment vertical="center"/>
    </xf>
    <xf numFmtId="0" fontId="30" fillId="23" borderId="0" applyNumberFormat="0" applyBorder="0" applyAlignment="0" applyProtection="0">
      <alignment vertical="center"/>
    </xf>
    <xf numFmtId="0" fontId="17" fillId="3" borderId="0" applyNumberFormat="0" applyBorder="0" applyAlignment="0" applyProtection="0">
      <alignment vertical="center"/>
    </xf>
    <xf numFmtId="0" fontId="34" fillId="25" borderId="0" applyNumberFormat="0" applyBorder="0" applyAlignment="0" applyProtection="0">
      <alignment vertical="center"/>
    </xf>
    <xf numFmtId="0" fontId="17" fillId="3" borderId="0" applyNumberFormat="0" applyBorder="0" applyAlignment="0" applyProtection="0">
      <alignment vertical="center"/>
    </xf>
    <xf numFmtId="0" fontId="34" fillId="25" borderId="0" applyNumberFormat="0" applyBorder="0" applyAlignment="0" applyProtection="0">
      <alignment vertical="center"/>
    </xf>
    <xf numFmtId="0" fontId="15" fillId="2" borderId="0" applyNumberFormat="0" applyBorder="0" applyAlignment="0" applyProtection="0">
      <alignment vertical="center"/>
    </xf>
    <xf numFmtId="0" fontId="34" fillId="25" borderId="0" applyNumberFormat="0" applyBorder="0" applyAlignment="0" applyProtection="0">
      <alignment vertical="center"/>
    </xf>
    <xf numFmtId="0" fontId="30" fillId="8" borderId="0" applyNumberFormat="0" applyBorder="0" applyAlignment="0" applyProtection="0">
      <alignment vertical="center"/>
    </xf>
    <xf numFmtId="0" fontId="17" fillId="3"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18" fillId="2" borderId="0" applyNumberFormat="0" applyBorder="0" applyAlignment="0" applyProtection="0">
      <alignment vertical="center"/>
    </xf>
    <xf numFmtId="0" fontId="36" fillId="24" borderId="12" applyNumberFormat="0" applyAlignment="0" applyProtection="0">
      <alignment vertical="center"/>
    </xf>
    <xf numFmtId="182" fontId="1" fillId="0" borderId="0" applyFont="0" applyFill="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30" fillId="16" borderId="0" applyNumberFormat="0" applyBorder="0" applyAlignment="0" applyProtection="0">
      <alignment vertical="center"/>
    </xf>
    <xf numFmtId="0" fontId="28" fillId="7" borderId="0" applyNumberFormat="0" applyBorder="0" applyAlignment="0" applyProtection="0">
      <alignment vertical="center"/>
    </xf>
    <xf numFmtId="0" fontId="34" fillId="5"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4" fillId="25" borderId="0" applyNumberFormat="0" applyBorder="0" applyAlignment="0" applyProtection="0">
      <alignment vertical="center"/>
    </xf>
    <xf numFmtId="0" fontId="15" fillId="2" borderId="0" applyNumberFormat="0" applyBorder="0" applyAlignment="0" applyProtection="0">
      <alignment vertical="center"/>
    </xf>
    <xf numFmtId="0" fontId="30" fillId="16" borderId="0" applyNumberFormat="0" applyBorder="0" applyAlignment="0" applyProtection="0">
      <alignment vertical="center"/>
    </xf>
    <xf numFmtId="0" fontId="18" fillId="4" borderId="0" applyNumberFormat="0" applyBorder="0" applyAlignment="0" applyProtection="0">
      <alignment vertical="center"/>
    </xf>
    <xf numFmtId="0" fontId="15" fillId="2" borderId="0" applyNumberFormat="0" applyBorder="0" applyAlignment="0" applyProtection="0">
      <alignment vertical="center"/>
    </xf>
    <xf numFmtId="0" fontId="28" fillId="7" borderId="0" applyNumberFormat="0" applyBorder="0" applyAlignment="0" applyProtection="0">
      <alignment vertical="center"/>
    </xf>
    <xf numFmtId="0" fontId="34" fillId="5" borderId="0" applyNumberFormat="0" applyBorder="0" applyAlignment="0" applyProtection="0">
      <alignment vertical="center"/>
    </xf>
    <xf numFmtId="0" fontId="17" fillId="3" borderId="0" applyNumberFormat="0" applyBorder="0" applyAlignment="0" applyProtection="0">
      <alignment vertical="center"/>
    </xf>
    <xf numFmtId="0" fontId="37" fillId="6" borderId="13" applyNumberFormat="0" applyAlignment="0" applyProtection="0">
      <alignment vertical="center"/>
    </xf>
    <xf numFmtId="0" fontId="17" fillId="3" borderId="0" applyNumberFormat="0" applyBorder="0" applyAlignment="0" applyProtection="0">
      <alignment vertical="center"/>
    </xf>
    <xf numFmtId="0" fontId="34" fillId="5" borderId="0" applyNumberFormat="0" applyBorder="0" applyAlignment="0" applyProtection="0">
      <alignment vertical="center"/>
    </xf>
    <xf numFmtId="0" fontId="15" fillId="2" borderId="0" applyNumberFormat="0" applyBorder="0" applyAlignment="0" applyProtection="0">
      <alignment vertical="center"/>
    </xf>
    <xf numFmtId="0" fontId="30" fillId="16" borderId="0" applyNumberFormat="0" applyBorder="0" applyAlignment="0" applyProtection="0">
      <alignment vertical="center"/>
    </xf>
    <xf numFmtId="0" fontId="17" fillId="3" borderId="0" applyNumberFormat="0" applyBorder="0" applyAlignment="0" applyProtection="0">
      <alignment vertical="center"/>
    </xf>
    <xf numFmtId="0" fontId="34" fillId="3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30" fillId="16"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30" fillId="16" borderId="0" applyNumberFormat="0" applyBorder="0" applyAlignment="0" applyProtection="0">
      <alignment vertical="center"/>
    </xf>
    <xf numFmtId="0" fontId="15" fillId="2" borderId="0" applyNumberFormat="0" applyBorder="0" applyAlignment="0" applyProtection="0">
      <alignment vertical="center"/>
    </xf>
    <xf numFmtId="0" fontId="30" fillId="16"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30" fillId="22" borderId="0" applyNumberFormat="0" applyBorder="0" applyAlignment="0" applyProtection="0">
      <alignment vertical="center"/>
    </xf>
    <xf numFmtId="193" fontId="56" fillId="0" borderId="0">
      <alignment vertical="center"/>
    </xf>
    <xf numFmtId="0" fontId="17" fillId="3" borderId="0" applyNumberFormat="0" applyBorder="0" applyAlignment="0" applyProtection="0">
      <alignment vertical="center"/>
    </xf>
    <xf numFmtId="0" fontId="30" fillId="22" borderId="0" applyNumberFormat="0" applyBorder="0" applyAlignment="0" applyProtection="0">
      <alignment vertical="center"/>
    </xf>
    <xf numFmtId="0" fontId="17" fillId="3"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30" fillId="8" borderId="0" applyNumberFormat="0" applyBorder="0" applyAlignment="0" applyProtection="0">
      <alignment vertical="center"/>
    </xf>
    <xf numFmtId="0" fontId="34" fillId="15" borderId="0" applyNumberFormat="0" applyBorder="0" applyAlignment="0" applyProtection="0">
      <alignment vertical="center"/>
    </xf>
    <xf numFmtId="0" fontId="28" fillId="7" borderId="0" applyNumberFormat="0" applyBorder="0" applyAlignment="0" applyProtection="0">
      <alignment vertical="center"/>
    </xf>
    <xf numFmtId="0" fontId="34" fillId="15" borderId="0" applyNumberFormat="0" applyBorder="0" applyAlignment="0" applyProtection="0">
      <alignment vertical="center"/>
    </xf>
    <xf numFmtId="0" fontId="28" fillId="7" borderId="0" applyNumberFormat="0" applyBorder="0" applyAlignment="0" applyProtection="0">
      <alignment vertical="center"/>
    </xf>
    <xf numFmtId="0" fontId="34" fillId="16" borderId="0" applyNumberFormat="0" applyBorder="0" applyAlignment="0" applyProtection="0">
      <alignment vertical="center"/>
    </xf>
    <xf numFmtId="0" fontId="15" fillId="2" borderId="0" applyNumberFormat="0" applyBorder="0" applyAlignment="0" applyProtection="0">
      <alignment vertical="center"/>
    </xf>
    <xf numFmtId="0" fontId="27" fillId="7" borderId="0" applyNumberFormat="0" applyBorder="0" applyAlignment="0" applyProtection="0">
      <alignment vertical="center"/>
    </xf>
    <xf numFmtId="0" fontId="34" fillId="27" borderId="0" applyNumberFormat="0" applyBorder="0" applyAlignment="0" applyProtection="0">
      <alignment vertical="center"/>
    </xf>
    <xf numFmtId="0" fontId="34" fillId="16" borderId="0" applyNumberFormat="0" applyBorder="0" applyAlignment="0" applyProtection="0">
      <alignment vertical="center"/>
    </xf>
    <xf numFmtId="0" fontId="27" fillId="7" borderId="0" applyNumberFormat="0" applyBorder="0" applyAlignment="0" applyProtection="0">
      <alignment vertical="center"/>
    </xf>
    <xf numFmtId="0" fontId="34" fillId="27" borderId="0" applyNumberFormat="0" applyBorder="0" applyAlignment="0" applyProtection="0">
      <alignment vertical="center"/>
    </xf>
    <xf numFmtId="0" fontId="34" fillId="16" borderId="0" applyNumberFormat="0" applyBorder="0" applyAlignment="0" applyProtection="0">
      <alignment vertical="center"/>
    </xf>
    <xf numFmtId="0" fontId="27" fillId="7" borderId="0" applyNumberFormat="0" applyBorder="0" applyAlignment="0" applyProtection="0">
      <alignment vertical="center"/>
    </xf>
    <xf numFmtId="0" fontId="34" fillId="16"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34" fillId="16" borderId="0" applyNumberFormat="0" applyBorder="0" applyAlignment="0" applyProtection="0">
      <alignment vertical="center"/>
    </xf>
    <xf numFmtId="0" fontId="60" fillId="2" borderId="0" applyNumberFormat="0" applyBorder="0" applyAlignment="0" applyProtection="0">
      <alignment vertical="center"/>
    </xf>
    <xf numFmtId="0" fontId="34" fillId="16" borderId="0" applyNumberFormat="0" applyBorder="0" applyAlignment="0" applyProtection="0">
      <alignment vertical="center"/>
    </xf>
    <xf numFmtId="0" fontId="30" fillId="16" borderId="0" applyNumberFormat="0" applyBorder="0" applyAlignment="0" applyProtection="0">
      <alignment vertical="center"/>
    </xf>
    <xf numFmtId="0" fontId="17" fillId="3" borderId="0" applyNumberFormat="0" applyBorder="0" applyAlignment="0" applyProtection="0">
      <alignment vertical="center"/>
    </xf>
    <xf numFmtId="0" fontId="1" fillId="37" borderId="0" applyNumberFormat="0" applyFont="0" applyBorder="0" applyAlignment="0" applyProtection="0">
      <alignment vertical="center"/>
    </xf>
    <xf numFmtId="0" fontId="30" fillId="16" borderId="0" applyNumberFormat="0" applyBorder="0" applyAlignment="0" applyProtection="0">
      <alignment vertical="center"/>
    </xf>
    <xf numFmtId="0" fontId="15" fillId="2"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27" fillId="7" borderId="0" applyNumberFormat="0" applyBorder="0" applyAlignment="0" applyProtection="0">
      <alignment vertical="center"/>
    </xf>
    <xf numFmtId="0" fontId="30" fillId="18" borderId="0" applyNumberFormat="0" applyBorder="0" applyAlignment="0" applyProtection="0">
      <alignment vertical="center"/>
    </xf>
    <xf numFmtId="0" fontId="15" fillId="2"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30" fillId="2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15" fillId="2" borderId="0" applyNumberFormat="0" applyBorder="0" applyAlignment="0" applyProtection="0">
      <alignment vertical="center"/>
    </xf>
    <xf numFmtId="0" fontId="34" fillId="32" borderId="0" applyNumberFormat="0" applyBorder="0" applyAlignment="0" applyProtection="0">
      <alignment vertical="center"/>
    </xf>
    <xf numFmtId="0" fontId="15" fillId="2"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15" fillId="2" borderId="0" applyNumberFormat="0" applyBorder="0" applyAlignment="0" applyProtection="0">
      <alignment vertical="center"/>
    </xf>
    <xf numFmtId="0" fontId="61" fillId="0" borderId="0" applyProtection="0">
      <alignment vertical="center"/>
    </xf>
    <xf numFmtId="0" fontId="34" fillId="15" borderId="0" applyNumberFormat="0" applyBorder="0" applyAlignment="0" applyProtection="0">
      <alignment vertical="center"/>
    </xf>
    <xf numFmtId="0" fontId="17" fillId="3" borderId="0" applyNumberFormat="0" applyBorder="0" applyAlignment="0" applyProtection="0">
      <alignment vertical="center"/>
    </xf>
    <xf numFmtId="0" fontId="27" fillId="7" borderId="0" applyNumberFormat="0" applyBorder="0" applyAlignment="0" applyProtection="0">
      <alignment vertical="center"/>
    </xf>
    <xf numFmtId="0" fontId="34" fillId="15" borderId="0" applyNumberFormat="0" applyBorder="0" applyAlignment="0" applyProtection="0">
      <alignment vertical="center"/>
    </xf>
    <xf numFmtId="0" fontId="30" fillId="21" borderId="0" applyNumberFormat="0" applyBorder="0" applyAlignment="0" applyProtection="0">
      <alignment vertical="center"/>
    </xf>
    <xf numFmtId="0" fontId="17" fillId="7"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30" fillId="21"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30" fillId="23" borderId="0" applyNumberFormat="0" applyBorder="0" applyAlignment="0" applyProtection="0">
      <alignment vertical="center"/>
    </xf>
    <xf numFmtId="0" fontId="15" fillId="2" borderId="0" applyNumberFormat="0" applyBorder="0" applyAlignment="0" applyProtection="0">
      <alignment vertical="center"/>
    </xf>
    <xf numFmtId="0" fontId="30" fillId="23" borderId="0" applyNumberFormat="0" applyBorder="0" applyAlignment="0" applyProtection="0">
      <alignment vertical="center"/>
    </xf>
    <xf numFmtId="0" fontId="1" fillId="0" borderId="0">
      <alignment vertical="center"/>
    </xf>
    <xf numFmtId="0" fontId="28" fillId="7" borderId="0" applyNumberFormat="0" applyBorder="0" applyAlignment="0" applyProtection="0">
      <alignment vertical="center"/>
    </xf>
    <xf numFmtId="0" fontId="30" fillId="23" borderId="0" applyNumberFormat="0" applyBorder="0" applyAlignment="0" applyProtection="0">
      <alignment vertical="center"/>
    </xf>
    <xf numFmtId="0" fontId="19" fillId="4" borderId="0" applyNumberFormat="0" applyBorder="0" applyAlignment="0" applyProtection="0">
      <alignment vertical="center"/>
    </xf>
    <xf numFmtId="0" fontId="17" fillId="3" borderId="0" applyNumberFormat="0" applyBorder="0" applyAlignment="0" applyProtection="0">
      <alignment vertical="center"/>
    </xf>
    <xf numFmtId="0" fontId="34" fillId="25" borderId="0" applyNumberFormat="0" applyBorder="0" applyAlignment="0" applyProtection="0">
      <alignment vertical="center"/>
    </xf>
    <xf numFmtId="0" fontId="34" fillId="27" borderId="0" applyNumberFormat="0" applyBorder="0" applyAlignment="0" applyProtection="0">
      <alignment vertical="center"/>
    </xf>
    <xf numFmtId="0" fontId="34" fillId="27" borderId="0" applyNumberFormat="0" applyBorder="0" applyAlignment="0" applyProtection="0">
      <alignment vertical="center"/>
    </xf>
    <xf numFmtId="0" fontId="34" fillId="27" borderId="0" applyNumberFormat="0" applyBorder="0" applyAlignment="0" applyProtection="0">
      <alignment vertical="center"/>
    </xf>
    <xf numFmtId="0" fontId="34" fillId="27" borderId="0" applyNumberFormat="0" applyBorder="0" applyAlignment="0" applyProtection="0">
      <alignment vertical="center"/>
    </xf>
    <xf numFmtId="0" fontId="38" fillId="0" borderId="0" applyNumberFormat="0" applyFill="0" applyBorder="0" applyAlignment="0" applyProtection="0">
      <alignment vertical="center"/>
    </xf>
    <xf numFmtId="0" fontId="27" fillId="7" borderId="0" applyNumberFormat="0" applyBorder="0" applyAlignment="0" applyProtection="0">
      <alignment vertical="center"/>
    </xf>
    <xf numFmtId="0" fontId="30" fillId="27" borderId="0" applyNumberFormat="0" applyBorder="0" applyAlignment="0" applyProtection="0">
      <alignment vertical="center"/>
    </xf>
    <xf numFmtId="0" fontId="30" fillId="18" borderId="0" applyNumberFormat="0" applyBorder="0" applyAlignment="0" applyProtection="0">
      <alignment vertical="center"/>
    </xf>
    <xf numFmtId="0" fontId="17" fillId="3" borderId="0" applyNumberFormat="0" applyBorder="0" applyAlignment="0" applyProtection="0">
      <alignment vertical="center"/>
    </xf>
    <xf numFmtId="179" fontId="42" fillId="0" borderId="0" applyFill="0" applyBorder="0" applyAlignment="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2" fillId="0" borderId="0" applyNumberFormat="0" applyFill="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37" fillId="6" borderId="13" applyNumberFormat="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37" fillId="6" borderId="13" applyNumberFormat="0" applyAlignment="0" applyProtection="0">
      <alignment vertical="center"/>
    </xf>
    <xf numFmtId="0" fontId="37" fillId="6" borderId="13" applyNumberFormat="0" applyAlignment="0" applyProtection="0">
      <alignment vertical="center"/>
    </xf>
    <xf numFmtId="0" fontId="17" fillId="3" borderId="0" applyNumberFormat="0" applyBorder="0" applyAlignment="0" applyProtection="0">
      <alignment vertical="center"/>
    </xf>
    <xf numFmtId="0" fontId="18" fillId="2" borderId="0" applyNumberFormat="0" applyBorder="0" applyAlignment="0" applyProtection="0">
      <alignment vertical="center"/>
    </xf>
    <xf numFmtId="0" fontId="36" fillId="24" borderId="12" applyNumberFormat="0" applyAlignment="0" applyProtection="0">
      <alignment vertical="center"/>
    </xf>
    <xf numFmtId="0" fontId="36" fillId="24" borderId="12" applyNumberFormat="0" applyAlignment="0" applyProtection="0">
      <alignment vertical="center"/>
    </xf>
    <xf numFmtId="0" fontId="36" fillId="24" borderId="12" applyNumberFormat="0" applyAlignment="0" applyProtection="0">
      <alignment vertical="center"/>
    </xf>
    <xf numFmtId="0" fontId="17" fillId="3" borderId="0" applyNumberFormat="0" applyBorder="0" applyAlignment="0" applyProtection="0">
      <alignment vertical="center"/>
    </xf>
    <xf numFmtId="0" fontId="36" fillId="24" borderId="12" applyNumberFormat="0" applyAlignment="0" applyProtection="0">
      <alignment vertical="center"/>
    </xf>
    <xf numFmtId="0" fontId="1" fillId="0" borderId="0">
      <alignment vertical="center"/>
    </xf>
    <xf numFmtId="0" fontId="1" fillId="0" borderId="0">
      <alignment vertical="center"/>
    </xf>
    <xf numFmtId="2" fontId="49" fillId="0" borderId="0" applyProtection="0">
      <alignment vertical="center"/>
    </xf>
    <xf numFmtId="0" fontId="17" fillId="3" borderId="0" applyNumberFormat="0" applyBorder="0" applyAlignment="0" applyProtection="0">
      <alignment vertical="center"/>
    </xf>
    <xf numFmtId="0" fontId="36" fillId="24" borderId="12" applyNumberFormat="0" applyAlignment="0" applyProtection="0">
      <alignment vertical="center"/>
    </xf>
    <xf numFmtId="187" fontId="1" fillId="0" borderId="0" applyFont="0" applyFill="0" applyBorder="0" applyAlignment="0" applyProtection="0">
      <alignment vertical="center"/>
    </xf>
    <xf numFmtId="0" fontId="27" fillId="7" borderId="0" applyNumberFormat="0" applyBorder="0" applyAlignment="0" applyProtection="0">
      <alignment vertical="center"/>
    </xf>
    <xf numFmtId="0" fontId="17" fillId="3" borderId="0" applyNumberFormat="0" applyBorder="0" applyAlignment="0" applyProtection="0">
      <alignment vertical="center"/>
    </xf>
    <xf numFmtId="191" fontId="56" fillId="0" borderId="0">
      <alignment vertical="center"/>
    </xf>
    <xf numFmtId="0" fontId="49" fillId="0" borderId="0" applyProtection="0">
      <alignment vertical="center"/>
    </xf>
    <xf numFmtId="201" fontId="56" fillId="0" borderId="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 fillId="0" borderId="0">
      <alignment vertical="center"/>
    </xf>
    <xf numFmtId="0" fontId="25" fillId="0" borderId="0">
      <alignment vertical="center"/>
    </xf>
    <xf numFmtId="0" fontId="19" fillId="5" borderId="0" applyNumberFormat="0" applyBorder="0" applyAlignment="0" applyProtection="0">
      <alignment vertical="center"/>
    </xf>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 fillId="0" borderId="0">
      <alignment vertical="center"/>
    </xf>
    <xf numFmtId="0" fontId="15" fillId="2" borderId="0" applyNumberFormat="0" applyBorder="0" applyAlignment="0" applyProtection="0">
      <alignment vertical="center"/>
    </xf>
    <xf numFmtId="0" fontId="19" fillId="4"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19" fillId="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35" fillId="6" borderId="0" applyNumberFormat="0" applyBorder="0" applyAlignment="0" applyProtection="0">
      <alignment vertical="center"/>
    </xf>
    <xf numFmtId="0" fontId="41" fillId="0" borderId="19" applyNumberFormat="0" applyAlignment="0" applyProtection="0">
      <alignment horizontal="left" vertical="center"/>
    </xf>
    <xf numFmtId="0" fontId="15" fillId="2" borderId="0" applyNumberFormat="0" applyBorder="0" applyAlignment="0" applyProtection="0">
      <alignment vertical="center"/>
    </xf>
    <xf numFmtId="0" fontId="41" fillId="0" borderId="4">
      <alignment horizontal="left" vertical="center"/>
    </xf>
    <xf numFmtId="0" fontId="63" fillId="0" borderId="21" applyNumberFormat="0" applyFill="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27" fillId="3" borderId="0" applyNumberFormat="0" applyBorder="0" applyAlignment="0" applyProtection="0">
      <alignment vertical="center"/>
    </xf>
    <xf numFmtId="0" fontId="63" fillId="0" borderId="21" applyNumberFormat="0" applyFill="0" applyAlignment="0" applyProtection="0">
      <alignment vertical="center"/>
    </xf>
    <xf numFmtId="0" fontId="27" fillId="3" borderId="0" applyNumberFormat="0" applyBorder="0" applyAlignment="0" applyProtection="0">
      <alignment vertical="center"/>
    </xf>
    <xf numFmtId="0" fontId="63" fillId="0" borderId="21" applyNumberFormat="0" applyFill="0" applyAlignment="0" applyProtection="0">
      <alignment vertical="center"/>
    </xf>
    <xf numFmtId="0" fontId="17" fillId="3" borderId="0" applyNumberFormat="0" applyBorder="0" applyAlignment="0" applyProtection="0">
      <alignment vertical="center"/>
    </xf>
    <xf numFmtId="0" fontId="63" fillId="0" borderId="21" applyNumberFormat="0" applyFill="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63" fillId="0" borderId="21" applyNumberFormat="0" applyFill="0" applyAlignment="0" applyProtection="0">
      <alignment vertical="center"/>
    </xf>
    <xf numFmtId="0" fontId="51" fillId="0" borderId="16" applyNumberFormat="0" applyFill="0" applyAlignment="0" applyProtection="0">
      <alignment vertical="center"/>
    </xf>
    <xf numFmtId="0" fontId="51" fillId="0" borderId="16" applyNumberFormat="0" applyFill="0" applyAlignment="0" applyProtection="0">
      <alignment vertical="center"/>
    </xf>
    <xf numFmtId="0" fontId="17" fillId="3" borderId="0" applyNumberFormat="0" applyBorder="0" applyAlignment="0" applyProtection="0">
      <alignment vertical="center"/>
    </xf>
    <xf numFmtId="0" fontId="51" fillId="0" borderId="16" applyNumberFormat="0" applyFill="0" applyAlignment="0" applyProtection="0">
      <alignment vertical="center"/>
    </xf>
    <xf numFmtId="0" fontId="17" fillId="3" borderId="0" applyNumberFormat="0" applyBorder="0" applyAlignment="0" applyProtection="0">
      <alignment vertical="center"/>
    </xf>
    <xf numFmtId="0" fontId="51" fillId="0" borderId="16" applyNumberFormat="0" applyFill="0" applyAlignment="0" applyProtection="0">
      <alignment vertical="center"/>
    </xf>
    <xf numFmtId="0" fontId="51" fillId="0" borderId="16" applyNumberFormat="0" applyFill="0" applyAlignment="0" applyProtection="0">
      <alignment vertical="center"/>
    </xf>
    <xf numFmtId="0" fontId="51" fillId="0" borderId="16" applyNumberFormat="0" applyFill="0" applyAlignment="0" applyProtection="0">
      <alignment vertical="center"/>
    </xf>
    <xf numFmtId="0" fontId="51" fillId="0" borderId="16" applyNumberFormat="0" applyFill="0" applyAlignment="0" applyProtection="0">
      <alignment vertical="center"/>
    </xf>
    <xf numFmtId="0" fontId="17" fillId="3" borderId="0" applyNumberFormat="0" applyBorder="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17" fillId="3" borderId="0" applyNumberFormat="0" applyBorder="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17" fillId="3" borderId="0" applyNumberFormat="0" applyBorder="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17" fillId="3"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2" borderId="0" applyNumberFormat="0" applyBorder="0" applyAlignment="0" applyProtection="0">
      <alignment vertical="center"/>
    </xf>
    <xf numFmtId="0" fontId="41" fillId="0" borderId="0" applyProtection="0">
      <alignment vertical="center"/>
    </xf>
    <xf numFmtId="0" fontId="15" fillId="2" borderId="0" applyNumberFormat="0" applyBorder="0" applyAlignment="0" applyProtection="0">
      <alignment vertical="center"/>
    </xf>
    <xf numFmtId="0" fontId="28" fillId="7" borderId="0" applyNumberFormat="0" applyBorder="0" applyAlignment="0" applyProtection="0">
      <alignment vertical="center"/>
    </xf>
    <xf numFmtId="0" fontId="39" fillId="12" borderId="13" applyNumberFormat="0" applyAlignment="0" applyProtection="0">
      <alignment vertical="center"/>
    </xf>
    <xf numFmtId="0" fontId="15" fillId="2" borderId="0" applyNumberFormat="0" applyBorder="0" applyAlignment="0" applyProtection="0">
      <alignment vertical="center"/>
    </xf>
    <xf numFmtId="0" fontId="33" fillId="14" borderId="0" applyNumberFormat="0" applyBorder="0" applyAlignment="0" applyProtection="0">
      <alignment vertical="center"/>
    </xf>
    <xf numFmtId="0" fontId="35" fillId="17" borderId="1" applyNumberFormat="0" applyBorder="0" applyAlignment="0" applyProtection="0">
      <alignment vertical="center"/>
    </xf>
    <xf numFmtId="0" fontId="28" fillId="7" borderId="0" applyNumberFormat="0" applyBorder="0" applyAlignment="0" applyProtection="0">
      <alignment vertical="center"/>
    </xf>
    <xf numFmtId="0" fontId="39" fillId="12" borderId="13" applyNumberFormat="0" applyAlignment="0" applyProtection="0">
      <alignment vertical="center"/>
    </xf>
    <xf numFmtId="0" fontId="39" fillId="12" borderId="13" applyNumberFormat="0" applyAlignment="0" applyProtection="0">
      <alignment vertical="center"/>
    </xf>
    <xf numFmtId="0" fontId="33" fillId="14" borderId="0" applyNumberFormat="0" applyBorder="0" applyAlignment="0" applyProtection="0">
      <alignment vertical="center"/>
    </xf>
    <xf numFmtId="0" fontId="39" fillId="12" borderId="13" applyNumberFormat="0" applyAlignment="0" applyProtection="0">
      <alignment vertical="center"/>
    </xf>
    <xf numFmtId="0" fontId="39" fillId="12" borderId="13" applyNumberFormat="0" applyAlignment="0" applyProtection="0">
      <alignment vertical="center"/>
    </xf>
    <xf numFmtId="0" fontId="15" fillId="2" borderId="0" applyNumberFormat="0" applyBorder="0" applyAlignment="0" applyProtection="0">
      <alignment vertical="center"/>
    </xf>
    <xf numFmtId="0" fontId="33" fillId="14" borderId="0" applyNumberFormat="0" applyBorder="0" applyAlignment="0" applyProtection="0">
      <alignment vertical="center"/>
    </xf>
    <xf numFmtId="0" fontId="39" fillId="12" borderId="13" applyNumberFormat="0" applyAlignment="0" applyProtection="0">
      <alignment vertical="center"/>
    </xf>
    <xf numFmtId="0" fontId="39" fillId="12" borderId="13" applyNumberFormat="0" applyAlignment="0" applyProtection="0">
      <alignment vertical="center"/>
    </xf>
    <xf numFmtId="198" fontId="47" fillId="38"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9" fillId="12" borderId="13" applyNumberFormat="0" applyAlignment="0" applyProtection="0">
      <alignment vertical="center"/>
    </xf>
    <xf numFmtId="9" fontId="1" fillId="0" borderId="0" applyFont="0" applyFill="0" applyBorder="0" applyAlignment="0" applyProtection="0">
      <alignment vertical="center"/>
    </xf>
    <xf numFmtId="0" fontId="17" fillId="3" borderId="0" applyNumberFormat="0" applyBorder="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15" fillId="2" borderId="0" applyNumberFormat="0" applyBorder="0" applyAlignment="0" applyProtection="0">
      <alignment vertical="center"/>
    </xf>
    <xf numFmtId="198" fontId="59" fillId="36" borderId="0">
      <alignment vertical="center"/>
    </xf>
    <xf numFmtId="38" fontId="1" fillId="0" borderId="0" applyFont="0" applyFill="0" applyBorder="0" applyAlignment="0" applyProtection="0">
      <alignment vertical="center"/>
    </xf>
    <xf numFmtId="0" fontId="1" fillId="0" borderId="0">
      <alignment vertical="center"/>
    </xf>
    <xf numFmtId="40" fontId="1" fillId="0" borderId="0" applyFont="0" applyFill="0" applyBorder="0" applyAlignment="0" applyProtection="0">
      <alignment vertical="center"/>
    </xf>
    <xf numFmtId="178" fontId="1" fillId="0" borderId="0" applyFont="0" applyFill="0" applyBorder="0" applyAlignment="0" applyProtection="0">
      <alignment vertical="center"/>
    </xf>
    <xf numFmtId="0" fontId="1" fillId="0" borderId="0" applyFont="0" applyFill="0" applyBorder="0" applyAlignment="0" applyProtection="0">
      <alignment vertical="center"/>
    </xf>
    <xf numFmtId="0" fontId="15" fillId="2" borderId="0" applyNumberFormat="0" applyBorder="0" applyAlignment="0" applyProtection="0">
      <alignment vertical="center"/>
    </xf>
    <xf numFmtId="192" fontId="1" fillId="0" borderId="0" applyFont="0" applyFill="0" applyBorder="0" applyAlignment="0" applyProtection="0">
      <alignment vertical="center"/>
    </xf>
    <xf numFmtId="0" fontId="27" fillId="3" borderId="0" applyNumberFormat="0" applyBorder="0" applyAlignment="0" applyProtection="0">
      <alignment vertical="center"/>
    </xf>
    <xf numFmtId="0" fontId="28" fillId="7" borderId="0" applyNumberFormat="0" applyBorder="0" applyAlignment="0" applyProtection="0">
      <alignment vertical="center"/>
    </xf>
    <xf numFmtId="186" fontId="1" fillId="0" borderId="0" applyFont="0" applyFill="0" applyBorder="0" applyAlignment="0" applyProtection="0">
      <alignment vertical="center"/>
    </xf>
    <xf numFmtId="0" fontId="17" fillId="3" borderId="0" applyNumberFormat="0" applyBorder="0" applyAlignment="0" applyProtection="0">
      <alignment vertical="center"/>
    </xf>
    <xf numFmtId="194" fontId="1" fillId="0" borderId="0" applyFont="0" applyFill="0" applyBorder="0" applyAlignment="0" applyProtection="0">
      <alignment vertical="center"/>
    </xf>
    <xf numFmtId="178" fontId="1" fillId="0" borderId="0" applyFont="0" applyFill="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17" fillId="3"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15" fillId="2" borderId="0" applyNumberFormat="0" applyBorder="0" applyAlignment="0" applyProtection="0">
      <alignment vertical="center"/>
    </xf>
    <xf numFmtId="0" fontId="19" fillId="4" borderId="0" applyNumberFormat="0" applyBorder="0" applyAlignment="0" applyProtection="0">
      <alignment vertical="center"/>
    </xf>
    <xf numFmtId="0" fontId="15" fillId="2" borderId="0" applyNumberFormat="0" applyBorder="0" applyAlignment="0" applyProtection="0">
      <alignment vertical="center"/>
    </xf>
    <xf numFmtId="0" fontId="52" fillId="34" borderId="0" applyNumberFormat="0" applyBorder="0" applyAlignment="0" applyProtection="0">
      <alignment vertical="center"/>
    </xf>
    <xf numFmtId="0" fontId="56" fillId="0" borderId="0">
      <alignment vertical="center"/>
    </xf>
    <xf numFmtId="0" fontId="17" fillId="3" borderId="0" applyNumberFormat="0" applyBorder="0" applyAlignment="0" applyProtection="0">
      <alignment vertical="center"/>
    </xf>
    <xf numFmtId="37" fontId="67" fillId="0" borderId="0">
      <alignment vertical="center"/>
    </xf>
    <xf numFmtId="0" fontId="17" fillId="3" borderId="0" applyNumberFormat="0" applyBorder="0" applyAlignment="0" applyProtection="0">
      <alignment vertical="center"/>
    </xf>
    <xf numFmtId="0" fontId="33" fillId="14" borderId="0" applyNumberFormat="0" applyBorder="0" applyAlignment="0" applyProtection="0">
      <alignment vertical="center"/>
    </xf>
    <xf numFmtId="0" fontId="55" fillId="2" borderId="0" applyNumberFormat="0" applyBorder="0" applyAlignment="0" applyProtection="0">
      <alignment vertical="center"/>
    </xf>
    <xf numFmtId="0" fontId="29" fillId="0" borderId="0">
      <alignment vertical="center"/>
    </xf>
    <xf numFmtId="0" fontId="1" fillId="17" borderId="15" applyNumberFormat="0" applyFont="0" applyAlignment="0" applyProtection="0">
      <alignment vertical="center"/>
    </xf>
    <xf numFmtId="13" fontId="1" fillId="0" borderId="0" applyFont="0" applyFill="0" applyProtection="0">
      <alignment vertical="center"/>
    </xf>
    <xf numFmtId="0" fontId="1" fillId="17" borderId="15" applyNumberFormat="0" applyFont="0" applyAlignment="0" applyProtection="0">
      <alignment vertical="center"/>
    </xf>
    <xf numFmtId="0" fontId="1" fillId="17" borderId="15" applyNumberFormat="0" applyFont="0" applyAlignment="0" applyProtection="0">
      <alignment vertical="center"/>
    </xf>
    <xf numFmtId="0" fontId="1" fillId="17" borderId="15" applyNumberFormat="0" applyFont="0" applyAlignment="0" applyProtection="0">
      <alignment vertical="center"/>
    </xf>
    <xf numFmtId="0" fontId="17" fillId="3" borderId="0" applyNumberFormat="0" applyBorder="0" applyAlignment="0" applyProtection="0">
      <alignment vertical="center"/>
    </xf>
    <xf numFmtId="0" fontId="1" fillId="17" borderId="15" applyNumberFormat="0" applyFont="0" applyAlignment="0" applyProtection="0">
      <alignment vertical="center"/>
    </xf>
    <xf numFmtId="0" fontId="1" fillId="17" borderId="15" applyNumberFormat="0" applyFont="0" applyAlignment="0" applyProtection="0">
      <alignment vertical="center"/>
    </xf>
    <xf numFmtId="0" fontId="1" fillId="17" borderId="15" applyNumberFormat="0" applyFont="0" applyAlignment="0" applyProtection="0">
      <alignment vertical="center"/>
    </xf>
    <xf numFmtId="0" fontId="19" fillId="4" borderId="0" applyNumberFormat="0" applyBorder="0" applyAlignment="0" applyProtection="0">
      <alignment vertical="center"/>
    </xf>
    <xf numFmtId="0" fontId="21" fillId="6" borderId="10" applyNumberFormat="0" applyAlignment="0" applyProtection="0">
      <alignment vertical="center"/>
    </xf>
    <xf numFmtId="0" fontId="21" fillId="6" borderId="10" applyNumberFormat="0" applyAlignment="0" applyProtection="0">
      <alignment vertical="center"/>
    </xf>
    <xf numFmtId="0" fontId="1" fillId="0" borderId="0">
      <alignment vertical="center"/>
    </xf>
    <xf numFmtId="0" fontId="53" fillId="35" borderId="17">
      <alignment vertical="center"/>
      <protection locked="0"/>
    </xf>
    <xf numFmtId="0" fontId="21" fillId="6" borderId="10" applyNumberFormat="0" applyAlignment="0" applyProtection="0">
      <alignment vertical="center"/>
    </xf>
    <xf numFmtId="0" fontId="21" fillId="6" borderId="10" applyNumberFormat="0" applyAlignment="0" applyProtection="0">
      <alignment vertical="center"/>
    </xf>
    <xf numFmtId="0" fontId="1" fillId="0" borderId="0">
      <alignment vertical="center"/>
    </xf>
    <xf numFmtId="0" fontId="1" fillId="0" borderId="0">
      <alignment vertical="center"/>
    </xf>
    <xf numFmtId="0" fontId="21" fillId="6" borderId="10" applyNumberFormat="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1" fillId="6" borderId="10" applyNumberFormat="0" applyAlignment="0" applyProtection="0">
      <alignment vertical="center"/>
    </xf>
    <xf numFmtId="0" fontId="21" fillId="6" borderId="10" applyNumberFormat="0" applyAlignment="0" applyProtection="0">
      <alignment vertical="center"/>
    </xf>
    <xf numFmtId="10" fontId="1" fillId="0" borderId="0" applyFont="0" applyFill="0" applyBorder="0" applyAlignment="0" applyProtection="0">
      <alignment vertical="center"/>
    </xf>
    <xf numFmtId="0" fontId="17" fillId="7" borderId="0" applyNumberFormat="0" applyBorder="0" applyAlignment="0" applyProtection="0">
      <alignment vertical="center"/>
    </xf>
    <xf numFmtId="9" fontId="1" fillId="0" borderId="0" applyFont="0" applyFill="0" applyBorder="0" applyAlignment="0" applyProtection="0">
      <alignment vertical="center"/>
    </xf>
    <xf numFmtId="0" fontId="1" fillId="0" borderId="0" applyNumberFormat="0" applyFont="0" applyFill="0" applyBorder="0" applyAlignment="0" applyProtection="0">
      <alignment horizontal="left" vertical="center"/>
    </xf>
    <xf numFmtId="0" fontId="28" fillId="7" borderId="0" applyNumberFormat="0" applyBorder="0" applyAlignment="0" applyProtection="0">
      <alignment vertical="center"/>
    </xf>
    <xf numFmtId="15" fontId="1" fillId="0" borderId="0" applyFont="0" applyFill="0" applyBorder="0" applyAlignment="0" applyProtection="0">
      <alignment vertical="center"/>
    </xf>
    <xf numFmtId="4" fontId="1" fillId="0" borderId="0" applyFont="0" applyFill="0" applyBorder="0" applyAlignment="0" applyProtection="0">
      <alignment vertical="center"/>
    </xf>
    <xf numFmtId="0" fontId="15" fillId="2" borderId="0" applyNumberFormat="0" applyBorder="0" applyAlignment="0" applyProtection="0">
      <alignment vertical="center"/>
    </xf>
    <xf numFmtId="0" fontId="68" fillId="0" borderId="22">
      <alignment horizontal="center" vertical="center"/>
    </xf>
    <xf numFmtId="0" fontId="1" fillId="0" borderId="0">
      <alignment vertical="center"/>
    </xf>
    <xf numFmtId="0" fontId="17" fillId="3" borderId="0" applyNumberFormat="0" applyBorder="0" applyAlignment="0" applyProtection="0">
      <alignment vertical="center"/>
    </xf>
    <xf numFmtId="3" fontId="1" fillId="0" borderId="0" applyFont="0" applyFill="0" applyBorder="0" applyAlignment="0" applyProtection="0">
      <alignment vertical="center"/>
    </xf>
    <xf numFmtId="0" fontId="43" fillId="3" borderId="0" applyNumberFormat="0" applyBorder="0" applyAlignment="0" applyProtection="0">
      <alignment vertical="center"/>
    </xf>
    <xf numFmtId="0" fontId="1" fillId="0" borderId="0" applyNumberFormat="0" applyFill="0" applyBorder="0" applyAlignment="0" applyProtection="0">
      <alignment vertical="center"/>
    </xf>
    <xf numFmtId="0" fontId="15" fillId="2" borderId="0" applyNumberFormat="0" applyBorder="0" applyAlignment="0" applyProtection="0">
      <alignment vertical="center"/>
    </xf>
    <xf numFmtId="0" fontId="58" fillId="0" borderId="0">
      <alignment vertical="center"/>
    </xf>
    <xf numFmtId="0" fontId="17" fillId="3" borderId="0" applyNumberFormat="0" applyBorder="0" applyAlignment="0" applyProtection="0">
      <alignment vertical="center"/>
    </xf>
    <xf numFmtId="0" fontId="55" fillId="2" borderId="0" applyNumberFormat="0" applyBorder="0" applyAlignment="0" applyProtection="0">
      <alignment vertical="center"/>
    </xf>
    <xf numFmtId="0" fontId="53" fillId="35" borderId="17">
      <alignment vertical="center"/>
      <protection locked="0"/>
    </xf>
    <xf numFmtId="0" fontId="53" fillId="35" borderId="17">
      <alignment vertical="center"/>
      <protection locked="0"/>
    </xf>
    <xf numFmtId="0" fontId="53" fillId="35" borderId="17">
      <alignment vertical="center"/>
      <protection locked="0"/>
    </xf>
    <xf numFmtId="0" fontId="53" fillId="35" borderId="17">
      <alignment vertical="center"/>
      <protection locked="0"/>
    </xf>
    <xf numFmtId="0" fontId="1" fillId="0" borderId="0">
      <alignment vertical="center"/>
    </xf>
    <xf numFmtId="0" fontId="15" fillId="4" borderId="0" applyNumberFormat="0" applyBorder="0" applyAlignment="0" applyProtection="0">
      <alignment vertical="center"/>
    </xf>
    <xf numFmtId="0" fontId="53" fillId="35" borderId="17">
      <alignment vertical="center"/>
      <protection locked="0"/>
    </xf>
    <xf numFmtId="0" fontId="53" fillId="35" borderId="17">
      <alignment vertical="center"/>
      <protection locked="0"/>
    </xf>
    <xf numFmtId="0" fontId="53" fillId="35" borderId="17">
      <alignment vertical="center"/>
      <protection locked="0"/>
    </xf>
    <xf numFmtId="0" fontId="53" fillId="35" borderId="17">
      <alignment vertical="center"/>
      <protection locked="0"/>
    </xf>
    <xf numFmtId="0" fontId="17" fillId="3" borderId="0" applyNumberFormat="0" applyBorder="0" applyAlignment="0" applyProtection="0">
      <alignment vertical="center"/>
    </xf>
    <xf numFmtId="0" fontId="33" fillId="14" borderId="0" applyNumberFormat="0" applyBorder="0" applyAlignment="0" applyProtection="0">
      <alignment vertical="center"/>
    </xf>
    <xf numFmtId="0" fontId="53" fillId="35" borderId="17">
      <alignment vertical="center"/>
      <protection locked="0"/>
    </xf>
    <xf numFmtId="0" fontId="17" fillId="3" borderId="0" applyNumberFormat="0" applyBorder="0" applyAlignment="0" applyProtection="0">
      <alignment vertical="center"/>
    </xf>
    <xf numFmtId="0" fontId="53" fillId="35" borderId="17">
      <alignment vertical="center"/>
      <protection locked="0"/>
    </xf>
    <xf numFmtId="0" fontId="17" fillId="3" borderId="0" applyNumberFormat="0" applyBorder="0" applyAlignment="0" applyProtection="0">
      <alignment vertical="center"/>
    </xf>
    <xf numFmtId="0" fontId="53" fillId="35" borderId="17">
      <alignment vertical="center"/>
      <protection locked="0"/>
    </xf>
    <xf numFmtId="0" fontId="15" fillId="4" borderId="0" applyNumberFormat="0" applyBorder="0" applyAlignment="0" applyProtection="0">
      <alignment vertical="center"/>
    </xf>
    <xf numFmtId="0" fontId="1" fillId="0" borderId="0">
      <alignment vertical="center"/>
    </xf>
    <xf numFmtId="0" fontId="53" fillId="35" borderId="17">
      <alignment vertical="center"/>
      <protection locked="0"/>
    </xf>
    <xf numFmtId="0" fontId="53" fillId="35" borderId="17">
      <alignment vertical="center"/>
      <protection locked="0"/>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9" fillId="2" borderId="0" applyNumberFormat="0" applyBorder="0" applyAlignment="0" applyProtection="0">
      <alignment vertical="center"/>
    </xf>
    <xf numFmtId="0" fontId="27" fillId="7" borderId="0" applyNumberFormat="0" applyBorder="0" applyAlignment="0" applyProtection="0">
      <alignment vertical="center"/>
    </xf>
    <xf numFmtId="0" fontId="53" fillId="35" borderId="17">
      <alignment vertical="center"/>
      <protection locked="0"/>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53" fillId="35" borderId="17">
      <alignment vertical="center"/>
      <protection locked="0"/>
    </xf>
    <xf numFmtId="0" fontId="53" fillId="35" borderId="17">
      <alignment vertical="center"/>
      <protection locked="0"/>
    </xf>
    <xf numFmtId="0" fontId="17" fillId="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0" borderId="0">
      <alignment vertical="center"/>
    </xf>
    <xf numFmtId="0" fontId="1" fillId="0" borderId="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0" borderId="0">
      <alignment vertical="center"/>
    </xf>
    <xf numFmtId="0" fontId="1" fillId="0" borderId="0">
      <alignment vertical="center"/>
    </xf>
    <xf numFmtId="0" fontId="17" fillId="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3"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8" fillId="4" borderId="0" applyNumberFormat="0" applyBorder="0" applyAlignment="0" applyProtection="0">
      <alignment vertical="center"/>
    </xf>
    <xf numFmtId="9" fontId="1" fillId="0" borderId="0" applyFont="0" applyFill="0" applyBorder="0" applyAlignment="0" applyProtection="0">
      <alignment vertical="center"/>
    </xf>
    <xf numFmtId="0" fontId="18" fillId="4"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5" fillId="2" borderId="0" applyNumberFormat="0" applyBorder="0" applyAlignment="0" applyProtection="0">
      <alignment vertical="center"/>
    </xf>
    <xf numFmtId="9" fontId="1" fillId="0" borderId="0" applyFont="0" applyFill="0" applyBorder="0" applyAlignment="0" applyProtection="0">
      <alignment vertical="center"/>
    </xf>
    <xf numFmtId="0" fontId="15" fillId="2" borderId="0" applyNumberFormat="0" applyBorder="0" applyAlignment="0" applyProtection="0">
      <alignment vertical="center"/>
    </xf>
    <xf numFmtId="9" fontId="1" fillId="0" borderId="0" applyFont="0" applyFill="0" applyBorder="0" applyAlignment="0" applyProtection="0">
      <alignment vertical="center"/>
    </xf>
    <xf numFmtId="0" fontId="15" fillId="2" borderId="0" applyNumberFormat="0" applyBorder="0" applyAlignment="0" applyProtection="0">
      <alignment vertical="center"/>
    </xf>
    <xf numFmtId="9" fontId="1" fillId="0" borderId="0" applyFont="0" applyFill="0" applyBorder="0" applyAlignment="0" applyProtection="0">
      <alignment vertical="center"/>
    </xf>
    <xf numFmtId="0" fontId="17" fillId="3" borderId="0" applyNumberFormat="0" applyBorder="0" applyAlignment="0" applyProtection="0">
      <alignment vertical="center"/>
    </xf>
    <xf numFmtId="9" fontId="1" fillId="0" borderId="0" applyFont="0" applyFill="0" applyBorder="0" applyAlignment="0" applyProtection="0">
      <alignment vertical="center"/>
    </xf>
    <xf numFmtId="0" fontId="17" fillId="3" borderId="0" applyNumberFormat="0" applyBorder="0" applyAlignment="0" applyProtection="0">
      <alignment vertical="center"/>
    </xf>
    <xf numFmtId="9" fontId="1" fillId="0" borderId="0" applyFont="0" applyFill="0" applyBorder="0" applyAlignment="0" applyProtection="0">
      <alignment vertical="center"/>
    </xf>
    <xf numFmtId="0" fontId="15" fillId="2" borderId="0" applyNumberFormat="0" applyBorder="0" applyAlignment="0" applyProtection="0">
      <alignment vertical="center"/>
    </xf>
    <xf numFmtId="0" fontId="33" fillId="14" borderId="0" applyNumberFormat="0" applyBorder="0" applyAlignment="0" applyProtection="0">
      <alignment vertical="center"/>
    </xf>
    <xf numFmtId="0" fontId="17" fillId="3"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5" fillId="2" borderId="0" applyNumberFormat="0" applyBorder="0" applyAlignment="0" applyProtection="0">
      <alignment vertical="center"/>
    </xf>
    <xf numFmtId="0" fontId="28" fillId="7" borderId="0" applyNumberFormat="0" applyBorder="0" applyAlignment="0" applyProtection="0">
      <alignment vertical="center"/>
    </xf>
    <xf numFmtId="0" fontId="27" fillId="3" borderId="0" applyNumberFormat="0" applyBorder="0" applyAlignment="0" applyProtection="0">
      <alignment vertical="center"/>
    </xf>
    <xf numFmtId="9" fontId="1" fillId="0" borderId="0" applyFont="0" applyFill="0" applyBorder="0" applyAlignment="0" applyProtection="0">
      <alignment vertical="center"/>
    </xf>
    <xf numFmtId="0" fontId="15" fillId="2" borderId="0" applyNumberFormat="0" applyBorder="0" applyAlignment="0" applyProtection="0">
      <alignment vertical="center"/>
    </xf>
    <xf numFmtId="195" fontId="1" fillId="0" borderId="0" applyFont="0" applyFill="0" applyBorder="0" applyAlignment="0" applyProtection="0">
      <alignment vertical="center"/>
    </xf>
    <xf numFmtId="0" fontId="17" fillId="3" borderId="0" applyNumberFormat="0" applyBorder="0" applyAlignment="0" applyProtection="0">
      <alignment vertical="center"/>
    </xf>
    <xf numFmtId="0" fontId="25" fillId="0" borderId="7" applyNumberFormat="0" applyFill="0" applyProtection="0">
      <alignment horizontal="right" vertical="center"/>
    </xf>
    <xf numFmtId="0" fontId="17" fillId="3" borderId="0" applyNumberFormat="0" applyBorder="0" applyAlignment="0" applyProtection="0">
      <alignment vertical="center"/>
    </xf>
    <xf numFmtId="0" fontId="64" fillId="0" borderId="21" applyNumberFormat="0" applyFill="0" applyAlignment="0" applyProtection="0">
      <alignment vertical="center"/>
    </xf>
    <xf numFmtId="0" fontId="15" fillId="2" borderId="0" applyNumberFormat="0" applyBorder="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19" fillId="4" borderId="0" applyNumberFormat="0" applyBorder="0" applyAlignment="0" applyProtection="0">
      <alignment vertical="center"/>
    </xf>
    <xf numFmtId="0" fontId="17" fillId="3" borderId="0" applyNumberFormat="0" applyBorder="0" applyAlignment="0" applyProtection="0">
      <alignment vertical="center"/>
    </xf>
    <xf numFmtId="0" fontId="65" fillId="0" borderId="16" applyNumberFormat="0" applyFill="0" applyAlignment="0" applyProtection="0">
      <alignment vertical="center"/>
    </xf>
    <xf numFmtId="0" fontId="15" fillId="2" borderId="0" applyNumberFormat="0" applyBorder="0" applyAlignment="0" applyProtection="0">
      <alignment vertical="center"/>
    </xf>
    <xf numFmtId="0" fontId="51" fillId="0" borderId="16" applyNumberFormat="0" applyFill="0" applyAlignment="0" applyProtection="0">
      <alignment vertical="center"/>
    </xf>
    <xf numFmtId="0" fontId="15" fillId="2" borderId="0" applyNumberFormat="0" applyBorder="0" applyAlignment="0" applyProtection="0">
      <alignment vertical="center"/>
    </xf>
    <xf numFmtId="0" fontId="27" fillId="7" borderId="0" applyNumberFormat="0" applyBorder="0" applyAlignment="0" applyProtection="0">
      <alignment vertical="center"/>
    </xf>
    <xf numFmtId="0" fontId="51" fillId="0" borderId="16" applyNumberFormat="0" applyFill="0" applyAlignment="0" applyProtection="0">
      <alignment vertical="center"/>
    </xf>
    <xf numFmtId="0" fontId="17" fillId="3" borderId="0" applyNumberFormat="0" applyBorder="0" applyAlignment="0" applyProtection="0">
      <alignment vertical="center"/>
    </xf>
    <xf numFmtId="0" fontId="66" fillId="0" borderId="11" applyNumberFormat="0" applyFill="0" applyAlignment="0" applyProtection="0">
      <alignment vertical="center"/>
    </xf>
    <xf numFmtId="0" fontId="15" fillId="2" borderId="0" applyNumberFormat="0" applyBorder="0" applyAlignment="0" applyProtection="0">
      <alignment vertical="center"/>
    </xf>
    <xf numFmtId="0" fontId="20" fillId="0" borderId="11" applyNumberFormat="0" applyFill="0" applyAlignment="0" applyProtection="0">
      <alignment vertical="center"/>
    </xf>
    <xf numFmtId="0" fontId="66" fillId="0" borderId="0" applyNumberFormat="0" applyFill="0" applyBorder="0" applyAlignment="0" applyProtection="0">
      <alignment vertical="center"/>
    </xf>
    <xf numFmtId="0" fontId="17" fillId="3" borderId="0" applyNumberFormat="0" applyBorder="0" applyAlignment="0" applyProtection="0">
      <alignment vertical="center"/>
    </xf>
    <xf numFmtId="0" fontId="20" fillId="0" borderId="0" applyNumberFormat="0" applyFill="0" applyBorder="0" applyAlignment="0" applyProtection="0">
      <alignment vertical="center"/>
    </xf>
    <xf numFmtId="0" fontId="15" fillId="2" borderId="0" applyNumberFormat="0" applyBorder="0" applyAlignment="0" applyProtection="0">
      <alignment vertical="center"/>
    </xf>
    <xf numFmtId="0" fontId="28" fillId="7" borderId="0" applyNumberFormat="0" applyBorder="0" applyAlignment="0" applyProtection="0">
      <alignment vertical="center"/>
    </xf>
    <xf numFmtId="0" fontId="20" fillId="0" borderId="0" applyNumberFormat="0" applyFill="0" applyBorder="0" applyAlignment="0" applyProtection="0">
      <alignment vertical="center"/>
    </xf>
    <xf numFmtId="0" fontId="55" fillId="2" borderId="0" applyNumberFormat="0" applyBorder="0" applyAlignment="0" applyProtection="0">
      <alignment vertical="center"/>
    </xf>
    <xf numFmtId="0" fontId="15" fillId="2"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2" borderId="0" applyNumberFormat="0" applyBorder="0" applyAlignment="0" applyProtection="0">
      <alignment vertical="center"/>
    </xf>
    <xf numFmtId="0" fontId="26" fillId="0" borderId="0" applyNumberFormat="0" applyFill="0" applyBorder="0" applyAlignment="0" applyProtection="0">
      <alignment vertical="center"/>
    </xf>
    <xf numFmtId="0" fontId="17" fillId="3" borderId="0" applyNumberFormat="0" applyBorder="0" applyAlignment="0" applyProtection="0">
      <alignment vertical="center"/>
    </xf>
    <xf numFmtId="0" fontId="26" fillId="0" borderId="0" applyNumberFormat="0" applyFill="0" applyBorder="0" applyAlignment="0" applyProtection="0">
      <alignment vertical="center"/>
    </xf>
    <xf numFmtId="0" fontId="18" fillId="4" borderId="0" applyNumberFormat="0" applyBorder="0" applyAlignment="0" applyProtection="0">
      <alignment vertical="center"/>
    </xf>
    <xf numFmtId="0" fontId="15" fillId="4" borderId="0" applyNumberFormat="0" applyBorder="0" applyAlignment="0" applyProtection="0">
      <alignment vertical="center"/>
    </xf>
    <xf numFmtId="0" fontId="26" fillId="0" borderId="0" applyNumberFormat="0" applyFill="0" applyBorder="0" applyAlignment="0" applyProtection="0">
      <alignment vertical="center"/>
    </xf>
    <xf numFmtId="0" fontId="15" fillId="2" borderId="0" applyNumberFormat="0" applyBorder="0" applyAlignment="0" applyProtection="0">
      <alignment vertical="center"/>
    </xf>
    <xf numFmtId="0" fontId="26" fillId="0" borderId="0" applyNumberFormat="0" applyFill="0" applyBorder="0" applyAlignment="0" applyProtection="0">
      <alignment vertical="center"/>
    </xf>
    <xf numFmtId="0" fontId="50" fillId="0" borderId="7" applyNumberFormat="0" applyFill="0" applyProtection="0">
      <alignment horizontal="center" vertical="center"/>
    </xf>
    <xf numFmtId="0" fontId="15" fillId="4" borderId="0" applyNumberFormat="0" applyBorder="0" applyAlignment="0" applyProtection="0">
      <alignment vertical="center"/>
    </xf>
    <xf numFmtId="0" fontId="19"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23" fillId="0" borderId="0" applyNumberFormat="0" applyFill="0" applyBorder="0" applyAlignment="0" applyProtection="0">
      <alignment vertical="center"/>
    </xf>
    <xf numFmtId="0" fontId="15" fillId="2" borderId="0" applyNumberFormat="0" applyBorder="0" applyAlignment="0" applyProtection="0">
      <alignment vertical="center"/>
    </xf>
    <xf numFmtId="0" fontId="23" fillId="0" borderId="0" applyNumberFormat="0" applyFill="0" applyBorder="0" applyAlignment="0" applyProtection="0">
      <alignment vertical="center"/>
    </xf>
    <xf numFmtId="0" fontId="17" fillId="3" borderId="0" applyNumberFormat="0" applyBorder="0" applyAlignment="0" applyProtection="0">
      <alignment vertical="center"/>
    </xf>
    <xf numFmtId="0" fontId="23" fillId="0" borderId="0" applyNumberFormat="0" applyFill="0" applyBorder="0" applyAlignment="0" applyProtection="0">
      <alignment vertical="center"/>
    </xf>
    <xf numFmtId="0" fontId="28" fillId="3" borderId="0" applyNumberFormat="0" applyBorder="0" applyAlignment="0" applyProtection="0">
      <alignment vertical="center"/>
    </xf>
    <xf numFmtId="0" fontId="23" fillId="0" borderId="0" applyNumberFormat="0" applyFill="0" applyBorder="0" applyAlignment="0" applyProtection="0">
      <alignment vertical="center"/>
    </xf>
    <xf numFmtId="0" fontId="62" fillId="0" borderId="20" applyNumberFormat="0" applyFill="0" applyProtection="0">
      <alignment horizontal="center" vertical="center"/>
    </xf>
    <xf numFmtId="0" fontId="17" fillId="3" borderId="0" applyNumberFormat="0" applyBorder="0" applyAlignment="0" applyProtection="0">
      <alignment vertical="center"/>
    </xf>
    <xf numFmtId="0" fontId="43" fillId="3" borderId="0" applyNumberFormat="0" applyBorder="0" applyAlignment="0" applyProtection="0">
      <alignment vertical="center"/>
    </xf>
    <xf numFmtId="0" fontId="28"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9" fillId="5"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8"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9" fillId="4" borderId="0" applyNumberFormat="0" applyBorder="0" applyAlignment="0" applyProtection="0">
      <alignment vertical="center"/>
    </xf>
    <xf numFmtId="0" fontId="27" fillId="7" borderId="0" applyNumberFormat="0" applyBorder="0" applyAlignment="0" applyProtection="0">
      <alignment vertical="center"/>
    </xf>
    <xf numFmtId="0" fontId="17" fillId="3" borderId="0" applyNumberFormat="0" applyBorder="0" applyAlignment="0" applyProtection="0">
      <alignment vertical="center"/>
    </xf>
    <xf numFmtId="0" fontId="27"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5" fillId="2" borderId="0" applyNumberFormat="0" applyBorder="0" applyAlignment="0" applyProtection="0">
      <alignment vertical="center"/>
    </xf>
    <xf numFmtId="0" fontId="27" fillId="7"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5" fillId="2" borderId="0" applyNumberFormat="0" applyBorder="0" applyAlignment="0" applyProtection="0">
      <alignment vertical="center"/>
    </xf>
    <xf numFmtId="0" fontId="27" fillId="7"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27" fillId="7" borderId="0" applyNumberFormat="0" applyBorder="0" applyAlignment="0" applyProtection="0">
      <alignment vertical="center"/>
    </xf>
    <xf numFmtId="0" fontId="15" fillId="2" borderId="0" applyNumberFormat="0" applyBorder="0" applyAlignment="0" applyProtection="0">
      <alignment vertical="center"/>
    </xf>
    <xf numFmtId="0" fontId="27" fillId="7" borderId="0" applyNumberFormat="0" applyBorder="0" applyAlignment="0" applyProtection="0">
      <alignment vertical="center"/>
    </xf>
    <xf numFmtId="0" fontId="15" fillId="2" borderId="0" applyNumberFormat="0" applyBorder="0" applyAlignment="0" applyProtection="0">
      <alignment vertical="center"/>
    </xf>
    <xf numFmtId="0" fontId="27" fillId="7" borderId="0" applyNumberFormat="0" applyBorder="0" applyAlignment="0" applyProtection="0">
      <alignment vertical="center"/>
    </xf>
    <xf numFmtId="0" fontId="15" fillId="2" borderId="0" applyNumberFormat="0" applyBorder="0" applyAlignment="0" applyProtection="0">
      <alignment vertical="center"/>
    </xf>
    <xf numFmtId="0" fontId="27" fillId="7" borderId="0" applyNumberFormat="0" applyBorder="0" applyAlignment="0" applyProtection="0">
      <alignment vertical="center"/>
    </xf>
    <xf numFmtId="0" fontId="15" fillId="2"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7" fillId="3" borderId="0" applyNumberFormat="0" applyBorder="0" applyAlignment="0" applyProtection="0">
      <alignment vertical="center"/>
    </xf>
    <xf numFmtId="0" fontId="27"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7" fillId="7" borderId="0" applyNumberFormat="0" applyBorder="0" applyAlignment="0" applyProtection="0">
      <alignment vertical="center"/>
    </xf>
    <xf numFmtId="0" fontId="28" fillId="7" borderId="0" applyNumberFormat="0" applyBorder="0" applyAlignment="0" applyProtection="0">
      <alignment vertical="center"/>
    </xf>
    <xf numFmtId="0" fontId="15" fillId="2"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15" fillId="2"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1" fillId="0" borderId="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17" fillId="3"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9" fillId="4"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5" fillId="2"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5" fillId="4"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5" fillId="2" borderId="0" applyNumberFormat="0" applyBorder="0" applyAlignment="0" applyProtection="0">
      <alignment vertical="center"/>
    </xf>
    <xf numFmtId="0" fontId="27" fillId="7" borderId="0" applyNumberFormat="0" applyBorder="0" applyAlignment="0" applyProtection="0">
      <alignment vertical="center"/>
    </xf>
    <xf numFmtId="0" fontId="15" fillId="2" borderId="0" applyNumberFormat="0" applyBorder="0" applyAlignment="0" applyProtection="0">
      <alignment vertical="center"/>
    </xf>
    <xf numFmtId="0" fontId="27" fillId="7" borderId="0" applyNumberFormat="0" applyBorder="0" applyAlignment="0" applyProtection="0">
      <alignment vertical="center"/>
    </xf>
    <xf numFmtId="0" fontId="15" fillId="2" borderId="0" applyNumberFormat="0" applyBorder="0" applyAlignment="0" applyProtection="0">
      <alignment vertical="center"/>
    </xf>
    <xf numFmtId="0" fontId="33" fillId="25" borderId="0" applyNumberFormat="0" applyBorder="0" applyAlignment="0" applyProtection="0">
      <alignment vertical="center"/>
    </xf>
    <xf numFmtId="0" fontId="19" fillId="2"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27" fillId="7"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7" fillId="3"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 fillId="0" borderId="0">
      <alignment vertical="center"/>
    </xf>
    <xf numFmtId="0" fontId="1" fillId="0" borderId="0">
      <alignment vertical="center"/>
    </xf>
    <xf numFmtId="0" fontId="17" fillId="7" borderId="0" applyNumberFormat="0" applyBorder="0" applyAlignment="0" applyProtection="0">
      <alignment vertical="center"/>
    </xf>
    <xf numFmtId="0" fontId="1" fillId="0" borderId="0">
      <alignment vertical="center"/>
    </xf>
    <xf numFmtId="0" fontId="1" fillId="0" borderId="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9"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9" fillId="4" borderId="0" applyNumberFormat="0" applyBorder="0" applyAlignment="0" applyProtection="0">
      <alignment vertical="center"/>
    </xf>
    <xf numFmtId="0" fontId="1" fillId="0" borderId="0">
      <alignment vertical="center"/>
    </xf>
    <xf numFmtId="0" fontId="1" fillId="0" borderId="0">
      <alignment vertical="center"/>
    </xf>
    <xf numFmtId="0" fontId="17" fillId="3" borderId="0" applyNumberFormat="0" applyBorder="0" applyAlignment="0" applyProtection="0">
      <alignment vertical="center"/>
    </xf>
    <xf numFmtId="0" fontId="19" fillId="4"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54" fillId="3" borderId="0" applyNumberFormat="0" applyBorder="0" applyAlignment="0" applyProtection="0">
      <alignment vertical="center"/>
    </xf>
    <xf numFmtId="0" fontId="17" fillId="7" borderId="0" applyNumberFormat="0" applyBorder="0" applyAlignment="0" applyProtection="0">
      <alignment vertical="center"/>
    </xf>
    <xf numFmtId="0" fontId="15" fillId="4"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 fillId="0" borderId="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8" fillId="4" borderId="0" applyNumberFormat="0" applyBorder="0" applyAlignment="0" applyProtection="0">
      <alignment vertical="center"/>
    </xf>
    <xf numFmtId="0" fontId="17" fillId="3" borderId="0" applyNumberFormat="0" applyBorder="0" applyAlignment="0" applyProtection="0">
      <alignment vertical="center"/>
    </xf>
    <xf numFmtId="0" fontId="19"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 fillId="0" borderId="0">
      <alignment vertical="center"/>
    </xf>
    <xf numFmtId="0" fontId="15" fillId="4"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9" fillId="2"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 fillId="0" borderId="0">
      <alignment vertical="center"/>
    </xf>
    <xf numFmtId="0" fontId="1" fillId="0" borderId="0">
      <alignment vertical="center"/>
    </xf>
    <xf numFmtId="0" fontId="17" fillId="7" borderId="0" applyNumberFormat="0" applyBorder="0" applyAlignment="0" applyProtection="0">
      <alignment vertical="center"/>
    </xf>
    <xf numFmtId="0" fontId="1" fillId="0" borderId="0">
      <alignment vertical="center"/>
    </xf>
    <xf numFmtId="0" fontId="1" fillId="0" borderId="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3" fillId="14"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43"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28" fillId="7" borderId="0" applyNumberFormat="0" applyBorder="0" applyAlignment="0" applyProtection="0">
      <alignment vertical="center"/>
    </xf>
    <xf numFmtId="0" fontId="15" fillId="2" borderId="0" applyNumberFormat="0" applyBorder="0" applyAlignment="0" applyProtection="0">
      <alignment vertical="center"/>
    </xf>
    <xf numFmtId="0" fontId="28" fillId="7" borderId="0" applyNumberFormat="0" applyBorder="0" applyAlignment="0" applyProtection="0">
      <alignment vertical="center"/>
    </xf>
    <xf numFmtId="0" fontId="15" fillId="2" borderId="0" applyNumberFormat="0" applyBorder="0" applyAlignment="0" applyProtection="0">
      <alignment vertical="center"/>
    </xf>
    <xf numFmtId="0" fontId="28" fillId="7" borderId="0" applyNumberFormat="0" applyBorder="0" applyAlignment="0" applyProtection="0">
      <alignment vertical="center"/>
    </xf>
    <xf numFmtId="0" fontId="19" fillId="5" borderId="0" applyNumberFormat="0" applyBorder="0" applyAlignment="0" applyProtection="0">
      <alignment vertical="center"/>
    </xf>
    <xf numFmtId="0" fontId="28" fillId="7"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7" fillId="3" borderId="0" applyNumberFormat="0" applyBorder="0" applyAlignment="0" applyProtection="0">
      <alignment vertical="center"/>
    </xf>
    <xf numFmtId="0" fontId="28" fillId="7" borderId="0" applyNumberFormat="0" applyBorder="0" applyAlignment="0" applyProtection="0">
      <alignment vertical="center"/>
    </xf>
    <xf numFmtId="0" fontId="17" fillId="3" borderId="0" applyNumberFormat="0" applyBorder="0" applyAlignment="0" applyProtection="0">
      <alignment vertical="center"/>
    </xf>
    <xf numFmtId="0" fontId="28" fillId="7"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17"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8"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3" fillId="1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8" fillId="4" borderId="0" applyNumberFormat="0" applyBorder="0" applyAlignment="0" applyProtection="0">
      <alignment vertical="center"/>
    </xf>
    <xf numFmtId="0" fontId="17" fillId="7" borderId="0" applyNumberFormat="0" applyBorder="0" applyAlignment="0" applyProtection="0">
      <alignment vertical="center"/>
    </xf>
    <xf numFmtId="0" fontId="15" fillId="4" borderId="0" applyNumberFormat="0" applyBorder="0" applyAlignment="0" applyProtection="0">
      <alignment vertical="center"/>
    </xf>
    <xf numFmtId="0" fontId="17" fillId="7" borderId="0" applyNumberFormat="0" applyBorder="0" applyAlignment="0" applyProtection="0">
      <alignment vertical="center"/>
    </xf>
    <xf numFmtId="0" fontId="15" fillId="4" borderId="0" applyNumberFormat="0" applyBorder="0" applyAlignment="0" applyProtection="0">
      <alignment vertical="center"/>
    </xf>
    <xf numFmtId="0" fontId="28"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9" fillId="5"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9" fillId="5"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 fillId="0" borderId="0">
      <alignment vertical="center"/>
    </xf>
    <xf numFmtId="0" fontId="1" fillId="0" borderId="0">
      <alignment vertical="center"/>
    </xf>
    <xf numFmtId="0" fontId="17" fillId="3" borderId="0" applyNumberFormat="0" applyBorder="0" applyAlignment="0" applyProtection="0">
      <alignment vertical="center"/>
    </xf>
    <xf numFmtId="0" fontId="27" fillId="3" borderId="0" applyNumberFormat="0" applyBorder="0" applyAlignment="0" applyProtection="0">
      <alignment vertical="center"/>
    </xf>
    <xf numFmtId="0" fontId="17" fillId="3" borderId="0" applyNumberFormat="0" applyBorder="0" applyAlignment="0" applyProtection="0">
      <alignment vertical="center"/>
    </xf>
    <xf numFmtId="0" fontId="2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43"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 fillId="0" borderId="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43"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28" fillId="7"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17" fillId="3" borderId="0" applyNumberFormat="0" applyBorder="0" applyAlignment="0" applyProtection="0">
      <alignment vertical="center"/>
    </xf>
    <xf numFmtId="0" fontId="1" fillId="0" borderId="0">
      <alignment vertical="center"/>
    </xf>
    <xf numFmtId="0" fontId="1" fillId="0" borderId="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17" fillId="3" borderId="0" applyNumberFormat="0" applyBorder="0" applyAlignment="0" applyProtection="0">
      <alignment vertical="center"/>
    </xf>
    <xf numFmtId="0" fontId="1" fillId="0" borderId="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9" fillId="5" borderId="0" applyNumberFormat="0" applyBorder="0" applyAlignment="0" applyProtection="0">
      <alignment vertical="center"/>
    </xf>
    <xf numFmtId="0" fontId="19" fillId="2" borderId="0" applyNumberFormat="0" applyBorder="0" applyAlignment="0" applyProtection="0">
      <alignment vertical="center"/>
    </xf>
    <xf numFmtId="0" fontId="17" fillId="3" borderId="0" applyNumberFormat="0" applyBorder="0" applyAlignment="0" applyProtection="0">
      <alignment vertical="center"/>
    </xf>
    <xf numFmtId="0" fontId="19" fillId="5" borderId="0" applyNumberFormat="0" applyBorder="0" applyAlignment="0" applyProtection="0">
      <alignment vertical="center"/>
    </xf>
    <xf numFmtId="0" fontId="19"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9" fillId="5"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9" fillId="5"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54"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33" fillId="1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27"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9" fillId="4"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8" fillId="4"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8" fillId="4"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9"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8" fillId="4" borderId="0" applyNumberFormat="0" applyBorder="0" applyAlignment="0" applyProtection="0">
      <alignment vertical="center"/>
    </xf>
    <xf numFmtId="0" fontId="15" fillId="2" borderId="0" applyNumberFormat="0" applyBorder="0" applyAlignment="0" applyProtection="0">
      <alignment vertical="center"/>
    </xf>
    <xf numFmtId="0" fontId="18"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8"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9"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9" fillId="5"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40"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54"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27" fillId="3" borderId="0" applyNumberFormat="0" applyBorder="0" applyAlignment="0" applyProtection="0">
      <alignment vertical="center"/>
    </xf>
    <xf numFmtId="0" fontId="69" fillId="3" borderId="0" applyNumberFormat="0" applyBorder="0" applyAlignment="0" applyProtection="0">
      <alignment vertical="center"/>
    </xf>
    <xf numFmtId="0" fontId="19" fillId="2" borderId="0" applyNumberFormat="0" applyBorder="0" applyAlignment="0" applyProtection="0">
      <alignment vertical="center"/>
    </xf>
    <xf numFmtId="0" fontId="1" fillId="0" borderId="0">
      <alignment vertical="center"/>
    </xf>
    <xf numFmtId="0" fontId="27" fillId="3" borderId="0" applyNumberFormat="0" applyBorder="0" applyAlignment="0" applyProtection="0">
      <alignment vertical="center"/>
    </xf>
    <xf numFmtId="0" fontId="69"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8" fillId="2" borderId="0" applyNumberFormat="0" applyBorder="0" applyAlignment="0" applyProtection="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54" fillId="7" borderId="0" applyNumberFormat="0" applyBorder="0" applyAlignment="0" applyProtection="0">
      <alignment vertical="center"/>
    </xf>
    <xf numFmtId="0" fontId="27" fillId="7" borderId="0" applyNumberFormat="0" applyBorder="0" applyAlignment="0" applyProtection="0">
      <alignment vertical="center"/>
    </xf>
    <xf numFmtId="0" fontId="15" fillId="2" borderId="0" applyNumberFormat="0" applyBorder="0" applyAlignment="0" applyProtection="0">
      <alignment vertical="center"/>
    </xf>
    <xf numFmtId="0" fontId="27"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8" fillId="0" borderId="0">
      <alignment vertical="center"/>
    </xf>
    <xf numFmtId="0" fontId="54" fillId="7" borderId="0" applyNumberFormat="0" applyBorder="0" applyAlignment="0" applyProtection="0">
      <alignment vertical="center"/>
    </xf>
    <xf numFmtId="0" fontId="33" fillId="14" borderId="0" applyNumberFormat="0" applyBorder="0" applyAlignment="0" applyProtection="0">
      <alignment vertical="center"/>
    </xf>
    <xf numFmtId="0" fontId="70" fillId="0" borderId="0">
      <alignment vertical="center"/>
    </xf>
    <xf numFmtId="0" fontId="17" fillId="3" borderId="0" applyNumberFormat="0" applyBorder="0" applyAlignment="0" applyProtection="0">
      <alignment vertical="center"/>
    </xf>
    <xf numFmtId="0" fontId="33" fillId="14"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33" fillId="14"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33" fillId="14"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33" fillId="14" borderId="0" applyNumberFormat="0" applyBorder="0" applyAlignment="0" applyProtection="0">
      <alignment vertical="center"/>
    </xf>
    <xf numFmtId="0" fontId="17" fillId="3" borderId="0" applyNumberFormat="0" applyBorder="0" applyAlignment="0" applyProtection="0">
      <alignment vertical="center"/>
    </xf>
    <xf numFmtId="0" fontId="33" fillId="14" borderId="0" applyNumberFormat="0" applyBorder="0" applyAlignment="0" applyProtection="0">
      <alignment vertical="center"/>
    </xf>
    <xf numFmtId="0" fontId="17" fillId="3" borderId="0" applyNumberFormat="0" applyBorder="0" applyAlignment="0" applyProtection="0">
      <alignment vertical="center"/>
    </xf>
    <xf numFmtId="0" fontId="33" fillId="14" borderId="0" applyNumberFormat="0" applyBorder="0" applyAlignment="0" applyProtection="0">
      <alignment vertical="center"/>
    </xf>
    <xf numFmtId="0" fontId="17" fillId="3" borderId="0" applyNumberFormat="0" applyBorder="0" applyAlignment="0" applyProtection="0">
      <alignment vertical="center"/>
    </xf>
    <xf numFmtId="0" fontId="27" fillId="3" borderId="0" applyNumberFormat="0" applyBorder="0" applyAlignment="0" applyProtection="0">
      <alignment vertical="center"/>
    </xf>
    <xf numFmtId="0" fontId="33" fillId="14" borderId="0" applyNumberFormat="0" applyBorder="0" applyAlignment="0" applyProtection="0">
      <alignment vertical="center"/>
    </xf>
    <xf numFmtId="0" fontId="17" fillId="3" borderId="0" applyNumberFormat="0" applyBorder="0" applyAlignment="0" applyProtection="0">
      <alignment vertical="center"/>
    </xf>
    <xf numFmtId="0" fontId="27" fillId="3"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17" fillId="3" borderId="0" applyNumberFormat="0" applyBorder="0" applyAlignment="0" applyProtection="0">
      <alignment vertical="center"/>
    </xf>
    <xf numFmtId="0" fontId="28" fillId="3"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55" fillId="2" borderId="0" applyNumberFormat="0" applyBorder="0" applyAlignment="0" applyProtection="0">
      <alignment vertical="center"/>
    </xf>
    <xf numFmtId="0" fontId="18" fillId="4"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28" fillId="3" borderId="0" applyNumberFormat="0" applyBorder="0" applyAlignment="0" applyProtection="0">
      <alignment vertical="center"/>
    </xf>
    <xf numFmtId="0" fontId="19"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17" fillId="3" borderId="0" applyNumberFormat="0" applyBorder="0" applyAlignment="0" applyProtection="0">
      <alignment vertical="center"/>
    </xf>
    <xf numFmtId="0" fontId="28"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1" fillId="0" borderId="0">
      <alignment vertical="center"/>
    </xf>
    <xf numFmtId="0" fontId="27" fillId="3" borderId="0" applyNumberFormat="0" applyBorder="0" applyAlignment="0" applyProtection="0">
      <alignment vertical="center"/>
    </xf>
    <xf numFmtId="0" fontId="15" fillId="2" borderId="0" applyNumberFormat="0" applyBorder="0" applyAlignment="0" applyProtection="0">
      <alignment vertical="center"/>
    </xf>
    <xf numFmtId="0" fontId="27" fillId="3" borderId="0" applyNumberFormat="0" applyBorder="0" applyAlignment="0" applyProtection="0">
      <alignment vertical="center"/>
    </xf>
    <xf numFmtId="0" fontId="17" fillId="3" borderId="0" applyNumberFormat="0" applyBorder="0" applyAlignment="0" applyProtection="0">
      <alignment vertical="center"/>
    </xf>
    <xf numFmtId="0" fontId="27" fillId="3"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27" fillId="3" borderId="0" applyNumberFormat="0" applyBorder="0" applyAlignment="0" applyProtection="0">
      <alignment vertical="center"/>
    </xf>
    <xf numFmtId="0" fontId="15" fillId="2" borderId="0" applyNumberFormat="0" applyBorder="0" applyAlignment="0" applyProtection="0">
      <alignment vertical="center"/>
    </xf>
    <xf numFmtId="0" fontId="33" fillId="14"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33" fillId="14" borderId="0" applyNumberFormat="0" applyBorder="0" applyAlignment="0" applyProtection="0">
      <alignment vertical="center"/>
    </xf>
    <xf numFmtId="0" fontId="15" fillId="2" borderId="0" applyNumberFormat="0" applyBorder="0" applyAlignment="0" applyProtection="0">
      <alignment vertical="center"/>
    </xf>
    <xf numFmtId="0" fontId="18" fillId="2" borderId="0" applyNumberFormat="0" applyBorder="0" applyAlignment="0" applyProtection="0">
      <alignment vertical="center"/>
    </xf>
    <xf numFmtId="0" fontId="33" fillId="14" borderId="0" applyNumberFormat="0" applyBorder="0" applyAlignment="0" applyProtection="0">
      <alignment vertical="center"/>
    </xf>
    <xf numFmtId="0" fontId="15" fillId="2" borderId="0" applyNumberFormat="0" applyBorder="0" applyAlignment="0" applyProtection="0">
      <alignment vertical="center"/>
    </xf>
    <xf numFmtId="0" fontId="33" fillId="14" borderId="0" applyNumberFormat="0" applyBorder="0" applyAlignment="0" applyProtection="0">
      <alignment vertical="center"/>
    </xf>
    <xf numFmtId="0" fontId="15" fillId="2" borderId="0" applyNumberFormat="0" applyBorder="0" applyAlignment="0" applyProtection="0">
      <alignment vertical="center"/>
    </xf>
    <xf numFmtId="0" fontId="33" fillId="1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33" fillId="1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33" fillId="1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33" fillId="14" borderId="0" applyNumberFormat="0" applyBorder="0" applyAlignment="0" applyProtection="0">
      <alignment vertical="center"/>
    </xf>
    <xf numFmtId="0" fontId="15" fillId="2" borderId="0" applyNumberFormat="0" applyBorder="0" applyAlignment="0" applyProtection="0">
      <alignment vertical="center"/>
    </xf>
    <xf numFmtId="0" fontId="19" fillId="2" borderId="0" applyNumberFormat="0" applyBorder="0" applyAlignment="0" applyProtection="0">
      <alignment vertical="center"/>
    </xf>
    <xf numFmtId="0" fontId="17" fillId="3" borderId="0" applyNumberFormat="0" applyBorder="0" applyAlignment="0" applyProtection="0">
      <alignment vertical="center"/>
    </xf>
    <xf numFmtId="0" fontId="33" fillId="14" borderId="0" applyNumberFormat="0" applyBorder="0" applyAlignment="0" applyProtection="0">
      <alignment vertical="center"/>
    </xf>
    <xf numFmtId="0" fontId="15" fillId="2" borderId="0" applyNumberFormat="0" applyBorder="0" applyAlignment="0" applyProtection="0">
      <alignment vertical="center"/>
    </xf>
    <xf numFmtId="0" fontId="33" fillId="14" borderId="0" applyNumberFormat="0" applyBorder="0" applyAlignment="0" applyProtection="0">
      <alignment vertical="center"/>
    </xf>
    <xf numFmtId="0" fontId="15" fillId="2" borderId="0" applyNumberFormat="0" applyBorder="0" applyAlignment="0" applyProtection="0">
      <alignment vertical="center"/>
    </xf>
    <xf numFmtId="0" fontId="33" fillId="14" borderId="0" applyNumberFormat="0" applyBorder="0" applyAlignment="0" applyProtection="0">
      <alignment vertical="center"/>
    </xf>
    <xf numFmtId="0" fontId="15" fillId="4" borderId="0" applyNumberFormat="0" applyBorder="0" applyAlignment="0" applyProtection="0">
      <alignment vertical="center"/>
    </xf>
    <xf numFmtId="0" fontId="33" fillId="14" borderId="0" applyNumberFormat="0" applyBorder="0" applyAlignment="0" applyProtection="0">
      <alignment vertical="center"/>
    </xf>
    <xf numFmtId="0" fontId="17" fillId="3" borderId="0" applyNumberFormat="0" applyBorder="0" applyAlignment="0" applyProtection="0">
      <alignment vertical="center"/>
    </xf>
    <xf numFmtId="0" fontId="33" fillId="14"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15" fillId="2" borderId="0" applyNumberFormat="0" applyBorder="0" applyAlignment="0" applyProtection="0">
      <alignment vertical="center"/>
    </xf>
    <xf numFmtId="0" fontId="33" fillId="14" borderId="0" applyNumberFormat="0" applyBorder="0" applyAlignment="0" applyProtection="0">
      <alignment vertical="center"/>
    </xf>
    <xf numFmtId="0" fontId="28" fillId="7" borderId="0" applyNumberFormat="0" applyBorder="0" applyAlignment="0" applyProtection="0">
      <alignment vertical="center"/>
    </xf>
    <xf numFmtId="0" fontId="1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7" fillId="3" borderId="0" applyNumberFormat="0" applyBorder="0" applyAlignment="0" applyProtection="0">
      <alignment vertical="center"/>
    </xf>
    <xf numFmtId="0" fontId="28" fillId="7" borderId="0" applyNumberFormat="0" applyBorder="0" applyAlignment="0" applyProtection="0">
      <alignment vertical="center"/>
    </xf>
    <xf numFmtId="0" fontId="15" fillId="2" borderId="0" applyNumberFormat="0" applyBorder="0" applyAlignment="0" applyProtection="0">
      <alignment vertical="center"/>
    </xf>
    <xf numFmtId="0" fontId="28" fillId="7" borderId="0" applyNumberFormat="0" applyBorder="0" applyAlignment="0" applyProtection="0">
      <alignment vertical="center"/>
    </xf>
    <xf numFmtId="0" fontId="15" fillId="2" borderId="0" applyNumberFormat="0" applyBorder="0" applyAlignment="0" applyProtection="0">
      <alignment vertical="center"/>
    </xf>
    <xf numFmtId="0" fontId="28" fillId="7" borderId="0" applyNumberFormat="0" applyBorder="0" applyAlignment="0" applyProtection="0">
      <alignment vertical="center"/>
    </xf>
    <xf numFmtId="0" fontId="15" fillId="2"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28" fillId="7"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15" fillId="4" borderId="0" applyNumberFormat="0" applyBorder="0" applyAlignment="0" applyProtection="0">
      <alignment vertical="center"/>
    </xf>
    <xf numFmtId="0" fontId="27" fillId="7" borderId="0" applyNumberFormat="0" applyBorder="0" applyAlignment="0" applyProtection="0">
      <alignment vertical="center"/>
    </xf>
    <xf numFmtId="0" fontId="15" fillId="4" borderId="0" applyNumberFormat="0" applyBorder="0" applyAlignment="0" applyProtection="0">
      <alignment vertical="center"/>
    </xf>
    <xf numFmtId="0" fontId="43" fillId="3" borderId="0" applyNumberFormat="0" applyBorder="0" applyAlignment="0" applyProtection="0">
      <alignment vertical="center"/>
    </xf>
    <xf numFmtId="0" fontId="27" fillId="7" borderId="0" applyNumberFormat="0" applyBorder="0" applyAlignment="0" applyProtection="0">
      <alignment vertical="center"/>
    </xf>
    <xf numFmtId="0" fontId="17" fillId="3" borderId="0" applyNumberFormat="0" applyBorder="0" applyAlignment="0" applyProtection="0">
      <alignment vertical="center"/>
    </xf>
    <xf numFmtId="0" fontId="27" fillId="7" borderId="0" applyNumberFormat="0" applyBorder="0" applyAlignment="0" applyProtection="0">
      <alignment vertical="center"/>
    </xf>
    <xf numFmtId="0" fontId="15" fillId="2"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8" fillId="7" borderId="0" applyNumberFormat="0" applyBorder="0" applyAlignment="0" applyProtection="0">
      <alignment vertical="center"/>
    </xf>
    <xf numFmtId="0" fontId="1" fillId="0" borderId="0">
      <alignment vertical="center"/>
    </xf>
    <xf numFmtId="0" fontId="1" fillId="0" borderId="0">
      <alignment vertical="center"/>
    </xf>
    <xf numFmtId="0" fontId="28" fillId="7" borderId="0" applyNumberFormat="0" applyBorder="0" applyAlignment="0" applyProtection="0">
      <alignment vertical="center"/>
    </xf>
    <xf numFmtId="0" fontId="15" fillId="2" borderId="0" applyNumberFormat="0" applyBorder="0" applyAlignment="0" applyProtection="0">
      <alignment vertical="center"/>
    </xf>
    <xf numFmtId="0" fontId="28" fillId="7" borderId="0" applyNumberFormat="0" applyBorder="0" applyAlignment="0" applyProtection="0">
      <alignment vertical="center"/>
    </xf>
    <xf numFmtId="0" fontId="15" fillId="2"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17" fillId="3"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2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8" fillId="0" borderId="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43"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8"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43"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9" fillId="4" borderId="0" applyNumberFormat="0" applyBorder="0" applyAlignment="0" applyProtection="0">
      <alignment vertical="center"/>
    </xf>
    <xf numFmtId="0" fontId="17" fillId="3" borderId="0" applyNumberFormat="0" applyBorder="0" applyAlignment="0" applyProtection="0">
      <alignment vertical="center"/>
    </xf>
    <xf numFmtId="0" fontId="19" fillId="4"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9" fillId="2" borderId="0" applyNumberFormat="0" applyBorder="0" applyAlignment="0" applyProtection="0">
      <alignment vertical="center"/>
    </xf>
    <xf numFmtId="0" fontId="17" fillId="3" borderId="0" applyNumberFormat="0" applyBorder="0" applyAlignment="0" applyProtection="0">
      <alignment vertical="center"/>
    </xf>
    <xf numFmtId="0" fontId="19"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8" fillId="7" borderId="0" applyNumberFormat="0" applyBorder="0" applyAlignment="0" applyProtection="0">
      <alignment vertical="center"/>
    </xf>
    <xf numFmtId="0" fontId="15" fillId="2" borderId="0" applyNumberFormat="0" applyBorder="0" applyAlignment="0" applyProtection="0">
      <alignment vertical="center"/>
    </xf>
    <xf numFmtId="0" fontId="28" fillId="7" borderId="0" applyNumberFormat="0" applyBorder="0" applyAlignment="0" applyProtection="0">
      <alignment vertical="center"/>
    </xf>
    <xf numFmtId="0" fontId="15" fillId="2"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15" fillId="4"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7" fillId="3" borderId="0" applyNumberFormat="0" applyBorder="0" applyAlignment="0" applyProtection="0">
      <alignment vertical="center"/>
    </xf>
    <xf numFmtId="0" fontId="43"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 fillId="0" borderId="0">
      <alignment vertical="center"/>
    </xf>
    <xf numFmtId="0" fontId="19" fillId="5"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 fillId="0" borderId="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71"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9"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9" fillId="5"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55" fillId="2"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8" fillId="4"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54" fillId="7"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 fillId="0" borderId="0">
      <alignment vertical="center"/>
    </xf>
    <xf numFmtId="0" fontId="19" fillId="2" borderId="0" applyNumberFormat="0" applyBorder="0" applyAlignment="0" applyProtection="0">
      <alignment vertical="center"/>
    </xf>
    <xf numFmtId="0" fontId="17" fillId="7" borderId="0" applyNumberFormat="0" applyBorder="0" applyAlignment="0" applyProtection="0">
      <alignment vertical="center"/>
    </xf>
    <xf numFmtId="0" fontId="1" fillId="0" borderId="0">
      <alignment vertical="center"/>
    </xf>
    <xf numFmtId="0" fontId="1" fillId="0" borderId="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43" fillId="3"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43"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19" fillId="4"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9"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 fillId="0" borderId="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9"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8"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43" fillId="3" borderId="0" applyNumberFormat="0" applyBorder="0" applyAlignment="0" applyProtection="0">
      <alignment vertical="center"/>
    </xf>
    <xf numFmtId="0" fontId="43"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8" fillId="7"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9" fillId="5" borderId="0" applyNumberFormat="0" applyBorder="0" applyAlignment="0" applyProtection="0">
      <alignment vertical="center"/>
    </xf>
    <xf numFmtId="0" fontId="17" fillId="3" borderId="0" applyNumberFormat="0" applyBorder="0" applyAlignment="0" applyProtection="0">
      <alignment vertical="center"/>
    </xf>
    <xf numFmtId="0" fontId="19" fillId="5"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9"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9"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54" fillId="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24"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 fillId="0" borderId="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43"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5" fillId="2"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5" fillId="4" borderId="0" applyNumberFormat="0" applyBorder="0" applyAlignment="0" applyProtection="0">
      <alignment vertical="center"/>
    </xf>
    <xf numFmtId="0" fontId="17" fillId="7" borderId="0" applyNumberFormat="0" applyBorder="0" applyAlignment="0" applyProtection="0">
      <alignment vertical="center"/>
    </xf>
    <xf numFmtId="0" fontId="15" fillId="4" borderId="0" applyNumberFormat="0" applyBorder="0" applyAlignment="0" applyProtection="0">
      <alignment vertical="center"/>
    </xf>
    <xf numFmtId="0" fontId="17" fillId="7" borderId="0" applyNumberFormat="0" applyBorder="0" applyAlignment="0" applyProtection="0">
      <alignment vertical="center"/>
    </xf>
    <xf numFmtId="0" fontId="43"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9"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17" fillId="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5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42" fillId="0" borderId="0">
      <alignment vertical="center"/>
    </xf>
    <xf numFmtId="0" fontId="1" fillId="0" borderId="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25" fillId="0" borderId="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8"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9" fillId="4" borderId="0" applyNumberFormat="0" applyBorder="0" applyAlignment="0" applyProtection="0">
      <alignment vertical="center"/>
    </xf>
    <xf numFmtId="0" fontId="17" fillId="3" borderId="0" applyNumberFormat="0" applyBorder="0" applyAlignment="0" applyProtection="0">
      <alignment vertical="center"/>
    </xf>
    <xf numFmtId="0" fontId="19"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 fillId="0" borderId="0" applyNumberFormat="0" applyFill="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18" fillId="4" borderId="0" applyNumberFormat="0" applyBorder="0" applyAlignment="0" applyProtection="0">
      <alignment vertical="center"/>
    </xf>
    <xf numFmtId="0" fontId="28" fillId="7" borderId="0" applyNumberFormat="0" applyBorder="0" applyAlignment="0" applyProtection="0">
      <alignment vertical="center"/>
    </xf>
    <xf numFmtId="0" fontId="18" fillId="4"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15" fillId="2" borderId="0" applyNumberFormat="0" applyBorder="0" applyAlignment="0" applyProtection="0">
      <alignment vertical="center"/>
    </xf>
    <xf numFmtId="0" fontId="43" fillId="3" borderId="0" applyNumberFormat="0" applyBorder="0" applyAlignment="0" applyProtection="0">
      <alignment vertical="center"/>
    </xf>
    <xf numFmtId="0" fontId="15" fillId="2" borderId="0" applyNumberFormat="0" applyBorder="0" applyAlignment="0" applyProtection="0">
      <alignment vertical="center"/>
    </xf>
    <xf numFmtId="0" fontId="43" fillId="3" borderId="0" applyNumberFormat="0" applyBorder="0" applyAlignment="0" applyProtection="0">
      <alignment vertical="center"/>
    </xf>
    <xf numFmtId="0" fontId="17" fillId="3" borderId="0" applyNumberFormat="0" applyBorder="0" applyAlignment="0" applyProtection="0">
      <alignment vertical="center"/>
    </xf>
    <xf numFmtId="0" fontId="19" fillId="2" borderId="0" applyNumberFormat="0" applyBorder="0" applyAlignment="0" applyProtection="0">
      <alignment vertical="center"/>
    </xf>
    <xf numFmtId="0" fontId="15" fillId="2" borderId="0" applyNumberFormat="0" applyBorder="0" applyAlignment="0" applyProtection="0">
      <alignment vertical="center"/>
    </xf>
    <xf numFmtId="0" fontId="48" fillId="0" borderId="0" applyNumberFormat="0" applyFill="0" applyBorder="0" applyAlignment="0" applyProtection="0">
      <alignment vertical="top"/>
      <protection locked="0"/>
    </xf>
    <xf numFmtId="0" fontId="17" fillId="3" borderId="0" applyNumberFormat="0" applyBorder="0" applyAlignment="0" applyProtection="0">
      <alignment vertical="center"/>
    </xf>
    <xf numFmtId="0" fontId="48" fillId="0" borderId="0" applyNumberFormat="0" applyFill="0" applyBorder="0" applyAlignment="0" applyProtection="0">
      <alignment vertical="top"/>
      <protection locked="0"/>
    </xf>
    <xf numFmtId="0" fontId="17" fillId="3" borderId="0" applyNumberFormat="0" applyBorder="0" applyAlignment="0" applyProtection="0">
      <alignment vertical="center"/>
    </xf>
    <xf numFmtId="0" fontId="1" fillId="0" borderId="0">
      <alignment vertical="center"/>
    </xf>
    <xf numFmtId="0" fontId="25" fillId="0" borderId="0">
      <alignment vertical="center"/>
    </xf>
    <xf numFmtId="0" fontId="1" fillId="0" borderId="0">
      <alignment vertical="center"/>
    </xf>
    <xf numFmtId="0" fontId="25" fillId="0" borderId="0">
      <alignment vertical="center"/>
    </xf>
    <xf numFmtId="0" fontId="1" fillId="0" borderId="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9"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2" borderId="0" applyNumberFormat="0" applyBorder="0" applyAlignment="0" applyProtection="0">
      <alignment vertical="center"/>
    </xf>
    <xf numFmtId="0" fontId="19" fillId="4" borderId="0" applyNumberFormat="0" applyBorder="0" applyAlignment="0" applyProtection="0">
      <alignment vertical="center"/>
    </xf>
    <xf numFmtId="0" fontId="1" fillId="0" borderId="0">
      <alignment vertical="center"/>
    </xf>
    <xf numFmtId="0" fontId="1" fillId="0" borderId="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8" fillId="0" borderId="0">
      <alignment vertical="center"/>
    </xf>
    <xf numFmtId="0" fontId="15" fillId="4" borderId="0" applyNumberFormat="0" applyBorder="0" applyAlignment="0" applyProtection="0">
      <alignment vertical="center"/>
    </xf>
    <xf numFmtId="0" fontId="9" fillId="0" borderId="0">
      <alignment vertical="center"/>
    </xf>
    <xf numFmtId="0" fontId="1" fillId="0" borderId="0">
      <alignment vertical="center"/>
    </xf>
    <xf numFmtId="0" fontId="1" fillId="0" borderId="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2" borderId="0" applyNumberFormat="0" applyBorder="0" applyAlignment="0" applyProtection="0">
      <alignment vertical="center"/>
    </xf>
    <xf numFmtId="0" fontId="1" fillId="0" borderId="0">
      <alignment vertical="center"/>
    </xf>
    <xf numFmtId="0" fontId="1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9" fillId="2" borderId="0" applyNumberFormat="0" applyBorder="0" applyAlignment="0" applyProtection="0">
      <alignment vertical="center"/>
    </xf>
    <xf numFmtId="0" fontId="1" fillId="0" borderId="0">
      <alignment vertical="center"/>
    </xf>
    <xf numFmtId="0" fontId="1" fillId="0" borderId="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15" fillId="2" borderId="0" applyNumberFormat="0" applyBorder="0" applyAlignment="0" applyProtection="0">
      <alignment vertical="center"/>
    </xf>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2" borderId="0" applyNumberFormat="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9"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5"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2" borderId="0" applyNumberFormat="0" applyBorder="0" applyAlignment="0" applyProtection="0">
      <alignment vertical="center"/>
    </xf>
    <xf numFmtId="0" fontId="1" fillId="0" borderId="0">
      <alignment vertical="center"/>
    </xf>
    <xf numFmtId="0" fontId="15" fillId="4" borderId="0" applyNumberFormat="0" applyBorder="0" applyAlignment="0" applyProtection="0">
      <alignment vertical="center"/>
    </xf>
    <xf numFmtId="0" fontId="1" fillId="0" borderId="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4" borderId="0" applyNumberFormat="0" applyBorder="0" applyAlignment="0" applyProtection="0">
      <alignment vertical="center"/>
    </xf>
    <xf numFmtId="0" fontId="1" fillId="0" borderId="0">
      <alignment vertical="center"/>
    </xf>
    <xf numFmtId="0" fontId="1" fillId="0" borderId="0">
      <alignment vertical="center"/>
    </xf>
    <xf numFmtId="0" fontId="70" fillId="0" borderId="0">
      <alignment vertical="center"/>
    </xf>
    <xf numFmtId="0" fontId="15" fillId="2" borderId="0" applyNumberFormat="0" applyBorder="0" applyAlignment="0" applyProtection="0">
      <alignment vertical="center"/>
    </xf>
    <xf numFmtId="0" fontId="4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73" fillId="0" borderId="0" applyNumberFormat="0" applyFill="0" applyBorder="0" applyAlignment="0" applyProtection="0">
      <alignment vertical="center"/>
    </xf>
    <xf numFmtId="0" fontId="5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5" fillId="2" borderId="0" applyNumberFormat="0" applyBorder="0" applyAlignment="0" applyProtection="0">
      <alignment vertical="center"/>
    </xf>
    <xf numFmtId="0" fontId="19" fillId="4" borderId="0" applyNumberFormat="0" applyBorder="0" applyAlignment="0" applyProtection="0">
      <alignment vertical="center"/>
    </xf>
    <xf numFmtId="0" fontId="15" fillId="4" borderId="0" applyNumberFormat="0" applyBorder="0" applyAlignment="0" applyProtection="0">
      <alignment vertical="center"/>
    </xf>
    <xf numFmtId="0" fontId="1" fillId="0" borderId="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5" fillId="2"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9" fillId="4" borderId="0" applyNumberFormat="0" applyBorder="0" applyAlignment="0" applyProtection="0">
      <alignment vertical="center"/>
    </xf>
    <xf numFmtId="0" fontId="72" fillId="2" borderId="0" applyNumberFormat="0" applyBorder="0" applyAlignment="0" applyProtection="0">
      <alignment vertical="center"/>
    </xf>
    <xf numFmtId="0" fontId="15" fillId="2"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5" fillId="2" borderId="0" applyNumberFormat="0" applyBorder="0" applyAlignment="0" applyProtection="0">
      <alignment vertical="center"/>
    </xf>
    <xf numFmtId="0" fontId="19"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5" fillId="2" borderId="0" applyNumberFormat="0" applyBorder="0" applyAlignment="0" applyProtection="0">
      <alignment vertical="center"/>
    </xf>
    <xf numFmtId="0" fontId="19" fillId="4" borderId="0" applyNumberFormat="0" applyBorder="0" applyAlignment="0" applyProtection="0">
      <alignment vertical="center"/>
    </xf>
    <xf numFmtId="0" fontId="15" fillId="2"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5" fillId="2" borderId="0" applyNumberFormat="0" applyBorder="0" applyAlignment="0" applyProtection="0">
      <alignment vertical="center"/>
    </xf>
    <xf numFmtId="0" fontId="19"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9" fillId="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9"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9" fillId="4"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8"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5" fillId="2"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5" fillId="4" borderId="0" applyNumberFormat="0" applyBorder="0" applyAlignment="0" applyProtection="0">
      <alignment vertical="center"/>
    </xf>
    <xf numFmtId="0" fontId="18" fillId="4" borderId="0" applyNumberFormat="0" applyBorder="0" applyAlignment="0" applyProtection="0">
      <alignment vertical="center"/>
    </xf>
    <xf numFmtId="0" fontId="15" fillId="4" borderId="0" applyNumberFormat="0" applyBorder="0" applyAlignment="0" applyProtection="0">
      <alignment vertical="center"/>
    </xf>
    <xf numFmtId="0" fontId="18" fillId="4" borderId="0" applyNumberFormat="0" applyBorder="0" applyAlignment="0" applyProtection="0">
      <alignment vertical="center"/>
    </xf>
    <xf numFmtId="0" fontId="18" fillId="2"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5" fillId="2" borderId="0" applyNumberFormat="0" applyBorder="0" applyAlignment="0" applyProtection="0">
      <alignment vertical="center"/>
    </xf>
    <xf numFmtId="0" fontId="18" fillId="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5" fillId="2" borderId="0" applyNumberFormat="0" applyBorder="0" applyAlignment="0" applyProtection="0">
      <alignment vertical="center"/>
    </xf>
    <xf numFmtId="0" fontId="18" fillId="4" borderId="0" applyNumberFormat="0" applyBorder="0" applyAlignment="0" applyProtection="0">
      <alignment vertical="center"/>
    </xf>
    <xf numFmtId="0" fontId="15" fillId="2" borderId="0" applyNumberFormat="0" applyBorder="0" applyAlignment="0" applyProtection="0">
      <alignment vertical="center"/>
    </xf>
    <xf numFmtId="0" fontId="18" fillId="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9" fillId="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5" fillId="2" borderId="0" applyNumberFormat="0" applyBorder="0" applyAlignment="0" applyProtection="0">
      <alignment vertical="center"/>
    </xf>
    <xf numFmtId="0" fontId="55" fillId="2" borderId="0" applyNumberFormat="0" applyBorder="0" applyAlignment="0" applyProtection="0">
      <alignment vertical="center"/>
    </xf>
    <xf numFmtId="0" fontId="15"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9" fillId="5"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0" fillId="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8" fillId="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8" fillId="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60"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 fillId="0" borderId="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9" fillId="5" borderId="0" applyNumberFormat="0" applyBorder="0" applyAlignment="0" applyProtection="0">
      <alignment vertical="center"/>
    </xf>
    <xf numFmtId="0" fontId="15" fillId="4" borderId="0" applyNumberFormat="0" applyBorder="0" applyAlignment="0" applyProtection="0">
      <alignment vertical="center"/>
    </xf>
    <xf numFmtId="0" fontId="19" fillId="5" borderId="0" applyNumberFormat="0" applyBorder="0" applyAlignment="0" applyProtection="0">
      <alignment vertical="center"/>
    </xf>
    <xf numFmtId="0" fontId="40"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5"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5" borderId="0" applyNumberFormat="0" applyBorder="0" applyAlignment="0" applyProtection="0">
      <alignment vertical="center"/>
    </xf>
    <xf numFmtId="0" fontId="15" fillId="2" borderId="0" applyNumberFormat="0" applyBorder="0" applyAlignment="0" applyProtection="0">
      <alignment vertical="center"/>
    </xf>
    <xf numFmtId="0" fontId="19" fillId="5" borderId="0" applyNumberFormat="0" applyBorder="0" applyAlignment="0" applyProtection="0">
      <alignment vertical="center"/>
    </xf>
    <xf numFmtId="0" fontId="15" fillId="2"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5" fillId="2" borderId="0" applyNumberFormat="0" applyBorder="0" applyAlignment="0" applyProtection="0">
      <alignment vertical="center"/>
    </xf>
    <xf numFmtId="0" fontId="19" fillId="5" borderId="0" applyNumberFormat="0" applyBorder="0" applyAlignment="0" applyProtection="0">
      <alignment vertical="center"/>
    </xf>
    <xf numFmtId="0" fontId="15" fillId="2" borderId="0" applyNumberFormat="0" applyBorder="0" applyAlignment="0" applyProtection="0">
      <alignment vertical="center"/>
    </xf>
    <xf numFmtId="0" fontId="19" fillId="5"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9" fillId="2" borderId="0" applyNumberFormat="0" applyBorder="0" applyAlignment="0" applyProtection="0">
      <alignment vertical="center"/>
    </xf>
    <xf numFmtId="0" fontId="15" fillId="2" borderId="0" applyNumberFormat="0" applyBorder="0" applyAlignment="0" applyProtection="0">
      <alignment vertical="center"/>
    </xf>
    <xf numFmtId="0" fontId="19" fillId="2"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8" fillId="4"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 fillId="0" borderId="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5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5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 fillId="0" borderId="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9"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5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5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40" fillId="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0" fillId="4"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5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7" fontId="79" fillId="0" borderId="0" applyFont="0" applyFill="0" applyBorder="0" applyAlignment="0" applyProtection="0">
      <alignment vertical="center"/>
    </xf>
    <xf numFmtId="0" fontId="1" fillId="0" borderId="0"/>
  </cellStyleXfs>
  <cellXfs count="406">
    <xf numFmtId="0" fontId="0" fillId="0" borderId="0" xfId="0" applyAlignment="1"/>
    <xf numFmtId="0" fontId="1" fillId="0" borderId="0" xfId="0" applyFont="1" applyAlignment="1"/>
    <xf numFmtId="0" fontId="0" fillId="0" borderId="0" xfId="0" applyAlignment="1">
      <alignment wrapText="1"/>
    </xf>
    <xf numFmtId="0" fontId="2" fillId="0" borderId="0" xfId="0" applyFont="1" applyAlignment="1"/>
    <xf numFmtId="0" fontId="4" fillId="0" borderId="1" xfId="0" applyFont="1" applyBorder="1" applyAlignment="1">
      <alignment horizontal="center" vertical="center"/>
    </xf>
    <xf numFmtId="0" fontId="4" fillId="0" borderId="1" xfId="0" applyFont="1" applyBorder="1" applyAlignment="1">
      <alignment vertical="center"/>
    </xf>
    <xf numFmtId="181" fontId="5" fillId="0" borderId="1" xfId="0" applyNumberFormat="1" applyFont="1" applyBorder="1" applyAlignment="1">
      <alignment vertical="center"/>
    </xf>
    <xf numFmtId="0" fontId="4" fillId="0" borderId="1" xfId="0" applyFont="1" applyBorder="1" applyAlignment="1">
      <alignment vertical="center" wrapText="1"/>
    </xf>
    <xf numFmtId="0" fontId="0" fillId="0" borderId="0" xfId="0" applyAlignment="1" applyProtection="1">
      <protection locked="0"/>
    </xf>
    <xf numFmtId="0" fontId="0" fillId="0" borderId="0" xfId="0" applyAlignment="1" applyProtection="1">
      <alignment wrapText="1"/>
      <protection locked="0"/>
    </xf>
    <xf numFmtId="0" fontId="0" fillId="0" borderId="0" xfId="0" applyAlignment="1">
      <alignment horizontal="center"/>
    </xf>
    <xf numFmtId="0" fontId="2" fillId="0" borderId="0" xfId="0" applyFont="1" applyAlignment="1">
      <alignment vertical="center"/>
    </xf>
    <xf numFmtId="0" fontId="3" fillId="0" borderId="2" xfId="0" applyFont="1" applyBorder="1" applyAlignment="1">
      <alignment horizontal="center" vertical="center"/>
    </xf>
    <xf numFmtId="0" fontId="1" fillId="0" borderId="0" xfId="0" applyFont="1" applyAlignment="1">
      <alignment horizontal="right" vertical="center"/>
    </xf>
    <xf numFmtId="0" fontId="6" fillId="0" borderId="1" xfId="0" applyFont="1" applyBorder="1" applyAlignment="1">
      <alignment horizontal="center" vertical="center"/>
    </xf>
    <xf numFmtId="189" fontId="6" fillId="0" borderId="1" xfId="0" applyNumberFormat="1" applyFont="1" applyBorder="1" applyAlignment="1">
      <alignment horizontal="center" vertical="center"/>
    </xf>
    <xf numFmtId="0" fontId="7" fillId="0" borderId="1" xfId="0" applyFont="1" applyBorder="1" applyAlignment="1">
      <alignment vertical="center"/>
    </xf>
    <xf numFmtId="189" fontId="4" fillId="0" borderId="1" xfId="0" applyNumberFormat="1" applyFont="1" applyBorder="1" applyAlignment="1">
      <alignment vertical="center"/>
    </xf>
    <xf numFmtId="14" fontId="4" fillId="0" borderId="1" xfId="0" applyNumberFormat="1" applyFont="1" applyBorder="1" applyAlignment="1">
      <alignment horizontal="center" vertical="center"/>
    </xf>
    <xf numFmtId="0" fontId="4" fillId="0" borderId="1" xfId="0" applyFont="1" applyFill="1" applyBorder="1" applyAlignment="1">
      <alignment vertical="center" wrapText="1"/>
    </xf>
    <xf numFmtId="0" fontId="8" fillId="0" borderId="1" xfId="3209" applyFont="1" applyBorder="1" applyAlignment="1">
      <alignment horizontal="left" vertical="center" wrapText="1"/>
    </xf>
    <xf numFmtId="0" fontId="4" fillId="0" borderId="1" xfId="3055" applyFont="1" applyBorder="1" applyAlignment="1">
      <alignment horizontal="center" vertical="center" wrapText="1"/>
    </xf>
    <xf numFmtId="0" fontId="4" fillId="0" borderId="1" xfId="3209" applyFont="1" applyBorder="1" applyAlignment="1">
      <alignment horizontal="left" vertical="center" wrapText="1"/>
    </xf>
    <xf numFmtId="184" fontId="4" fillId="0" borderId="1" xfId="0" applyNumberFormat="1" applyFont="1" applyBorder="1">
      <alignment vertical="center"/>
    </xf>
    <xf numFmtId="14" fontId="8" fillId="0" borderId="1" xfId="0" applyNumberFormat="1" applyFont="1" applyBorder="1" applyAlignment="1">
      <alignment horizontal="left" vertical="center" wrapText="1"/>
    </xf>
    <xf numFmtId="49" fontId="9" fillId="0" borderId="1" xfId="3043" applyNumberFormat="1" applyFont="1" applyBorder="1" applyAlignment="1">
      <alignment horizontal="center" vertical="center"/>
    </xf>
    <xf numFmtId="0" fontId="4" fillId="0" borderId="1" xfId="1999" applyFont="1" applyFill="1" applyBorder="1" applyAlignment="1">
      <alignment horizontal="left" vertical="center" wrapText="1"/>
    </xf>
    <xf numFmtId="197" fontId="4" fillId="0" borderId="1" xfId="15" applyNumberFormat="1" applyFont="1" applyBorder="1">
      <alignment vertical="center"/>
    </xf>
    <xf numFmtId="0" fontId="0" fillId="0" borderId="0" xfId="0" applyAlignment="1" applyProtection="1">
      <alignment horizontal="center"/>
      <protection locked="0"/>
    </xf>
    <xf numFmtId="0" fontId="0" fillId="0" borderId="0" xfId="0" applyFill="1" applyAlignment="1"/>
    <xf numFmtId="0" fontId="0" fillId="0" borderId="0" xfId="0" applyFill="1" applyAlignment="1">
      <alignment wrapText="1"/>
    </xf>
    <xf numFmtId="0" fontId="2" fillId="0" borderId="0" xfId="0" applyFont="1" applyAlignment="1">
      <alignment wrapText="1"/>
    </xf>
    <xf numFmtId="0" fontId="6" fillId="0" borderId="0" xfId="888" applyFont="1" applyAlignment="1"/>
    <xf numFmtId="0" fontId="1" fillId="0" borderId="0" xfId="888" applyFont="1" applyAlignment="1"/>
    <xf numFmtId="0" fontId="6" fillId="0" borderId="1" xfId="888" applyFont="1" applyBorder="1" applyAlignment="1"/>
    <xf numFmtId="0" fontId="1" fillId="0" borderId="0" xfId="888" applyAlignment="1">
      <alignment wrapText="1"/>
    </xf>
    <xf numFmtId="0" fontId="1" fillId="0" borderId="0" xfId="888" applyAlignment="1"/>
    <xf numFmtId="0" fontId="3" fillId="0" borderId="0" xfId="888" applyFont="1" applyAlignment="1">
      <alignment vertical="center" wrapText="1"/>
    </xf>
    <xf numFmtId="0" fontId="3" fillId="0" borderId="0" xfId="888" applyFont="1" applyAlignment="1">
      <alignment vertical="center"/>
    </xf>
    <xf numFmtId="0" fontId="1" fillId="0" borderId="1" xfId="888" applyFill="1" applyBorder="1" applyAlignment="1">
      <alignment horizontal="center" vertical="center"/>
    </xf>
    <xf numFmtId="0" fontId="1" fillId="0" borderId="1" xfId="888" applyBorder="1" applyAlignment="1">
      <alignment horizontal="center" vertical="center"/>
    </xf>
    <xf numFmtId="0" fontId="7" fillId="0" borderId="1" xfId="888" applyFont="1" applyBorder="1" applyAlignment="1">
      <alignment vertical="center" wrapText="1"/>
    </xf>
    <xf numFmtId="181" fontId="10" fillId="0" borderId="1" xfId="888" applyNumberFormat="1" applyFont="1" applyBorder="1" applyAlignment="1" applyProtection="1">
      <alignment vertical="center"/>
      <protection locked="0"/>
    </xf>
    <xf numFmtId="0" fontId="4" fillId="0" borderId="1" xfId="888" applyFont="1" applyBorder="1" applyAlignment="1">
      <alignment vertical="center" wrapText="1"/>
    </xf>
    <xf numFmtId="181" fontId="5" fillId="0" borderId="1" xfId="888" applyNumberFormat="1" applyFont="1" applyBorder="1" applyAlignment="1" applyProtection="1">
      <alignment vertical="center"/>
      <protection locked="0"/>
    </xf>
    <xf numFmtId="0" fontId="4" fillId="0" borderId="7" xfId="888" applyFont="1" applyBorder="1" applyAlignment="1">
      <alignment vertical="center" wrapText="1"/>
    </xf>
    <xf numFmtId="181" fontId="5" fillId="0" borderId="7" xfId="888" applyNumberFormat="1" applyFont="1" applyBorder="1" applyAlignment="1" applyProtection="1">
      <alignment vertical="center"/>
      <protection locked="0"/>
    </xf>
    <xf numFmtId="0" fontId="1" fillId="0" borderId="0" xfId="888" applyAlignment="1">
      <alignment vertical="center"/>
    </xf>
    <xf numFmtId="196" fontId="1" fillId="0" borderId="0" xfId="888" applyNumberFormat="1" applyAlignment="1">
      <alignment vertical="center"/>
    </xf>
    <xf numFmtId="181" fontId="1" fillId="0" borderId="0" xfId="888" applyNumberFormat="1" applyAlignment="1">
      <alignment vertical="center"/>
    </xf>
    <xf numFmtId="181" fontId="5" fillId="0" borderId="1" xfId="888" applyNumberFormat="1" applyFont="1" applyBorder="1" applyAlignment="1">
      <alignment vertical="center"/>
    </xf>
    <xf numFmtId="181" fontId="5" fillId="0" borderId="3" xfId="888" applyNumberFormat="1" applyFont="1" applyBorder="1" applyAlignment="1" applyProtection="1">
      <alignment vertical="center"/>
      <protection locked="0"/>
    </xf>
    <xf numFmtId="181" fontId="5" fillId="0" borderId="6" xfId="888" applyNumberFormat="1" applyFont="1" applyBorder="1" applyAlignment="1">
      <alignment vertical="center"/>
    </xf>
    <xf numFmtId="181" fontId="5" fillId="0" borderId="8" xfId="888" applyNumberFormat="1" applyFont="1" applyBorder="1" applyAlignment="1" applyProtection="1">
      <alignment vertical="center"/>
      <protection locked="0"/>
    </xf>
    <xf numFmtId="181" fontId="10" fillId="0" borderId="6" xfId="888" applyNumberFormat="1" applyFont="1" applyBorder="1" applyAlignment="1">
      <alignment vertical="center"/>
    </xf>
    <xf numFmtId="181" fontId="10" fillId="0" borderId="8" xfId="888" applyNumberFormat="1" applyFont="1" applyBorder="1" applyAlignment="1" applyProtection="1">
      <alignment vertical="center"/>
      <protection locked="0"/>
    </xf>
    <xf numFmtId="181" fontId="5" fillId="0" borderId="7" xfId="888" applyNumberFormat="1" applyFont="1" applyBorder="1" applyAlignment="1">
      <alignment vertical="center"/>
    </xf>
    <xf numFmtId="10" fontId="1" fillId="0" borderId="0" xfId="888" applyNumberFormat="1" applyAlignment="1"/>
    <xf numFmtId="181" fontId="1" fillId="0" borderId="0" xfId="888" applyNumberFormat="1" applyAlignment="1"/>
    <xf numFmtId="181" fontId="10" fillId="0" borderId="1" xfId="888" applyNumberFormat="1" applyFont="1" applyBorder="1" applyAlignment="1">
      <alignment vertical="center"/>
    </xf>
    <xf numFmtId="0" fontId="1" fillId="0" borderId="0" xfId="888" applyBorder="1" applyAlignment="1"/>
    <xf numFmtId="0" fontId="6" fillId="0" borderId="0" xfId="888" applyFont="1" applyBorder="1" applyAlignment="1"/>
    <xf numFmtId="10" fontId="1" fillId="0" borderId="0" xfId="888" applyNumberFormat="1" applyBorder="1" applyAlignment="1"/>
    <xf numFmtId="0" fontId="6" fillId="0" borderId="0" xfId="0" applyFont="1" applyAlignment="1"/>
    <xf numFmtId="0" fontId="3" fillId="0" borderId="0" xfId="0" applyFont="1" applyAlignment="1">
      <alignment vertical="center"/>
    </xf>
    <xf numFmtId="0" fontId="3" fillId="0" borderId="0" xfId="0" applyFont="1" applyBorder="1" applyAlignment="1">
      <alignment vertical="center"/>
    </xf>
    <xf numFmtId="0" fontId="3" fillId="0" borderId="2" xfId="0" applyFont="1" applyBorder="1" applyAlignment="1">
      <alignment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vertical="center"/>
    </xf>
    <xf numFmtId="181" fontId="10" fillId="0" borderId="1" xfId="0" applyNumberFormat="1" applyFont="1" applyBorder="1" applyAlignment="1">
      <alignment vertical="center"/>
    </xf>
    <xf numFmtId="0" fontId="0" fillId="0" borderId="0" xfId="0" applyAlignment="1">
      <alignment vertical="center"/>
    </xf>
    <xf numFmtId="0" fontId="0" fillId="0" borderId="2" xfId="0" applyBorder="1" applyAlignment="1">
      <alignment vertical="center"/>
    </xf>
    <xf numFmtId="200" fontId="10" fillId="0" borderId="1" xfId="0" applyNumberFormat="1" applyFont="1" applyBorder="1" applyAlignment="1">
      <alignment vertical="center"/>
    </xf>
    <xf numFmtId="200" fontId="0" fillId="0" borderId="0" xfId="0" applyNumberFormat="1" applyAlignment="1"/>
    <xf numFmtId="0" fontId="0" fillId="0" borderId="0" xfId="0" applyFont="1" applyAlignment="1">
      <alignment vertical="center"/>
    </xf>
    <xf numFmtId="0" fontId="0" fillId="0" borderId="9" xfId="0" applyBorder="1" applyAlignment="1"/>
    <xf numFmtId="0" fontId="0" fillId="0" borderId="0" xfId="0" applyBorder="1" applyAlignment="1"/>
    <xf numFmtId="0" fontId="11" fillId="0" borderId="0" xfId="888" applyFont="1" applyAlignment="1"/>
    <xf numFmtId="0" fontId="1" fillId="0" borderId="0" xfId="888" applyFill="1" applyAlignment="1"/>
    <xf numFmtId="0" fontId="1" fillId="0" borderId="0" xfId="888" applyFont="1" applyFill="1" applyAlignment="1"/>
    <xf numFmtId="188" fontId="1" fillId="0" borderId="0" xfId="888" applyNumberFormat="1" applyFont="1" applyFill="1" applyAlignment="1"/>
    <xf numFmtId="188" fontId="1" fillId="0" borderId="0" xfId="888" applyNumberFormat="1" applyFont="1" applyAlignment="1"/>
    <xf numFmtId="0" fontId="3" fillId="0" borderId="0" xfId="888" applyFont="1" applyFill="1" applyAlignment="1">
      <alignment vertical="center"/>
    </xf>
    <xf numFmtId="0" fontId="3" fillId="0" borderId="0" xfId="888" applyFont="1" applyFill="1" applyBorder="1" applyAlignment="1">
      <alignment vertical="center"/>
    </xf>
    <xf numFmtId="188" fontId="3" fillId="0" borderId="0" xfId="888" applyNumberFormat="1" applyFont="1" applyFill="1" applyBorder="1" applyAlignment="1">
      <alignment vertical="center"/>
    </xf>
    <xf numFmtId="188" fontId="3" fillId="0" borderId="0" xfId="888" applyNumberFormat="1" applyFont="1" applyBorder="1" applyAlignment="1">
      <alignment vertical="center"/>
    </xf>
    <xf numFmtId="0" fontId="3" fillId="0" borderId="2" xfId="888" applyFont="1" applyFill="1" applyBorder="1" applyAlignment="1">
      <alignment vertical="center"/>
    </xf>
    <xf numFmtId="188" fontId="3" fillId="0" borderId="2" xfId="888" applyNumberFormat="1" applyFont="1" applyFill="1" applyBorder="1" applyAlignment="1">
      <alignment vertical="center"/>
    </xf>
    <xf numFmtId="188" fontId="3" fillId="0" borderId="2" xfId="888" applyNumberFormat="1" applyFont="1" applyBorder="1" applyAlignment="1">
      <alignment vertical="center"/>
    </xf>
    <xf numFmtId="0" fontId="1" fillId="0" borderId="1" xfId="888" applyFont="1" applyFill="1" applyBorder="1" applyAlignment="1">
      <alignment horizontal="center" vertical="center"/>
    </xf>
    <xf numFmtId="188" fontId="1" fillId="0" borderId="1" xfId="888" applyNumberFormat="1" applyFont="1" applyFill="1" applyBorder="1" applyAlignment="1">
      <alignment horizontal="center" vertical="center"/>
    </xf>
    <xf numFmtId="188" fontId="1" fillId="0" borderId="1" xfId="888" applyNumberFormat="1" applyFont="1" applyBorder="1" applyAlignment="1">
      <alignment horizontal="center" vertical="center"/>
    </xf>
    <xf numFmtId="181" fontId="7" fillId="0" borderId="1" xfId="888" applyNumberFormat="1" applyFont="1" applyFill="1" applyBorder="1" applyAlignment="1">
      <alignment vertical="center"/>
    </xf>
    <xf numFmtId="200" fontId="7" fillId="0" borderId="1" xfId="888" applyNumberFormat="1" applyFont="1" applyFill="1" applyBorder="1" applyAlignment="1">
      <alignment vertical="center"/>
    </xf>
    <xf numFmtId="181" fontId="4" fillId="0" borderId="1" xfId="1998" applyNumberFormat="1" applyFont="1" applyFill="1" applyBorder="1" applyAlignment="1" applyProtection="1">
      <alignment horizontal="right" vertical="center"/>
    </xf>
    <xf numFmtId="181" fontId="4" fillId="0" borderId="1" xfId="888" applyNumberFormat="1" applyFont="1" applyFill="1" applyBorder="1" applyAlignment="1">
      <alignment vertical="center"/>
    </xf>
    <xf numFmtId="200" fontId="4" fillId="0" borderId="1" xfId="888" applyNumberFormat="1" applyFont="1" applyFill="1" applyBorder="1" applyAlignment="1">
      <alignment vertical="center"/>
    </xf>
    <xf numFmtId="200" fontId="9" fillId="0" borderId="1" xfId="888" applyNumberFormat="1" applyFont="1" applyFill="1" applyBorder="1" applyAlignment="1"/>
    <xf numFmtId="200" fontId="9" fillId="0" borderId="0" xfId="888" applyNumberFormat="1" applyFont="1" applyFill="1" applyAlignment="1"/>
    <xf numFmtId="181" fontId="4" fillId="0" borderId="1" xfId="1998" applyNumberFormat="1" applyFont="1" applyFill="1" applyBorder="1" applyProtection="1">
      <alignment vertical="center"/>
    </xf>
    <xf numFmtId="181" fontId="4" fillId="0" borderId="1" xfId="888" applyNumberFormat="1" applyFont="1" applyBorder="1" applyAlignment="1">
      <alignment vertical="center"/>
    </xf>
    <xf numFmtId="0" fontId="9" fillId="0" borderId="1" xfId="888" applyFont="1" applyFill="1" applyBorder="1" applyAlignment="1"/>
    <xf numFmtId="188" fontId="3" fillId="0" borderId="0" xfId="888" applyNumberFormat="1" applyFont="1" applyAlignment="1">
      <alignment vertical="center"/>
    </xf>
    <xf numFmtId="0" fontId="1" fillId="0" borderId="9" xfId="888" applyBorder="1" applyAlignment="1"/>
    <xf numFmtId="199" fontId="7" fillId="0" borderId="1" xfId="888" applyNumberFormat="1" applyFont="1" applyBorder="1" applyAlignment="1">
      <alignment vertical="center"/>
    </xf>
    <xf numFmtId="181" fontId="11" fillId="0" borderId="1" xfId="888" applyNumberFormat="1" applyFont="1" applyBorder="1" applyAlignment="1"/>
    <xf numFmtId="181" fontId="11" fillId="0" borderId="0" xfId="888" applyNumberFormat="1" applyFont="1" applyAlignment="1"/>
    <xf numFmtId="199" fontId="4" fillId="0" borderId="1" xfId="888" applyNumberFormat="1" applyFont="1" applyBorder="1" applyAlignment="1">
      <alignment vertical="center"/>
    </xf>
    <xf numFmtId="181" fontId="1" fillId="0" borderId="1" xfId="888" applyNumberFormat="1" applyBorder="1" applyAlignment="1"/>
    <xf numFmtId="181" fontId="7" fillId="0" borderId="1" xfId="0" applyNumberFormat="1" applyFont="1" applyBorder="1" applyAlignment="1" applyProtection="1">
      <alignment horizontal="right" vertical="center"/>
    </xf>
    <xf numFmtId="181" fontId="4" fillId="0" borderId="1" xfId="0" applyNumberFormat="1" applyFont="1" applyBorder="1" applyAlignment="1" applyProtection="1">
      <alignment horizontal="right" vertical="center"/>
    </xf>
    <xf numFmtId="181" fontId="0" fillId="0" borderId="1" xfId="0" applyNumberFormat="1" applyBorder="1">
      <alignment vertical="center"/>
    </xf>
    <xf numFmtId="181" fontId="4" fillId="0" borderId="1" xfId="0" applyNumberFormat="1" applyFont="1" applyBorder="1" applyProtection="1">
      <alignment vertical="center"/>
    </xf>
    <xf numFmtId="0" fontId="1" fillId="0" borderId="0" xfId="0" applyFont="1" applyFill="1" applyAlignment="1"/>
    <xf numFmtId="0" fontId="6" fillId="0" borderId="0" xfId="0" applyFont="1" applyFill="1" applyAlignment="1"/>
    <xf numFmtId="0" fontId="0" fillId="0" borderId="0" xfId="0" applyFont="1" applyFill="1" applyAlignment="1"/>
    <xf numFmtId="0" fontId="3" fillId="0" borderId="0" xfId="0" applyFont="1" applyFill="1" applyAlignment="1">
      <alignmen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7" fillId="0" borderId="1" xfId="0" applyFont="1" applyFill="1" applyBorder="1" applyAlignment="1">
      <alignment horizontal="center" vertical="center"/>
    </xf>
    <xf numFmtId="181" fontId="10" fillId="0" borderId="1" xfId="0" applyNumberFormat="1" applyFont="1" applyFill="1" applyBorder="1" applyAlignment="1">
      <alignment vertical="center"/>
    </xf>
    <xf numFmtId="0" fontId="7" fillId="0" borderId="1" xfId="0" applyFont="1" applyFill="1" applyBorder="1" applyAlignment="1">
      <alignment vertical="center"/>
    </xf>
    <xf numFmtId="0" fontId="4" fillId="0" borderId="1" xfId="0" applyFont="1" applyFill="1" applyBorder="1" applyAlignment="1">
      <alignment vertical="center"/>
    </xf>
    <xf numFmtId="181" fontId="5" fillId="0" borderId="1" xfId="0" applyNumberFormat="1" applyFont="1" applyFill="1" applyBorder="1" applyAlignment="1">
      <alignment vertical="center"/>
    </xf>
    <xf numFmtId="0" fontId="4" fillId="0" borderId="0" xfId="0" applyFont="1" applyFill="1" applyAlignment="1"/>
    <xf numFmtId="181" fontId="3" fillId="0" borderId="0" xfId="0" applyNumberFormat="1" applyFont="1" applyFill="1" applyAlignment="1">
      <alignment vertical="center"/>
    </xf>
    <xf numFmtId="0" fontId="0" fillId="0" borderId="2" xfId="0" applyFill="1" applyBorder="1" applyAlignment="1">
      <alignment vertical="center"/>
    </xf>
    <xf numFmtId="200" fontId="10" fillId="0" borderId="1" xfId="0" applyNumberFormat="1" applyFont="1" applyFill="1" applyBorder="1" applyAlignment="1">
      <alignment vertical="center"/>
    </xf>
    <xf numFmtId="200" fontId="5" fillId="0" borderId="1" xfId="0" applyNumberFormat="1" applyFont="1" applyFill="1" applyBorder="1" applyAlignment="1">
      <alignment vertical="center"/>
    </xf>
    <xf numFmtId="200" fontId="5" fillId="0" borderId="1" xfId="0" applyNumberFormat="1" applyFont="1" applyFill="1" applyBorder="1" applyAlignment="1" applyProtection="1">
      <alignment vertical="center"/>
      <protection locked="0"/>
    </xf>
    <xf numFmtId="200" fontId="0" fillId="0" borderId="0" xfId="0" applyNumberFormat="1" applyFill="1" applyAlignment="1"/>
    <xf numFmtId="0" fontId="0" fillId="0" borderId="0" xfId="0" applyFont="1" applyFill="1" applyAlignment="1">
      <alignment vertical="center"/>
    </xf>
    <xf numFmtId="0" fontId="0" fillId="0" borderId="9" xfId="0" applyFill="1" applyBorder="1" applyAlignment="1"/>
    <xf numFmtId="0" fontId="0" fillId="0" borderId="0" xfId="0" applyFill="1" applyAlignment="1" applyProtection="1">
      <protection locked="0"/>
    </xf>
    <xf numFmtId="0" fontId="10" fillId="0" borderId="0" xfId="0" applyFont="1" applyFill="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7" xfId="0" applyFont="1" applyFill="1" applyBorder="1" applyAlignment="1">
      <alignment vertical="center" wrapText="1"/>
    </xf>
    <xf numFmtId="181" fontId="5" fillId="0" borderId="7" xfId="0" applyNumberFormat="1" applyFont="1" applyFill="1" applyBorder="1" applyAlignment="1">
      <alignment vertical="center"/>
    </xf>
    <xf numFmtId="0" fontId="7" fillId="0" borderId="1" xfId="0" applyFont="1" applyFill="1" applyBorder="1" applyAlignment="1">
      <alignment vertical="center" wrapText="1"/>
    </xf>
    <xf numFmtId="181" fontId="5" fillId="0" borderId="1" xfId="0" applyNumberFormat="1" applyFont="1" applyFill="1" applyBorder="1" applyAlignment="1" applyProtection="1">
      <alignment vertical="center"/>
      <protection locked="0"/>
    </xf>
    <xf numFmtId="0" fontId="7" fillId="0" borderId="1" xfId="0" applyFont="1" applyFill="1" applyBorder="1" applyAlignment="1">
      <alignment wrapText="1"/>
    </xf>
    <xf numFmtId="181" fontId="6" fillId="0" borderId="1" xfId="0" applyNumberFormat="1" applyFont="1" applyFill="1" applyBorder="1" applyAlignment="1"/>
    <xf numFmtId="181" fontId="0" fillId="0" borderId="2" xfId="0" applyNumberFormat="1" applyFill="1" applyBorder="1" applyAlignment="1">
      <alignment vertical="center"/>
    </xf>
    <xf numFmtId="185" fontId="10" fillId="0" borderId="1" xfId="0" applyNumberFormat="1" applyFont="1" applyFill="1" applyBorder="1" applyAlignment="1">
      <alignment vertical="center"/>
    </xf>
    <xf numFmtId="185" fontId="5" fillId="0" borderId="1" xfId="0" applyNumberFormat="1" applyFont="1" applyFill="1" applyBorder="1" applyAlignment="1">
      <alignment vertical="center"/>
    </xf>
    <xf numFmtId="185" fontId="5" fillId="0" borderId="7" xfId="0" applyNumberFormat="1" applyFont="1" applyFill="1" applyBorder="1" applyAlignment="1">
      <alignment vertical="center"/>
    </xf>
    <xf numFmtId="0" fontId="6" fillId="0" borderId="1" xfId="0" applyFont="1" applyFill="1" applyBorder="1" applyAlignment="1"/>
    <xf numFmtId="181" fontId="10" fillId="0" borderId="7" xfId="0" applyNumberFormat="1" applyFont="1" applyFill="1" applyBorder="1" applyAlignment="1">
      <alignment vertical="center"/>
    </xf>
    <xf numFmtId="181" fontId="0" fillId="0" borderId="0" xfId="0" applyNumberFormat="1" applyFill="1" applyAlignment="1"/>
    <xf numFmtId="181" fontId="6" fillId="0" borderId="0" xfId="0" applyNumberFormat="1" applyFont="1" applyFill="1" applyAlignment="1"/>
    <xf numFmtId="181" fontId="5" fillId="0" borderId="7" xfId="0" applyNumberFormat="1" applyFont="1" applyFill="1" applyBorder="1" applyAlignment="1" applyProtection="1">
      <alignment vertical="center"/>
      <protection locked="0"/>
    </xf>
    <xf numFmtId="0" fontId="13" fillId="0" borderId="0" xfId="0" applyFont="1" applyAlignment="1">
      <alignment vertical="center"/>
    </xf>
    <xf numFmtId="0" fontId="14" fillId="0" borderId="0" xfId="0" applyFont="1" applyAlignment="1">
      <alignment vertical="center"/>
    </xf>
    <xf numFmtId="0" fontId="14" fillId="0" borderId="0" xfId="0" applyFont="1" applyAlignment="1"/>
    <xf numFmtId="57" fontId="13" fillId="0" borderId="0" xfId="0" applyNumberFormat="1" applyFont="1" applyFill="1" applyAlignment="1">
      <alignment vertical="center"/>
    </xf>
    <xf numFmtId="57" fontId="13" fillId="0" borderId="0" xfId="0" applyNumberFormat="1" applyFont="1" applyFill="1" applyAlignment="1">
      <alignment horizontal="center" vertical="center"/>
    </xf>
    <xf numFmtId="0" fontId="1" fillId="0" borderId="0" xfId="888" applyAlignment="1"/>
    <xf numFmtId="181" fontId="1" fillId="0" borderId="0" xfId="888" applyNumberFormat="1" applyFill="1" applyAlignment="1"/>
    <xf numFmtId="0" fontId="3" fillId="0" borderId="0" xfId="0" applyFont="1" applyFill="1" applyBorder="1" applyAlignment="1">
      <alignment horizontal="center" vertical="center"/>
    </xf>
    <xf numFmtId="0" fontId="0" fillId="0" borderId="1" xfId="0" applyFill="1" applyBorder="1" applyAlignment="1">
      <alignment horizontal="center" vertical="center"/>
    </xf>
    <xf numFmtId="0" fontId="0" fillId="0" borderId="0" xfId="0" applyFill="1" applyAlignment="1"/>
    <xf numFmtId="0" fontId="0" fillId="0" borderId="0" xfId="0" applyAlignment="1"/>
    <xf numFmtId="0" fontId="2" fillId="0" borderId="0" xfId="0" applyFont="1" applyFill="1" applyAlignment="1">
      <alignment vertical="center"/>
    </xf>
    <xf numFmtId="0" fontId="0" fillId="0" borderId="0" xfId="0" applyFill="1" applyAlignment="1"/>
    <xf numFmtId="0" fontId="1" fillId="0" borderId="0" xfId="888" applyAlignment="1"/>
    <xf numFmtId="0" fontId="0" fillId="0" borderId="1" xfId="0" applyBorder="1" applyAlignment="1">
      <alignment horizontal="center" vertical="center"/>
    </xf>
    <xf numFmtId="0" fontId="0" fillId="0" borderId="0" xfId="0" applyAlignment="1"/>
    <xf numFmtId="0" fontId="1" fillId="0" borderId="1" xfId="888" applyFill="1" applyBorder="1" applyAlignment="1">
      <alignment horizontal="center" vertical="center"/>
    </xf>
    <xf numFmtId="0" fontId="1" fillId="0" borderId="1" xfId="888" applyBorder="1" applyAlignment="1">
      <alignment horizontal="center" vertical="center"/>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14" fillId="0" borderId="0" xfId="0" applyFont="1" applyAlignment="1">
      <alignment horizontal="center"/>
    </xf>
    <xf numFmtId="0" fontId="0" fillId="0" borderId="0" xfId="0" applyFont="1" applyAlignment="1">
      <alignment horizontal="center"/>
    </xf>
    <xf numFmtId="0" fontId="0" fillId="0" borderId="23" xfId="0" applyBorder="1" applyAlignment="1">
      <alignment horizontal="center" vertical="center"/>
    </xf>
    <xf numFmtId="0" fontId="0" fillId="0" borderId="23" xfId="0" applyFont="1" applyBorder="1" applyAlignment="1">
      <alignment vertical="center"/>
    </xf>
    <xf numFmtId="176" fontId="0" fillId="0" borderId="23" xfId="15" applyFont="1" applyBorder="1" applyAlignment="1">
      <alignment horizontal="center" vertical="center"/>
    </xf>
    <xf numFmtId="0" fontId="76" fillId="0" borderId="0" xfId="0" applyFont="1" applyAlignment="1">
      <alignment horizontal="right"/>
    </xf>
    <xf numFmtId="0" fontId="76" fillId="0" borderId="0" xfId="0" applyFont="1" applyAlignment="1"/>
    <xf numFmtId="0" fontId="76" fillId="0" borderId="0" xfId="0" applyFont="1" applyAlignment="1">
      <alignment horizontal="center"/>
    </xf>
    <xf numFmtId="4" fontId="77" fillId="0" borderId="28" xfId="0" applyNumberFormat="1" applyFont="1" applyBorder="1" applyAlignment="1">
      <alignment horizontal="right" vertical="center" shrinkToFit="1"/>
    </xf>
    <xf numFmtId="0" fontId="77" fillId="0" borderId="28" xfId="0" applyFont="1" applyBorder="1" applyAlignment="1">
      <alignment horizontal="center" vertical="center" shrinkToFit="1"/>
    </xf>
    <xf numFmtId="4" fontId="77" fillId="0" borderId="29" xfId="0" applyNumberFormat="1" applyFont="1" applyBorder="1" applyAlignment="1">
      <alignment horizontal="right" vertical="center" shrinkToFit="1"/>
    </xf>
    <xf numFmtId="0" fontId="77" fillId="0" borderId="28" xfId="0" applyFont="1" applyBorder="1" applyAlignment="1">
      <alignment horizontal="left" vertical="center" shrinkToFit="1"/>
    </xf>
    <xf numFmtId="0" fontId="77" fillId="0" borderId="31" xfId="0" applyFont="1" applyBorder="1" applyAlignment="1">
      <alignment horizontal="left" vertical="center" shrinkToFit="1"/>
    </xf>
    <xf numFmtId="4" fontId="77" fillId="0" borderId="31" xfId="0" applyNumberFormat="1" applyFont="1" applyBorder="1" applyAlignment="1">
      <alignment horizontal="right" vertical="center" shrinkToFit="1"/>
    </xf>
    <xf numFmtId="0" fontId="77" fillId="0" borderId="31" xfId="0" applyFont="1" applyBorder="1" applyAlignment="1">
      <alignment horizontal="center" vertical="center" shrinkToFit="1"/>
    </xf>
    <xf numFmtId="4" fontId="77" fillId="0" borderId="32" xfId="0" applyNumberFormat="1" applyFont="1" applyBorder="1" applyAlignment="1">
      <alignment horizontal="right" vertical="center" shrinkToFit="1"/>
    </xf>
    <xf numFmtId="0" fontId="78" fillId="0" borderId="0" xfId="0" applyFont="1" applyAlignment="1"/>
    <xf numFmtId="0" fontId="2" fillId="0" borderId="0" xfId="0" applyFont="1" applyAlignment="1">
      <alignment vertical="center"/>
    </xf>
    <xf numFmtId="0" fontId="3" fillId="0" borderId="0" xfId="0" applyFont="1" applyAlignment="1">
      <alignment horizontal="center" vertical="center"/>
    </xf>
    <xf numFmtId="0" fontId="7" fillId="0" borderId="1" xfId="0" applyFont="1" applyBorder="1" applyAlignment="1">
      <alignment horizontal="center" vertical="center"/>
    </xf>
    <xf numFmtId="0" fontId="3" fillId="0" borderId="0" xfId="0" applyFont="1" applyFill="1" applyAlignment="1">
      <alignment horizontal="center" vertical="center"/>
    </xf>
    <xf numFmtId="181" fontId="10" fillId="0" borderId="1" xfId="0" applyNumberFormat="1" applyFont="1" applyFill="1" applyBorder="1" applyAlignment="1">
      <alignment horizontal="center" vertical="center"/>
    </xf>
    <xf numFmtId="0" fontId="0" fillId="0" borderId="0" xfId="0" applyAlignment="1"/>
    <xf numFmtId="0" fontId="7" fillId="0" borderId="23" xfId="0" applyFont="1" applyBorder="1" applyAlignment="1">
      <alignment horizontal="center" vertical="center"/>
    </xf>
    <xf numFmtId="181" fontId="5" fillId="0" borderId="23" xfId="0" applyNumberFormat="1" applyFont="1" applyFill="1" applyBorder="1" applyAlignment="1">
      <alignment vertical="center"/>
    </xf>
    <xf numFmtId="181" fontId="10" fillId="0" borderId="23" xfId="0" applyNumberFormat="1" applyFont="1" applyFill="1" applyBorder="1" applyAlignment="1">
      <alignment vertical="center"/>
    </xf>
    <xf numFmtId="181" fontId="10" fillId="0" borderId="7" xfId="0" applyNumberFormat="1" applyFont="1" applyFill="1" applyBorder="1" applyAlignment="1" applyProtection="1">
      <alignment vertical="center"/>
      <protection locked="0"/>
    </xf>
    <xf numFmtId="181" fontId="5" fillId="0" borderId="23" xfId="0" applyNumberFormat="1" applyFont="1" applyBorder="1" applyAlignment="1">
      <alignment vertical="center"/>
    </xf>
    <xf numFmtId="0" fontId="1" fillId="0" borderId="23" xfId="888" applyBorder="1" applyAlignment="1">
      <alignment horizontal="center" vertical="center"/>
    </xf>
    <xf numFmtId="0" fontId="1" fillId="0" borderId="23" xfId="888" applyFill="1" applyBorder="1" applyAlignment="1">
      <alignment horizontal="center" vertical="center"/>
    </xf>
    <xf numFmtId="0" fontId="7" fillId="0" borderId="23" xfId="888" applyFont="1" applyBorder="1" applyAlignment="1">
      <alignment vertical="center" wrapText="1"/>
    </xf>
    <xf numFmtId="181" fontId="10" fillId="0" borderId="23" xfId="888" applyNumberFormat="1" applyFont="1" applyBorder="1" applyAlignment="1" applyProtection="1">
      <alignment vertical="center"/>
      <protection locked="0"/>
    </xf>
    <xf numFmtId="181" fontId="10" fillId="0" borderId="23" xfId="888" applyNumberFormat="1" applyFont="1" applyFill="1" applyBorder="1" applyAlignment="1" applyProtection="1">
      <alignment vertical="center"/>
      <protection locked="0"/>
    </xf>
    <xf numFmtId="0" fontId="4" fillId="0" borderId="23" xfId="888" applyFont="1" applyBorder="1" applyAlignment="1">
      <alignment vertical="center" wrapText="1"/>
    </xf>
    <xf numFmtId="181" fontId="5" fillId="0" borderId="23" xfId="888" applyNumberFormat="1" applyFont="1" applyBorder="1" applyAlignment="1" applyProtection="1">
      <alignment vertical="center"/>
      <protection locked="0"/>
    </xf>
    <xf numFmtId="181" fontId="5" fillId="0" borderId="23" xfId="888" applyNumberFormat="1" applyFont="1" applyFill="1" applyBorder="1" applyAlignment="1" applyProtection="1">
      <alignment vertical="center"/>
      <protection locked="0"/>
    </xf>
    <xf numFmtId="181" fontId="5" fillId="0" borderId="23" xfId="888" applyNumberFormat="1" applyFont="1" applyBorder="1" applyAlignment="1">
      <alignment vertical="center"/>
    </xf>
    <xf numFmtId="200" fontId="5" fillId="0" borderId="23" xfId="0" applyNumberFormat="1" applyFont="1" applyFill="1" applyBorder="1" applyAlignment="1">
      <alignment vertical="center"/>
    </xf>
    <xf numFmtId="181" fontId="81" fillId="0" borderId="23" xfId="3012" applyNumberFormat="1" applyFont="1" applyFill="1" applyBorder="1" applyAlignment="1">
      <alignment horizontal="right" vertical="center"/>
    </xf>
    <xf numFmtId="176" fontId="0" fillId="0" borderId="23" xfId="15" applyFont="1" applyBorder="1" applyAlignment="1">
      <alignment horizontal="right" vertical="center"/>
    </xf>
    <xf numFmtId="200" fontId="10" fillId="0" borderId="23" xfId="0" applyNumberFormat="1" applyFont="1" applyFill="1" applyBorder="1" applyAlignment="1">
      <alignment vertical="center"/>
    </xf>
    <xf numFmtId="0" fontId="7" fillId="0" borderId="23" xfId="0" applyFont="1" applyBorder="1" applyAlignment="1">
      <alignment vertical="center"/>
    </xf>
    <xf numFmtId="181" fontId="10" fillId="0" borderId="23" xfId="0" applyNumberFormat="1" applyFont="1" applyBorder="1" applyAlignment="1">
      <alignment vertical="center"/>
    </xf>
    <xf numFmtId="0" fontId="4" fillId="0" borderId="23" xfId="0" applyFont="1" applyBorder="1" applyAlignment="1">
      <alignment vertical="center"/>
    </xf>
    <xf numFmtId="181" fontId="10" fillId="0" borderId="23" xfId="0" applyNumberFormat="1" applyFont="1" applyFill="1" applyBorder="1" applyAlignment="1"/>
    <xf numFmtId="0" fontId="10" fillId="0" borderId="23" xfId="0" applyFont="1" applyFill="1" applyBorder="1" applyAlignment="1"/>
    <xf numFmtId="177" fontId="10" fillId="0" borderId="23" xfId="4174" applyFont="1" applyFill="1" applyBorder="1" applyAlignment="1"/>
    <xf numFmtId="200" fontId="5" fillId="0" borderId="23" xfId="0" applyNumberFormat="1" applyFont="1" applyFill="1" applyBorder="1" applyAlignment="1" applyProtection="1">
      <alignment vertical="center"/>
      <protection locked="0"/>
    </xf>
    <xf numFmtId="0" fontId="5" fillId="0" borderId="0" xfId="3108" applyFont="1" applyAlignment="1">
      <alignment vertical="center"/>
    </xf>
    <xf numFmtId="0" fontId="5" fillId="0" borderId="0" xfId="3108" applyFont="1" applyAlignment="1">
      <alignment horizontal="right" vertical="center"/>
    </xf>
    <xf numFmtId="0" fontId="1" fillId="0" borderId="0" xfId="3108" applyAlignment="1"/>
    <xf numFmtId="0" fontId="5" fillId="0" borderId="23" xfId="3108" applyFont="1" applyBorder="1" applyAlignment="1">
      <alignment horizontal="center" vertical="center"/>
    </xf>
    <xf numFmtId="0" fontId="5" fillId="0" borderId="23" xfId="3108" applyFont="1" applyBorder="1" applyAlignment="1">
      <alignment horizontal="center" vertical="center" wrapText="1"/>
    </xf>
    <xf numFmtId="0" fontId="5" fillId="0" borderId="23" xfId="3108" applyFont="1" applyFill="1" applyBorder="1" applyAlignment="1">
      <alignment horizontal="center" vertical="center"/>
    </xf>
    <xf numFmtId="202" fontId="5" fillId="0" borderId="23" xfId="3108" applyNumberFormat="1" applyFont="1" applyFill="1" applyBorder="1" applyAlignment="1">
      <alignment horizontal="center" vertical="center" wrapText="1"/>
    </xf>
    <xf numFmtId="203" fontId="5" fillId="0" borderId="23" xfId="3108" applyNumberFormat="1" applyFont="1" applyFill="1" applyBorder="1" applyAlignment="1">
      <alignment horizontal="center" vertical="center" wrapText="1"/>
    </xf>
    <xf numFmtId="0" fontId="5" fillId="0" borderId="23" xfId="3108" applyFont="1" applyFill="1" applyBorder="1" applyAlignment="1">
      <alignment vertical="center" wrapText="1"/>
    </xf>
    <xf numFmtId="0" fontId="5" fillId="0" borderId="23" xfId="3108" applyFont="1" applyFill="1" applyBorder="1" applyAlignment="1">
      <alignment vertical="center"/>
    </xf>
    <xf numFmtId="0" fontId="86" fillId="0" borderId="23" xfId="0" applyFont="1" applyBorder="1" applyAlignment="1">
      <alignment horizontal="justify" vertical="center" wrapText="1"/>
    </xf>
    <xf numFmtId="0" fontId="0" fillId="0" borderId="0" xfId="0" applyAlignment="1"/>
    <xf numFmtId="4" fontId="87" fillId="0" borderId="28" xfId="0" applyNumberFormat="1" applyFont="1" applyBorder="1" applyAlignment="1">
      <alignment horizontal="right" vertical="center" shrinkToFit="1"/>
    </xf>
    <xf numFmtId="0" fontId="2" fillId="0" borderId="0" xfId="0" applyFont="1" applyFill="1" applyAlignment="1">
      <alignment vertical="center"/>
    </xf>
    <xf numFmtId="0" fontId="0" fillId="0" borderId="0" xfId="0" applyFill="1" applyAlignment="1"/>
    <xf numFmtId="0" fontId="0" fillId="0" borderId="0" xfId="0" applyAlignment="1"/>
    <xf numFmtId="0" fontId="88" fillId="0" borderId="0" xfId="0" applyFont="1" applyAlignment="1">
      <alignment horizontal="center" vertical="center"/>
    </xf>
    <xf numFmtId="0" fontId="0" fillId="0" borderId="0" xfId="0" applyFill="1" applyAlignment="1"/>
    <xf numFmtId="0" fontId="0" fillId="0" borderId="0" xfId="0" applyAlignment="1"/>
    <xf numFmtId="0" fontId="1" fillId="0" borderId="1" xfId="0" applyFont="1" applyBorder="1" applyAlignment="1">
      <alignment horizontal="center" vertical="center"/>
    </xf>
    <xf numFmtId="0" fontId="1" fillId="0" borderId="0" xfId="888" applyAlignment="1"/>
    <xf numFmtId="0" fontId="10" fillId="0" borderId="23" xfId="0" applyNumberFormat="1" applyFont="1" applyFill="1" applyBorder="1" applyAlignment="1" applyProtection="1">
      <alignment horizontal="center" vertical="center"/>
    </xf>
    <xf numFmtId="0" fontId="10" fillId="0" borderId="23" xfId="0" applyNumberFormat="1" applyFont="1" applyFill="1" applyBorder="1" applyAlignment="1" applyProtection="1">
      <alignment horizontal="left" vertical="center"/>
    </xf>
    <xf numFmtId="0" fontId="5" fillId="0" borderId="23" xfId="0" applyNumberFormat="1" applyFont="1" applyFill="1" applyBorder="1" applyAlignment="1" applyProtection="1">
      <alignment horizontal="left" vertical="center"/>
    </xf>
    <xf numFmtId="3" fontId="5" fillId="0" borderId="23" xfId="0" applyNumberFormat="1" applyFont="1" applyFill="1" applyBorder="1" applyAlignment="1" applyProtection="1">
      <alignment horizontal="right" vertical="center"/>
    </xf>
    <xf numFmtId="0" fontId="10" fillId="0" borderId="23" xfId="0" applyNumberFormat="1" applyFont="1" applyFill="1" applyBorder="1" applyAlignment="1" applyProtection="1">
      <alignment vertical="center"/>
    </xf>
    <xf numFmtId="0" fontId="5" fillId="0" borderId="23" xfId="0" applyNumberFormat="1" applyFont="1" applyFill="1" applyBorder="1" applyAlignment="1" applyProtection="1">
      <alignment vertical="center"/>
    </xf>
    <xf numFmtId="0" fontId="1" fillId="0" borderId="1" xfId="0" applyFont="1" applyFill="1" applyBorder="1" applyAlignment="1"/>
    <xf numFmtId="0" fontId="2" fillId="0" borderId="0" xfId="0" applyFont="1" applyFill="1" applyAlignment="1">
      <alignment vertical="center"/>
    </xf>
    <xf numFmtId="0" fontId="3" fillId="0" borderId="0" xfId="0" applyFont="1" applyFill="1" applyBorder="1" applyAlignment="1">
      <alignment horizontal="center" vertical="center"/>
    </xf>
    <xf numFmtId="0" fontId="0" fillId="0" borderId="1" xfId="0" applyFill="1" applyBorder="1" applyAlignment="1">
      <alignment horizontal="center" vertical="center"/>
    </xf>
    <xf numFmtId="0" fontId="2" fillId="0" borderId="0" xfId="0" applyFont="1" applyAlignment="1">
      <alignment vertical="center"/>
    </xf>
    <xf numFmtId="0" fontId="77" fillId="0" borderId="28" xfId="0" applyFont="1" applyBorder="1" applyAlignment="1">
      <alignment horizontal="left" vertical="center" shrinkToFit="1"/>
    </xf>
    <xf numFmtId="0" fontId="77" fillId="0" borderId="31" xfId="0" applyFont="1" applyBorder="1" applyAlignment="1">
      <alignment horizontal="left" vertical="center" shrinkToFit="1"/>
    </xf>
    <xf numFmtId="0" fontId="77" fillId="39" borderId="28" xfId="0" applyFont="1" applyFill="1" applyBorder="1" applyAlignment="1">
      <alignment horizontal="center" vertical="center" wrapText="1" shrinkToFit="1"/>
    </xf>
    <xf numFmtId="0" fontId="77" fillId="39" borderId="29" xfId="0" applyFont="1" applyFill="1" applyBorder="1" applyAlignment="1">
      <alignment horizontal="center" vertical="center" wrapText="1" shrinkToFit="1"/>
    </xf>
    <xf numFmtId="0" fontId="0" fillId="0" borderId="0" xfId="0" applyFill="1" applyAlignment="1"/>
    <xf numFmtId="0" fontId="0" fillId="0" borderId="1" xfId="0" applyBorder="1" applyAlignment="1">
      <alignment horizontal="center" vertical="center"/>
    </xf>
    <xf numFmtId="0" fontId="0" fillId="0" borderId="0" xfId="0" applyAlignment="1"/>
    <xf numFmtId="0" fontId="4" fillId="0" borderId="23" xfId="0" applyFont="1" applyFill="1" applyBorder="1" applyAlignment="1">
      <alignment vertical="center"/>
    </xf>
    <xf numFmtId="0" fontId="0" fillId="0" borderId="23" xfId="0" applyFill="1" applyBorder="1" applyAlignment="1">
      <alignment horizontal="center" vertical="center"/>
    </xf>
    <xf numFmtId="0" fontId="7" fillId="0" borderId="23" xfId="0" applyFont="1" applyFill="1" applyBorder="1" applyAlignment="1">
      <alignment horizontal="center" vertical="center"/>
    </xf>
    <xf numFmtId="200" fontId="10" fillId="0" borderId="23" xfId="0" applyNumberFormat="1" applyFont="1" applyFill="1" applyBorder="1" applyAlignment="1" applyProtection="1">
      <alignment vertical="center"/>
      <protection locked="0"/>
    </xf>
    <xf numFmtId="0" fontId="7" fillId="0" borderId="23" xfId="0" applyFont="1" applyFill="1" applyBorder="1" applyAlignment="1">
      <alignment vertical="center"/>
    </xf>
    <xf numFmtId="0" fontId="4" fillId="0" borderId="23" xfId="0" applyFont="1" applyFill="1" applyBorder="1" applyAlignment="1">
      <alignment horizontal="left" vertical="center"/>
    </xf>
    <xf numFmtId="0" fontId="7" fillId="0" borderId="23" xfId="0" applyFont="1" applyFill="1" applyBorder="1" applyAlignment="1">
      <alignment horizontal="center" vertical="center" wrapText="1"/>
    </xf>
    <xf numFmtId="185" fontId="10" fillId="0" borderId="23" xfId="0" applyNumberFormat="1" applyFont="1" applyFill="1" applyBorder="1" applyAlignment="1">
      <alignment vertical="center"/>
    </xf>
    <xf numFmtId="0" fontId="4" fillId="0" borderId="23" xfId="0" applyFont="1" applyFill="1" applyBorder="1" applyAlignment="1">
      <alignment vertical="center" wrapText="1"/>
    </xf>
    <xf numFmtId="185" fontId="5" fillId="0" borderId="23" xfId="0" applyNumberFormat="1" applyFont="1" applyFill="1" applyBorder="1" applyAlignment="1">
      <alignment vertical="center"/>
    </xf>
    <xf numFmtId="181" fontId="1" fillId="0" borderId="0" xfId="0" applyNumberFormat="1" applyFont="1" applyFill="1" applyAlignment="1"/>
    <xf numFmtId="0" fontId="7" fillId="0" borderId="23" xfId="0" applyFont="1" applyFill="1" applyBorder="1" applyAlignment="1">
      <alignment vertical="center" wrapText="1"/>
    </xf>
    <xf numFmtId="181" fontId="5" fillId="0" borderId="23" xfId="0" applyNumberFormat="1" applyFont="1" applyFill="1" applyBorder="1" applyAlignment="1" applyProtection="1">
      <alignment vertical="center"/>
      <protection locked="0"/>
    </xf>
    <xf numFmtId="0" fontId="7" fillId="0" borderId="23" xfId="0" applyFont="1" applyFill="1" applyBorder="1" applyAlignment="1">
      <alignment wrapText="1"/>
    </xf>
    <xf numFmtId="181" fontId="6" fillId="0" borderId="23" xfId="0" applyNumberFormat="1" applyFont="1" applyFill="1" applyBorder="1" applyAlignment="1"/>
    <xf numFmtId="0" fontId="6" fillId="0" borderId="23" xfId="0" applyFont="1" applyFill="1" applyBorder="1" applyAlignment="1"/>
    <xf numFmtId="200" fontId="2" fillId="0" borderId="0" xfId="0" applyNumberFormat="1" applyFont="1" applyFill="1" applyAlignment="1">
      <alignment vertical="center"/>
    </xf>
    <xf numFmtId="0" fontId="0" fillId="0" borderId="0" xfId="0" applyFill="1" applyAlignment="1">
      <alignment vertical="center"/>
    </xf>
    <xf numFmtId="0" fontId="1" fillId="0" borderId="0" xfId="0" applyFont="1" applyFill="1" applyAlignment="1">
      <alignment vertical="center"/>
    </xf>
    <xf numFmtId="200" fontId="0" fillId="0" borderId="0" xfId="0" applyNumberFormat="1" applyFont="1" applyFill="1" applyAlignment="1">
      <alignment vertical="center"/>
    </xf>
    <xf numFmtId="0" fontId="1" fillId="0" borderId="2" xfId="0" applyFont="1" applyFill="1" applyBorder="1" applyAlignment="1">
      <alignment vertical="center"/>
    </xf>
    <xf numFmtId="200" fontId="10" fillId="0" borderId="1" xfId="0" applyNumberFormat="1" applyFont="1" applyFill="1" applyBorder="1" applyAlignment="1" applyProtection="1">
      <alignment vertical="center"/>
      <protection locked="0"/>
    </xf>
    <xf numFmtId="204" fontId="10" fillId="0" borderId="1" xfId="0" applyNumberFormat="1" applyFont="1" applyFill="1" applyBorder="1" applyAlignment="1">
      <alignment vertical="center"/>
    </xf>
    <xf numFmtId="205" fontId="10" fillId="0" borderId="1" xfId="0" applyNumberFormat="1" applyFont="1" applyFill="1" applyBorder="1" applyAlignment="1">
      <alignment vertical="center"/>
    </xf>
    <xf numFmtId="204" fontId="5" fillId="0" borderId="1" xfId="0" applyNumberFormat="1" applyFont="1" applyFill="1" applyBorder="1" applyAlignment="1">
      <alignment vertical="center"/>
    </xf>
    <xf numFmtId="205" fontId="5" fillId="0" borderId="1" xfId="0" applyNumberFormat="1" applyFont="1" applyFill="1" applyBorder="1" applyAlignment="1">
      <alignment vertical="center"/>
    </xf>
    <xf numFmtId="181" fontId="10" fillId="0" borderId="1" xfId="4175" applyNumberFormat="1" applyFont="1" applyFill="1" applyBorder="1" applyAlignment="1">
      <alignment horizontal="right" vertical="center"/>
    </xf>
    <xf numFmtId="38" fontId="5" fillId="0" borderId="1" xfId="0" applyNumberFormat="1" applyFont="1" applyFill="1" applyBorder="1" applyAlignment="1">
      <alignment vertical="center"/>
    </xf>
    <xf numFmtId="3" fontId="90" fillId="0" borderId="1" xfId="0" applyNumberFormat="1" applyFont="1" applyFill="1" applyBorder="1" applyAlignment="1" applyProtection="1">
      <alignment horizontal="right" vertical="center"/>
    </xf>
    <xf numFmtId="0" fontId="4" fillId="0" borderId="1" xfId="0" applyFont="1" applyFill="1" applyBorder="1" applyAlignment="1">
      <alignment horizontal="left" vertical="center"/>
    </xf>
    <xf numFmtId="0" fontId="0" fillId="0" borderId="0" xfId="0">
      <alignment vertical="center"/>
    </xf>
    <xf numFmtId="206" fontId="0" fillId="0" borderId="1" xfId="4174" applyNumberFormat="1" applyFont="1" applyBorder="1" applyAlignment="1">
      <alignment vertical="center"/>
    </xf>
    <xf numFmtId="41" fontId="0" fillId="0" borderId="1" xfId="15" applyNumberFormat="1" applyFont="1" applyBorder="1" applyAlignment="1">
      <alignment horizontal="center" vertical="center"/>
    </xf>
    <xf numFmtId="0" fontId="92" fillId="0" borderId="1" xfId="0" applyFont="1" applyBorder="1" applyAlignment="1">
      <alignment vertical="center"/>
    </xf>
    <xf numFmtId="181" fontId="81" fillId="0" borderId="1" xfId="3012" applyNumberFormat="1" applyFont="1" applyFill="1" applyBorder="1" applyAlignment="1">
      <alignment horizontal="right" vertical="center"/>
    </xf>
    <xf numFmtId="41" fontId="0" fillId="0" borderId="1" xfId="15" applyNumberFormat="1" applyFont="1" applyBorder="1" applyAlignment="1">
      <alignment horizontal="right" vertical="center"/>
    </xf>
    <xf numFmtId="206" fontId="0" fillId="0" borderId="1" xfId="4174" applyNumberFormat="1" applyFont="1" applyBorder="1">
      <alignment vertical="center"/>
    </xf>
    <xf numFmtId="0" fontId="92" fillId="0" borderId="1" xfId="0" applyFont="1" applyFill="1" applyBorder="1" applyAlignment="1">
      <alignment vertical="center"/>
    </xf>
    <xf numFmtId="181" fontId="1" fillId="0" borderId="1" xfId="0" applyNumberFormat="1" applyFont="1" applyFill="1" applyBorder="1" applyAlignment="1">
      <alignment horizontal="right" vertical="center"/>
    </xf>
    <xf numFmtId="0" fontId="93" fillId="0" borderId="1" xfId="0" applyFont="1" applyBorder="1">
      <alignment vertical="center"/>
    </xf>
    <xf numFmtId="0" fontId="93" fillId="0" borderId="0" xfId="0" applyFont="1">
      <alignment vertical="center"/>
    </xf>
    <xf numFmtId="0" fontId="95" fillId="0" borderId="1" xfId="0" applyFont="1" applyFill="1" applyBorder="1" applyAlignment="1">
      <alignment vertical="center"/>
    </xf>
    <xf numFmtId="0" fontId="2" fillId="0" borderId="0" xfId="0" applyFont="1" applyFill="1" applyAlignment="1">
      <alignment vertical="center"/>
    </xf>
    <xf numFmtId="0" fontId="0" fillId="0" borderId="1" xfId="0" applyFill="1" applyBorder="1" applyAlignment="1">
      <alignment horizontal="center" vertical="center"/>
    </xf>
    <xf numFmtId="0" fontId="0" fillId="0" borderId="0" xfId="0" applyFill="1" applyAlignment="1"/>
    <xf numFmtId="0" fontId="10" fillId="0" borderId="7" xfId="0" applyNumberFormat="1" applyFont="1" applyFill="1" applyBorder="1" applyAlignment="1" applyProtection="1">
      <alignment vertical="center"/>
    </xf>
    <xf numFmtId="0" fontId="10" fillId="0" borderId="36" xfId="0" applyNumberFormat="1" applyFont="1" applyFill="1" applyBorder="1" applyAlignment="1" applyProtection="1">
      <alignment horizontal="center" vertical="center"/>
    </xf>
    <xf numFmtId="0" fontId="0" fillId="0" borderId="1" xfId="0" applyFill="1" applyBorder="1" applyAlignment="1">
      <alignment horizontal="center"/>
    </xf>
    <xf numFmtId="0" fontId="12" fillId="0" borderId="0" xfId="0" applyFont="1" applyAlignment="1">
      <alignment horizontal="center" vertical="center"/>
    </xf>
    <xf numFmtId="0" fontId="13" fillId="0" borderId="0" xfId="0" applyNumberFormat="1" applyFont="1" applyFill="1" applyAlignment="1">
      <alignment horizontal="center"/>
    </xf>
    <xf numFmtId="57" fontId="13" fillId="0" borderId="0" xfId="0" applyNumberFormat="1" applyFont="1" applyFill="1" applyAlignment="1">
      <alignment horizontal="center" vertical="center"/>
    </xf>
    <xf numFmtId="57" fontId="13" fillId="0" borderId="0" xfId="0" applyNumberFormat="1" applyFont="1" applyFill="1" applyAlignment="1">
      <alignment vertical="center"/>
    </xf>
    <xf numFmtId="0" fontId="13" fillId="0" borderId="0" xfId="0" applyFont="1" applyAlignment="1">
      <alignment horizontal="left" vertical="center"/>
    </xf>
    <xf numFmtId="0" fontId="2" fillId="0" borderId="0" xfId="0" applyFont="1" applyFill="1" applyAlignment="1">
      <alignment vertical="center"/>
    </xf>
    <xf numFmtId="0" fontId="3" fillId="0" borderId="0" xfId="0" applyFont="1" applyFill="1" applyBorder="1" applyAlignment="1">
      <alignment horizontal="center" vertical="center"/>
    </xf>
    <xf numFmtId="0" fontId="0" fillId="0" borderId="23" xfId="0" applyFont="1" applyFill="1" applyBorder="1" applyAlignment="1">
      <alignment horizontal="center" vertical="center" wrapText="1"/>
    </xf>
    <xf numFmtId="0" fontId="0" fillId="0" borderId="23" xfId="0" applyFill="1" applyBorder="1" applyAlignment="1">
      <alignment horizontal="center" vertical="center" wrapText="1"/>
    </xf>
    <xf numFmtId="0" fontId="0" fillId="0" borderId="23" xfId="0" applyFill="1" applyBorder="1" applyAlignment="1">
      <alignment horizontal="center" vertical="center"/>
    </xf>
    <xf numFmtId="0" fontId="0" fillId="0" borderId="23" xfId="0" applyFont="1" applyFill="1" applyBorder="1" applyAlignment="1">
      <alignment horizontal="center" vertical="center"/>
    </xf>
    <xf numFmtId="0" fontId="1" fillId="0" borderId="23"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0" fontId="2" fillId="0" borderId="0" xfId="0" applyFont="1" applyAlignment="1">
      <alignment vertical="center"/>
    </xf>
    <xf numFmtId="0" fontId="3" fillId="0" borderId="0" xfId="0" applyFont="1" applyAlignment="1">
      <alignment horizontal="center" vertical="center"/>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77" fillId="0" borderId="27" xfId="0" applyFont="1" applyBorder="1" applyAlignment="1">
      <alignment horizontal="left" vertical="center" shrinkToFit="1"/>
    </xf>
    <xf numFmtId="0" fontId="77" fillId="0" borderId="28" xfId="0" applyFont="1" applyBorder="1" applyAlignment="1">
      <alignment horizontal="left" vertical="center" shrinkToFit="1"/>
    </xf>
    <xf numFmtId="0" fontId="77" fillId="0" borderId="30" xfId="0" applyFont="1" applyBorder="1" applyAlignment="1">
      <alignment horizontal="left" vertical="center" shrinkToFit="1"/>
    </xf>
    <xf numFmtId="0" fontId="77" fillId="0" borderId="31" xfId="0" applyFont="1" applyBorder="1" applyAlignment="1">
      <alignment horizontal="left" vertical="center" shrinkToFit="1"/>
    </xf>
    <xf numFmtId="0" fontId="80" fillId="0" borderId="0" xfId="0" applyFont="1" applyFill="1" applyAlignment="1">
      <alignment horizontal="center"/>
    </xf>
    <xf numFmtId="0" fontId="77" fillId="39" borderId="27" xfId="0" applyFont="1" applyFill="1" applyBorder="1" applyAlignment="1">
      <alignment horizontal="center" vertical="center" wrapText="1" shrinkToFit="1"/>
    </xf>
    <xf numFmtId="0" fontId="77" fillId="39" borderId="28" xfId="0" applyFont="1" applyFill="1" applyBorder="1" applyAlignment="1">
      <alignment horizontal="center" vertical="center" wrapText="1" shrinkToFit="1"/>
    </xf>
    <xf numFmtId="0" fontId="77" fillId="39" borderId="29" xfId="0" applyFont="1" applyFill="1" applyBorder="1" applyAlignment="1">
      <alignment horizontal="center" vertical="center" wrapText="1" shrinkToFit="1"/>
    </xf>
    <xf numFmtId="0" fontId="77" fillId="39" borderId="25" xfId="0" applyFont="1" applyFill="1" applyBorder="1" applyAlignment="1">
      <alignment horizontal="center" vertical="center" shrinkToFit="1"/>
    </xf>
    <xf numFmtId="0" fontId="77" fillId="39" borderId="26" xfId="0" applyFont="1" applyFill="1" applyBorder="1" applyAlignment="1">
      <alignment horizontal="center" vertical="center" shrinkToFit="1"/>
    </xf>
    <xf numFmtId="0" fontId="77" fillId="39" borderId="24" xfId="0" applyFont="1" applyFill="1" applyBorder="1" applyAlignment="1">
      <alignment horizontal="center" vertical="center" wrapText="1" shrinkToFit="1"/>
    </xf>
    <xf numFmtId="0" fontId="77" fillId="39" borderId="25" xfId="0" applyFont="1" applyFill="1" applyBorder="1" applyAlignment="1">
      <alignment horizontal="center" vertical="center" wrapText="1" shrinkToFit="1"/>
    </xf>
    <xf numFmtId="0" fontId="2" fillId="0" borderId="0" xfId="888" applyFont="1" applyAlignment="1">
      <alignment vertical="center"/>
    </xf>
    <xf numFmtId="0" fontId="3" fillId="0" borderId="0" xfId="888" applyFont="1" applyAlignment="1">
      <alignment horizontal="center" vertical="center"/>
    </xf>
    <xf numFmtId="0" fontId="1" fillId="0" borderId="6" xfId="888" applyBorder="1" applyAlignment="1">
      <alignment horizontal="center" vertical="center" wrapText="1"/>
    </xf>
    <xf numFmtId="0" fontId="1" fillId="0" borderId="7" xfId="888" applyBorder="1" applyAlignment="1">
      <alignment horizontal="center" vertical="center" wrapText="1"/>
    </xf>
    <xf numFmtId="0" fontId="1" fillId="0" borderId="23" xfId="888" applyFill="1" applyBorder="1" applyAlignment="1">
      <alignment horizontal="center" vertical="center"/>
    </xf>
    <xf numFmtId="0" fontId="1" fillId="0" borderId="1" xfId="888" applyFill="1" applyBorder="1" applyAlignment="1">
      <alignment horizontal="center" vertical="center"/>
    </xf>
    <xf numFmtId="0" fontId="1" fillId="0" borderId="1" xfId="888" applyBorder="1" applyAlignment="1">
      <alignment horizontal="center" vertical="center"/>
    </xf>
    <xf numFmtId="0" fontId="75" fillId="0" borderId="0" xfId="0" applyFont="1" applyAlignment="1">
      <alignment horizontal="center" wrapText="1"/>
    </xf>
    <xf numFmtId="0" fontId="0" fillId="0" borderId="0" xfId="0" applyFill="1" applyAlignment="1"/>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7" xfId="0"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0" fillId="0" borderId="23" xfId="0" applyBorder="1" applyAlignment="1">
      <alignment horizontal="center" vertical="center"/>
    </xf>
    <xf numFmtId="0" fontId="1" fillId="0" borderId="23" xfId="0" applyFont="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6" xfId="0" applyFont="1" applyBorder="1" applyAlignment="1">
      <alignment horizontal="center" vertical="center" wrapText="1"/>
    </xf>
    <xf numFmtId="0" fontId="0" fillId="0" borderId="0" xfId="0" applyAlignment="1"/>
    <xf numFmtId="0" fontId="1" fillId="0" borderId="1" xfId="0" applyFont="1" applyBorder="1" applyAlignment="1">
      <alignment horizontal="center" vertical="center"/>
    </xf>
    <xf numFmtId="0" fontId="1" fillId="0" borderId="0" xfId="888" applyAlignment="1"/>
    <xf numFmtId="0" fontId="1" fillId="0" borderId="1" xfId="888" applyFont="1" applyBorder="1" applyAlignment="1">
      <alignment horizontal="center" vertical="center" wrapText="1"/>
    </xf>
    <xf numFmtId="0" fontId="1" fillId="0" borderId="2" xfId="888" applyBorder="1" applyAlignment="1">
      <alignment horizontal="right" vertical="center"/>
    </xf>
    <xf numFmtId="0" fontId="1" fillId="0" borderId="3" xfId="888" applyFill="1" applyBorder="1" applyAlignment="1">
      <alignment horizontal="center" vertical="center"/>
    </xf>
    <xf numFmtId="0" fontId="1" fillId="0" borderId="4" xfId="888" applyFill="1" applyBorder="1" applyAlignment="1">
      <alignment horizontal="center" vertical="center"/>
    </xf>
    <xf numFmtId="0" fontId="1" fillId="0" borderId="5" xfId="888" applyFill="1" applyBorder="1" applyAlignment="1">
      <alignment horizontal="center" vertical="center"/>
    </xf>
    <xf numFmtId="0" fontId="1" fillId="0" borderId="3" xfId="888" applyFont="1" applyFill="1" applyBorder="1" applyAlignment="1">
      <alignment horizontal="center" vertical="center"/>
    </xf>
    <xf numFmtId="0" fontId="1" fillId="0" borderId="4" xfId="888" applyFont="1" applyFill="1" applyBorder="1" applyAlignment="1">
      <alignment horizontal="center" vertical="center"/>
    </xf>
    <xf numFmtId="0" fontId="1" fillId="0" borderId="5" xfId="888" applyFont="1" applyFill="1" applyBorder="1" applyAlignment="1">
      <alignment horizontal="center" vertical="center"/>
    </xf>
    <xf numFmtId="188" fontId="1" fillId="0" borderId="3" xfId="888" applyNumberFormat="1" applyFont="1" applyBorder="1" applyAlignment="1">
      <alignment horizontal="center" vertical="center"/>
    </xf>
    <xf numFmtId="188" fontId="1" fillId="0" borderId="4" xfId="888" applyNumberFormat="1" applyFont="1" applyBorder="1" applyAlignment="1">
      <alignment horizontal="center" vertical="center"/>
    </xf>
    <xf numFmtId="188" fontId="1" fillId="0" borderId="5" xfId="888" applyNumberFormat="1" applyFont="1" applyBorder="1" applyAlignment="1">
      <alignment horizontal="center" vertical="center"/>
    </xf>
    <xf numFmtId="0" fontId="1" fillId="0" borderId="3" xfId="888" applyBorder="1" applyAlignment="1">
      <alignment horizontal="center" vertical="center"/>
    </xf>
    <xf numFmtId="0" fontId="1" fillId="0" borderId="4" xfId="888" applyBorder="1" applyAlignment="1">
      <alignment horizontal="center" vertical="center"/>
    </xf>
    <xf numFmtId="0" fontId="1" fillId="0" borderId="5" xfId="888" applyBorder="1" applyAlignment="1">
      <alignment horizontal="center" vertical="center"/>
    </xf>
    <xf numFmtId="0" fontId="3" fillId="0" borderId="0"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3" fillId="0" borderId="0" xfId="0" applyFont="1" applyAlignment="1">
      <alignment horizontal="center"/>
    </xf>
    <xf numFmtId="0" fontId="0" fillId="0" borderId="0" xfId="0" applyAlignment="1">
      <alignment horizontal="right"/>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85" fillId="0" borderId="0" xfId="3108" applyFont="1" applyAlignment="1">
      <alignment horizontal="center" vertical="center"/>
    </xf>
    <xf numFmtId="0" fontId="5" fillId="0" borderId="3" xfId="3108" applyFont="1" applyBorder="1" applyAlignment="1">
      <alignment horizontal="center" vertical="center"/>
    </xf>
    <xf numFmtId="0" fontId="5" fillId="0" borderId="4" xfId="3108" applyFont="1" applyBorder="1" applyAlignment="1">
      <alignment horizontal="center" vertical="center"/>
    </xf>
    <xf numFmtId="0" fontId="5" fillId="0" borderId="5" xfId="3108" applyFont="1" applyBorder="1" applyAlignment="1">
      <alignment horizontal="center" vertical="center"/>
    </xf>
    <xf numFmtId="0" fontId="5" fillId="0" borderId="3" xfId="3108" applyFont="1" applyBorder="1" applyAlignment="1">
      <alignment horizontal="center" vertical="center" wrapText="1"/>
    </xf>
    <xf numFmtId="0" fontId="5" fillId="0" borderId="4" xfId="3108" applyFont="1" applyBorder="1" applyAlignment="1">
      <alignment horizontal="center" vertical="center" wrapText="1"/>
    </xf>
    <xf numFmtId="0" fontId="5" fillId="0" borderId="5" xfId="3108" applyFont="1" applyBorder="1" applyAlignment="1">
      <alignment horizontal="center" vertical="center" wrapText="1"/>
    </xf>
    <xf numFmtId="0" fontId="91" fillId="0" borderId="0" xfId="0" applyFont="1" applyAlignment="1">
      <alignment horizontal="center" vertical="center"/>
    </xf>
    <xf numFmtId="0" fontId="83" fillId="0" borderId="23" xfId="0" applyFont="1" applyBorder="1" applyAlignment="1">
      <alignment horizontal="justify" vertical="center" indent="2"/>
    </xf>
    <xf numFmtId="0" fontId="84" fillId="0" borderId="23" xfId="0" applyFont="1" applyBorder="1" applyAlignment="1">
      <alignment horizontal="justify" vertical="center" indent="2"/>
    </xf>
    <xf numFmtId="0" fontId="83" fillId="0" borderId="23" xfId="0" applyFont="1" applyBorder="1" applyAlignment="1"/>
    <xf numFmtId="0" fontId="83" fillId="0" borderId="23" xfId="0" applyFont="1" applyBorder="1" applyAlignment="1">
      <alignment horizontal="left" vertical="center" indent="2"/>
    </xf>
  </cellXfs>
  <cellStyles count="4176">
    <cellStyle name="?鹎%U龡&amp;H齲_x0001_C铣_x0014__x0007__x0001__x0001_" xfId="127"/>
    <cellStyle name="_2008-2010年玉州本级" xfId="132"/>
    <cellStyle name="_2009年配套" xfId="57"/>
    <cellStyle name="_20100326高清市院遂宁检察院1080P配置清单26日改" xfId="56"/>
    <cellStyle name="_2010年一般预算收支平衡表（陈冬毅发）" xfId="102"/>
    <cellStyle name="_2011年广西城乡风貌改造三期工程综合整治项目进度表6.07" xfId="50"/>
    <cellStyle name="_2013年本级预算草案20121206（晚上厅长议后修改，按8％）" xfId="133"/>
    <cellStyle name="_Book1" xfId="129"/>
    <cellStyle name="_Book1_1" xfId="44"/>
    <cellStyle name="_Book1_1_20170804175743_643 (1)" xfId="63"/>
    <cellStyle name="_Book1_1_20170804175743_643 (1) 2" xfId="98"/>
    <cellStyle name="_Book1_1_新增公开表格-政府性基金预算收支决算表" xfId="135"/>
    <cellStyle name="_Book1_1_新增公开表格-政府性基金预算收支决算表 2" xfId="137"/>
    <cellStyle name="_Book1_2" xfId="141"/>
    <cellStyle name="_Book1_20170804175743_643 (1)" xfId="145"/>
    <cellStyle name="_Book1_3" xfId="146"/>
    <cellStyle name="_Book1_4" xfId="148"/>
    <cellStyle name="_Book1_4_20170804175743_643 (1)" xfId="149"/>
    <cellStyle name="_Book1_4_新增公开表格-政府性基金预算收支决算表" xfId="153"/>
    <cellStyle name="_Book1_5" xfId="84"/>
    <cellStyle name="_Book1_新增公开表格-政府性基金预算收支决算表" xfId="140"/>
    <cellStyle name="_ET_STYLE_NoName_00_" xfId="151"/>
    <cellStyle name="_ET_STYLE_NoName_00__2014年广西壮族自治区本级决算录入表0701" xfId="157"/>
    <cellStyle name="_ET_STYLE_NoName_00__20170804175743_643 (1)" xfId="158"/>
    <cellStyle name="_ET_STYLE_NoName_00__Book1" xfId="163"/>
    <cellStyle name="_ET_STYLE_NoName_00__Book1_1" xfId="171"/>
    <cellStyle name="_ET_STYLE_NoName_00__Book1_2" xfId="177"/>
    <cellStyle name="_ET_STYLE_NoName_00__Book1_20170804175743_643 (1)" xfId="185"/>
    <cellStyle name="_ET_STYLE_NoName_00__Book1_新增公开表格-政府性基金预算收支决算表" xfId="39"/>
    <cellStyle name="_ET_STYLE_NoName_00__Sheet3" xfId="33"/>
    <cellStyle name="_ET_STYLE_NoName_00__表十" xfId="187"/>
    <cellStyle name="_ET_STYLE_NoName_00__表一：基数核对表" xfId="189"/>
    <cellStyle name="_ET_STYLE_NoName_00__附件1：基数核对表" xfId="93"/>
    <cellStyle name="_ET_STYLE_NoName_00__新增公开表格-政府性基金预算收支决算表" xfId="191"/>
    <cellStyle name="_本公支" xfId="194"/>
    <cellStyle name="_附表1&amp;2：2013年各级财政预算汇总表" xfId="197"/>
    <cellStyle name="_汇总表12年2月3日日作登陇穷建设投资统计表" xfId="198"/>
    <cellStyle name="_基础经济指标测算表" xfId="200"/>
    <cellStyle name="_弱电系统设备配置报价清单" xfId="120"/>
    <cellStyle name="_细表" xfId="204"/>
    <cellStyle name="0,0_x000d_&#10;NA_x000d_&#10;" xfId="207"/>
    <cellStyle name="20% - Accent1" xfId="205"/>
    <cellStyle name="20% - Accent1 2" xfId="209"/>
    <cellStyle name="20% - Accent1 2 2" xfId="173"/>
    <cellStyle name="20% - Accent1 3" xfId="212"/>
    <cellStyle name="20% - Accent1 3 2" xfId="214"/>
    <cellStyle name="20% - Accent1 4" xfId="217"/>
    <cellStyle name="20% - Accent2" xfId="223"/>
    <cellStyle name="20% - Accent2 2" xfId="225"/>
    <cellStyle name="20% - Accent2 2 2" xfId="229"/>
    <cellStyle name="20% - Accent2 3" xfId="232"/>
    <cellStyle name="20% - Accent2 3 2" xfId="72"/>
    <cellStyle name="20% - Accent2 4" xfId="235"/>
    <cellStyle name="20% - Accent3" xfId="236"/>
    <cellStyle name="20% - Accent3 2" xfId="83"/>
    <cellStyle name="20% - Accent3 2 2" xfId="123"/>
    <cellStyle name="20% - Accent3 3" xfId="243"/>
    <cellStyle name="20% - Accent3 3 2" xfId="156"/>
    <cellStyle name="20% - Accent3 4" xfId="247"/>
    <cellStyle name="20% - Accent4" xfId="251"/>
    <cellStyle name="20% - Accent4 2" xfId="254"/>
    <cellStyle name="20% - Accent4 2 2" xfId="258"/>
    <cellStyle name="20% - Accent4 3" xfId="267"/>
    <cellStyle name="20% - Accent4 3 2" xfId="42"/>
    <cellStyle name="20% - Accent4 4" xfId="32"/>
    <cellStyle name="20% - Accent5" xfId="272"/>
    <cellStyle name="20% - Accent5 2" xfId="276"/>
    <cellStyle name="20% - Accent5 2 2" xfId="279"/>
    <cellStyle name="20% - Accent5 3" xfId="283"/>
    <cellStyle name="20% - Accent5 3 2" xfId="221"/>
    <cellStyle name="20% - Accent5 4" xfId="288"/>
    <cellStyle name="20% - Accent6" xfId="295"/>
    <cellStyle name="20% - Accent6 2" xfId="297"/>
    <cellStyle name="20% - Accent6 2 2" xfId="304"/>
    <cellStyle name="20% - Accent6 3" xfId="312"/>
    <cellStyle name="20% - Accent6 3 2" xfId="316"/>
    <cellStyle name="20% - Accent6 4" xfId="319"/>
    <cellStyle name="20% - 强调文字颜色 1 2" xfId="320"/>
    <cellStyle name="20% - 强调文字颜色 1 2 2" xfId="324"/>
    <cellStyle name="20% - 强调文字颜色 1 2 2 2" xfId="328"/>
    <cellStyle name="20% - 强调文字颜色 1 2_2014年广西壮族自治区本级决算录入表0701" xfId="333"/>
    <cellStyle name="20% - 强调文字颜色 1 3" xfId="208"/>
    <cellStyle name="20% - 强调文字颜色 1 3 2" xfId="172"/>
    <cellStyle name="20% - 强调文字颜色 1 3 2 2" xfId="338"/>
    <cellStyle name="20% - 强调文字颜色 1 4" xfId="211"/>
    <cellStyle name="20% - 强调文字颜色 2 2" xfId="339"/>
    <cellStyle name="20% - 强调文字颜色 2 2 2" xfId="342"/>
    <cellStyle name="20% - 强调文字颜色 2 2 2 2" xfId="345"/>
    <cellStyle name="20% - 强调文字颜色 2 2_2014年广西壮族自治区本级决算录入表0701" xfId="219"/>
    <cellStyle name="20% - 强调文字颜色 2 3" xfId="224"/>
    <cellStyle name="20% - 强调文字颜色 2 3 2" xfId="228"/>
    <cellStyle name="20% - 强调文字颜色 2 3 2 2" xfId="349"/>
    <cellStyle name="20% - 强调文字颜色 2 4" xfId="231"/>
    <cellStyle name="20% - 强调文字颜色 3 2" xfId="147"/>
    <cellStyle name="20% - 强调文字颜色 3 2 2" xfId="350"/>
    <cellStyle name="20% - 强调文字颜色 3 2 2 2" xfId="351"/>
    <cellStyle name="20% - 强调文字颜色 3 2_2014年广西壮族自治区本级决算录入表0701" xfId="356"/>
    <cellStyle name="20% - 强调文字颜色 3 3" xfId="82"/>
    <cellStyle name="20% - 强调文字颜色 3 3 2" xfId="122"/>
    <cellStyle name="20% - 强调文字颜色 3 3 2 2" xfId="360"/>
    <cellStyle name="20% - 强调文字颜色 3 4" xfId="242"/>
    <cellStyle name="20% - 强调文字颜色 4 2" xfId="362"/>
    <cellStyle name="20% - 强调文字颜色 4 2 2" xfId="365"/>
    <cellStyle name="20% - 强调文字颜色 4 2 2 2" xfId="45"/>
    <cellStyle name="20% - 强调文字颜色 4 2_2014年广西壮族自治区本级决算录入表0701" xfId="366"/>
    <cellStyle name="20% - 强调文字颜色 4 3" xfId="253"/>
    <cellStyle name="20% - 强调文字颜色 4 3 2" xfId="257"/>
    <cellStyle name="20% - 强调文字颜色 4 3 2 2" xfId="368"/>
    <cellStyle name="20% - 强调文字颜色 4 4" xfId="266"/>
    <cellStyle name="20% - 强调文字颜色 5 2" xfId="369"/>
    <cellStyle name="20% - 强调文字颜色 5 2 2" xfId="370"/>
    <cellStyle name="20% - 强调文字颜色 5 2 2 2" xfId="372"/>
    <cellStyle name="20% - 强调文字颜色 5 2_2014年广西壮族自治区本级决算录入表0701" xfId="37"/>
    <cellStyle name="20% - 强调文字颜色 5 3" xfId="275"/>
    <cellStyle name="20% - 强调文字颜色 5 3 2" xfId="278"/>
    <cellStyle name="20% - 强调文字颜色 5 3 2 2" xfId="374"/>
    <cellStyle name="20% - 强调文字颜色 5 4" xfId="282"/>
    <cellStyle name="20% - 强调文字颜色 6 2" xfId="376"/>
    <cellStyle name="20% - 强调文字颜色 6 2 2" xfId="378"/>
    <cellStyle name="20% - 强调文字颜色 6 2 2 2" xfId="384"/>
    <cellStyle name="20% - 强调文字颜色 6 2_2014年广西壮族自治区本级决算录入表0701" xfId="388"/>
    <cellStyle name="20% - 强调文字颜色 6 3" xfId="296"/>
    <cellStyle name="20% - 强调文字颜色 6 3 2" xfId="303"/>
    <cellStyle name="20% - 强调文字颜色 6 3 2 2" xfId="390"/>
    <cellStyle name="20% - 强调文字颜色 6 4" xfId="311"/>
    <cellStyle name="40% - Accent1" xfId="395"/>
    <cellStyle name="40% - Accent1 2" xfId="399"/>
    <cellStyle name="40% - Accent1 2 2" xfId="402"/>
    <cellStyle name="40% - Accent1 3" xfId="407"/>
    <cellStyle name="40% - Accent1 3 2" xfId="411"/>
    <cellStyle name="40% - Accent1 4" xfId="73"/>
    <cellStyle name="40% - Accent2" xfId="415"/>
    <cellStyle name="40% - Accent2 2" xfId="418"/>
    <cellStyle name="40% - Accent2 2 2" xfId="419"/>
    <cellStyle name="40% - Accent2 3" xfId="421"/>
    <cellStyle name="40% - Accent2 3 2" xfId="125"/>
    <cellStyle name="40% - Accent2 4" xfId="426"/>
    <cellStyle name="40% - Accent3" xfId="428"/>
    <cellStyle name="40% - Accent3 2" xfId="429"/>
    <cellStyle name="40% - Accent3 2 2" xfId="433"/>
    <cellStyle name="40% - Accent3 3" xfId="435"/>
    <cellStyle name="40% - Accent3 3 2" xfId="436"/>
    <cellStyle name="40% - Accent3 4" xfId="437"/>
    <cellStyle name="40% - Accent4" xfId="441"/>
    <cellStyle name="40% - Accent4 2" xfId="444"/>
    <cellStyle name="40% - Accent4 2 2" xfId="447"/>
    <cellStyle name="40% - Accent4 3" xfId="449"/>
    <cellStyle name="40% - Accent4 3 2" xfId="451"/>
    <cellStyle name="40% - Accent4 4" xfId="445"/>
    <cellStyle name="40% - Accent5" xfId="453"/>
    <cellStyle name="40% - Accent5 2" xfId="456"/>
    <cellStyle name="40% - Accent5 2 2" xfId="459"/>
    <cellStyle name="40% - Accent5 3" xfId="461"/>
    <cellStyle name="40% - Accent5 3 2" xfId="463"/>
    <cellStyle name="40% - Accent5 4" xfId="450"/>
    <cellStyle name="40% - Accent6" xfId="467"/>
    <cellStyle name="40% - Accent6 2" xfId="469"/>
    <cellStyle name="40% - Accent6 2 2" xfId="87"/>
    <cellStyle name="40% - Accent6 3" xfId="470"/>
    <cellStyle name="40% - Accent6 3 2" xfId="471"/>
    <cellStyle name="40% - Accent6 4" xfId="475"/>
    <cellStyle name="40% - 强调文字颜色 1 2" xfId="478"/>
    <cellStyle name="40% - 强调文字颜色 1 2 2" xfId="480"/>
    <cellStyle name="40% - 强调文字颜色 1 2 2 2" xfId="160"/>
    <cellStyle name="40% - 强调文字颜色 1 2_2014年广西壮族自治区本级决算录入表0701" xfId="393"/>
    <cellStyle name="40% - 强调文字颜色 1 3" xfId="474"/>
    <cellStyle name="40% - 强调文字颜色 1 3 2" xfId="482"/>
    <cellStyle name="40% - 强调文字颜色 1 3 2 2" xfId="485"/>
    <cellStyle name="40% - 强调文字颜色 1 4" xfId="488"/>
    <cellStyle name="40% - 强调文字颜色 2 2" xfId="491"/>
    <cellStyle name="40% - 强调文字颜色 2 2 2" xfId="492"/>
    <cellStyle name="40% - 强调文字颜色 2 2 2 2" xfId="493"/>
    <cellStyle name="40% - 强调文字颜色 2 2_2014年广西壮族自治区本级决算录入表0701" xfId="495"/>
    <cellStyle name="40% - 强调文字颜色 2 3" xfId="496"/>
    <cellStyle name="40% - 强调文字颜色 2 3 2" xfId="498"/>
    <cellStyle name="40% - 强调文字颜色 2 3 2 2" xfId="182"/>
    <cellStyle name="40% - 强调文字颜色 2 4" xfId="499"/>
    <cellStyle name="40% - 强调文字颜色 3 2" xfId="500"/>
    <cellStyle name="40% - 强调文字颜色 3 2 2" xfId="502"/>
    <cellStyle name="40% - 强调文字颜色 3 2 2 2" xfId="505"/>
    <cellStyle name="40% - 强调文字颜色 3 2_2014年广西壮族自治区本级决算录入表0701" xfId="507"/>
    <cellStyle name="40% - 强调文字颜色 3 3" xfId="510"/>
    <cellStyle name="40% - 强调文字颜色 3 3 2" xfId="514"/>
    <cellStyle name="40% - 强调文字颜色 3 3 2 2" xfId="517"/>
    <cellStyle name="40% - 强调文字颜色 3 4" xfId="518"/>
    <cellStyle name="40% - 强调文字颜色 4 2" xfId="74"/>
    <cellStyle name="40% - 强调文字颜色 4 2 2" xfId="519"/>
    <cellStyle name="40% - 强调文字颜色 4 2 2 2" xfId="520"/>
    <cellStyle name="40% - 强调文字颜色 4 2_2014年广西壮族自治区本级决算录入表0701" xfId="521"/>
    <cellStyle name="40% - 强调文字颜色 4 3" xfId="525"/>
    <cellStyle name="40% - 强调文字颜色 4 3 2" xfId="95"/>
    <cellStyle name="40% - 强调文字颜色 4 3 2 2" xfId="476"/>
    <cellStyle name="40% - 强调文字颜色 4 4" xfId="382"/>
    <cellStyle name="40% - 强调文字颜色 5 2" xfId="528"/>
    <cellStyle name="40% - 强调文字颜色 5 2 2" xfId="318"/>
    <cellStyle name="40% - 强调文字颜色 5 2 2 2" xfId="531"/>
    <cellStyle name="40% - 强调文字颜色 5 2_2014年广西壮族自治区本级决算录入表0701" xfId="532"/>
    <cellStyle name="40% - 强调文字颜色 5 3" xfId="534"/>
    <cellStyle name="40% - 强调文字颜色 5 3 2" xfId="539"/>
    <cellStyle name="40% - 强调文字颜色 5 3 2 2" xfId="540"/>
    <cellStyle name="40% - 强调文字颜色 5 4" xfId="301"/>
    <cellStyle name="40% - 强调文字颜色 6 2" xfId="358"/>
    <cellStyle name="40% - 强调文字颜色 6 2 2" xfId="544"/>
    <cellStyle name="40% - 强调文字颜色 6 2 2 2" xfId="546"/>
    <cellStyle name="40% - 强调文字颜色 6 2_2014年广西壮族自治区本级决算录入表0701" xfId="524"/>
    <cellStyle name="40% - 强调文字颜色 6 3" xfId="547"/>
    <cellStyle name="40% - 强调文字颜色 6 3 2" xfId="551"/>
    <cellStyle name="40% - 强调文字颜色 6 3 2 2" xfId="292"/>
    <cellStyle name="40% - 强调文字颜色 6 4" xfId="313"/>
    <cellStyle name="60% - Accent1" xfId="552"/>
    <cellStyle name="60% - Accent1 2" xfId="555"/>
    <cellStyle name="60% - Accent1 2 2" xfId="561"/>
    <cellStyle name="60% - Accent1 3" xfId="565"/>
    <cellStyle name="60% - Accent1 3 2" xfId="573"/>
    <cellStyle name="60% - Accent1 4" xfId="580"/>
    <cellStyle name="60% - Accent2" xfId="581"/>
    <cellStyle name="60% - Accent2 2" xfId="583"/>
    <cellStyle name="60% - Accent2 2 2" xfId="586"/>
    <cellStyle name="60% - Accent2 3" xfId="587"/>
    <cellStyle name="60% - Accent2 3 2" xfId="589"/>
    <cellStyle name="60% - Accent2 4" xfId="7"/>
    <cellStyle name="60% - Accent3" xfId="593"/>
    <cellStyle name="60% - Accent3 2" xfId="596"/>
    <cellStyle name="60% - Accent3 2 2" xfId="600"/>
    <cellStyle name="60% - Accent3 3" xfId="603"/>
    <cellStyle name="60% - Accent3 3 2" xfId="170"/>
    <cellStyle name="60% - Accent3 4" xfId="604"/>
    <cellStyle name="60% - Accent4" xfId="607"/>
    <cellStyle name="60% - Accent4 2" xfId="608"/>
    <cellStyle name="60% - Accent4 2 2" xfId="610"/>
    <cellStyle name="60% - Accent4 3" xfId="611"/>
    <cellStyle name="60% - Accent4 3 2" xfId="130"/>
    <cellStyle name="60% - Accent4 4" xfId="612"/>
    <cellStyle name="60% - Accent5" xfId="331"/>
    <cellStyle name="60% - Accent5 2" xfId="616"/>
    <cellStyle name="60% - Accent5 2 2" xfId="618"/>
    <cellStyle name="60% - Accent5 3" xfId="620"/>
    <cellStyle name="60% - Accent5 3 2" xfId="112"/>
    <cellStyle name="60% - Accent5 4" xfId="621"/>
    <cellStyle name="60% - Accent6" xfId="626"/>
    <cellStyle name="60% - Accent6 2" xfId="627"/>
    <cellStyle name="60% - Accent6 2 2" xfId="630"/>
    <cellStyle name="60% - Accent6 3" xfId="541"/>
    <cellStyle name="60% - Accent6 3 2" xfId="633"/>
    <cellStyle name="60% - Accent6 4" xfId="634"/>
    <cellStyle name="60% - 强调文字颜色 1 2" xfId="240"/>
    <cellStyle name="60% - 强调文字颜色 1 3" xfId="245"/>
    <cellStyle name="60% - 强调文字颜色 1 4" xfId="637"/>
    <cellStyle name="60% - 强调文字颜色 2 2" xfId="264"/>
    <cellStyle name="60% - 强调文字颜色 2 3" xfId="31"/>
    <cellStyle name="60% - 强调文字颜色 2 4" xfId="559"/>
    <cellStyle name="60% - 强调文字颜色 3 2" xfId="280"/>
    <cellStyle name="60% - 强调文字颜色 3 3" xfId="287"/>
    <cellStyle name="60% - 强调文字颜色 3 4" xfId="571"/>
    <cellStyle name="60% - 强调文字颜色 4 2" xfId="309"/>
    <cellStyle name="60% - 强调文字颜色 4 3" xfId="317"/>
    <cellStyle name="60% - 强调文字颜色 4 4" xfId="641"/>
    <cellStyle name="60% - 强调文字颜色 5 2" xfId="644"/>
    <cellStyle name="60% - 强调文字颜色 5 3" xfId="537"/>
    <cellStyle name="60% - 强调文字颜色 5 4" xfId="367"/>
    <cellStyle name="60% - 强调文字颜色 6 2" xfId="646"/>
    <cellStyle name="60% - 强调文字颜色 6 3" xfId="389"/>
    <cellStyle name="60% - 强调文字颜色 6 4" xfId="648"/>
    <cellStyle name="6mal" xfId="651"/>
    <cellStyle name="Accent1" xfId="472"/>
    <cellStyle name="Accent1 - 20%" xfId="206"/>
    <cellStyle name="Accent1 - 20% 2" xfId="210"/>
    <cellStyle name="Accent1 - 20% 2 2" xfId="174"/>
    <cellStyle name="Accent1 - 20% 3" xfId="213"/>
    <cellStyle name="Accent1 - 20% 3 2" xfId="215"/>
    <cellStyle name="Accent1 - 20% 4" xfId="218"/>
    <cellStyle name="Accent1 - 40%" xfId="653"/>
    <cellStyle name="Accent1 - 40% 2" xfId="655"/>
    <cellStyle name="Accent1 - 40% 2 2" xfId="657"/>
    <cellStyle name="Accent1 - 40% 3" xfId="660"/>
    <cellStyle name="Accent1 - 40% 3 2" xfId="664"/>
    <cellStyle name="Accent1 - 40% 4" xfId="666"/>
    <cellStyle name="Accent1 - 60%" xfId="667"/>
    <cellStyle name="Accent1 - 60% 2" xfId="669"/>
    <cellStyle name="Accent1 - 60% 2 2" xfId="46"/>
    <cellStyle name="Accent1 - 60% 3" xfId="670"/>
    <cellStyle name="Accent1 - 60% 3 2" xfId="673"/>
    <cellStyle name="Accent1 - 60% 4" xfId="676"/>
    <cellStyle name="Accent1 2" xfId="481"/>
    <cellStyle name="Accent1 2 2" xfId="484"/>
    <cellStyle name="Accent1 3" xfId="677"/>
    <cellStyle name="Accent1 3 2" xfId="678"/>
    <cellStyle name="Accent1 4" xfId="681"/>
    <cellStyle name="Accent1 5" xfId="14"/>
    <cellStyle name="Accent1_2006年33甘肃" xfId="682"/>
    <cellStyle name="Accent2" xfId="487"/>
    <cellStyle name="Accent2 - 20%" xfId="138"/>
    <cellStyle name="Accent2 - 20% 2" xfId="684"/>
    <cellStyle name="Accent2 - 20% 2 2" xfId="686"/>
    <cellStyle name="Accent2 - 20% 3" xfId="688"/>
    <cellStyle name="Accent2 - 20% 3 2" xfId="689"/>
    <cellStyle name="Accent2 - 20% 4" xfId="134"/>
    <cellStyle name="Accent2 - 40%" xfId="16"/>
    <cellStyle name="Accent2 - 40% 2" xfId="103"/>
    <cellStyle name="Accent2 - 40% 2 2" xfId="693"/>
    <cellStyle name="Accent2 - 40% 3" xfId="105"/>
    <cellStyle name="Accent2 - 40% 3 2" xfId="330"/>
    <cellStyle name="Accent2 - 40% 4" xfId="109"/>
    <cellStyle name="Accent2 - 60%" xfId="24"/>
    <cellStyle name="Accent2 - 60% 2" xfId="563"/>
    <cellStyle name="Accent2 - 60% 2 2" xfId="569"/>
    <cellStyle name="Accent2 - 60% 3" xfId="577"/>
    <cellStyle name="Accent2 - 60% 3 2" xfId="639"/>
    <cellStyle name="Accent2 - 60% 4" xfId="694"/>
    <cellStyle name="Accent2 2" xfId="696"/>
    <cellStyle name="Accent2 2 2" xfId="622"/>
    <cellStyle name="Accent2 3" xfId="698"/>
    <cellStyle name="Accent2 3 2" xfId="701"/>
    <cellStyle name="Accent2 4" xfId="704"/>
    <cellStyle name="Accent2 5" xfId="543"/>
    <cellStyle name="Accent2_2006年33甘肃" xfId="705"/>
    <cellStyle name="Accent3" xfId="709"/>
    <cellStyle name="Accent3 - 20%" xfId="711"/>
    <cellStyle name="Accent3 - 20% 2" xfId="714"/>
    <cellStyle name="Accent3 - 20% 2 2" xfId="716"/>
    <cellStyle name="Accent3 - 20% 3" xfId="718"/>
    <cellStyle name="Accent3 - 20% 3 2" xfId="115"/>
    <cellStyle name="Accent3 - 20% 4" xfId="668"/>
    <cellStyle name="Accent3 - 40%" xfId="721"/>
    <cellStyle name="Accent3 - 40% 2" xfId="195"/>
    <cellStyle name="Accent3 - 40% 2 2" xfId="722"/>
    <cellStyle name="Accent3 - 40% 3" xfId="730"/>
    <cellStyle name="Accent3 - 40% 3 2" xfId="739"/>
    <cellStyle name="Accent3 - 40% 4" xfId="743"/>
    <cellStyle name="Accent3 - 60%" xfId="745"/>
    <cellStyle name="Accent3 - 60% 2" xfId="750"/>
    <cellStyle name="Accent3 - 60% 2 2" xfId="754"/>
    <cellStyle name="Accent3 - 60% 3" xfId="675"/>
    <cellStyle name="Accent3 - 60% 3 2" xfId="756"/>
    <cellStyle name="Accent3 - 60% 4" xfId="203"/>
    <cellStyle name="Accent3 2" xfId="759"/>
    <cellStyle name="Accent3 2 2" xfId="762"/>
    <cellStyle name="Accent3 3" xfId="180"/>
    <cellStyle name="Accent3 3 2" xfId="764"/>
    <cellStyle name="Accent3 4" xfId="765"/>
    <cellStyle name="Accent3 5" xfId="549"/>
    <cellStyle name="Accent3_2006年33甘肃" xfId="355"/>
    <cellStyle name="Accent4" xfId="769"/>
    <cellStyle name="Accent4 - 20%" xfId="770"/>
    <cellStyle name="Accent4 - 20% 2" xfId="772"/>
    <cellStyle name="Accent4 - 20% 2 2" xfId="636"/>
    <cellStyle name="Accent4 - 20% 3" xfId="553"/>
    <cellStyle name="Accent4 - 20% 3 2" xfId="558"/>
    <cellStyle name="Accent4 - 20% 4" xfId="562"/>
    <cellStyle name="Accent4 - 40%" xfId="774"/>
    <cellStyle name="Accent4 - 40% 2" xfId="778"/>
    <cellStyle name="Accent4 - 40% 2 2" xfId="781"/>
    <cellStyle name="Accent4 - 40% 3" xfId="783"/>
    <cellStyle name="Accent4 - 40% 3 2" xfId="788"/>
    <cellStyle name="Accent4 - 40% 4" xfId="790"/>
    <cellStyle name="Accent4 - 60%" xfId="728"/>
    <cellStyle name="Accent4 - 60% 2" xfId="735"/>
    <cellStyle name="Accent4 - 60% 2 2" xfId="791"/>
    <cellStyle name="Accent4 - 60% 3" xfId="794"/>
    <cellStyle name="Accent4 - 60% 3 2" xfId="796"/>
    <cellStyle name="Accent4 - 60% 4" xfId="797"/>
    <cellStyle name="Accent4 2" xfId="801"/>
    <cellStyle name="Accent4 2 2" xfId="59"/>
    <cellStyle name="Accent4 3" xfId="802"/>
    <cellStyle name="Accent4 3 2" xfId="719"/>
    <cellStyle name="Accent4 4" xfId="803"/>
    <cellStyle name="Accent4 5" xfId="28"/>
    <cellStyle name="Accent4_Book1" xfId="592"/>
    <cellStyle name="Accent5" xfId="806"/>
    <cellStyle name="Accent5 - 20%" xfId="176"/>
    <cellStyle name="Accent5 - 20% 2" xfId="336"/>
    <cellStyle name="Accent5 - 20% 2 2" xfId="810"/>
    <cellStyle name="Accent5 - 20% 3" xfId="811"/>
    <cellStyle name="Accent5 - 20% 3 2" xfId="813"/>
    <cellStyle name="Accent5 - 20% 4" xfId="747"/>
    <cellStyle name="Accent5 - 40%" xfId="815"/>
    <cellStyle name="Accent5 - 40% 2" xfId="285"/>
    <cellStyle name="Accent5 - 40% 2 2" xfId="816"/>
    <cellStyle name="Accent5 - 40% 3" xfId="567"/>
    <cellStyle name="Accent5 - 40% 3 2" xfId="819"/>
    <cellStyle name="Accent5 - 40% 4" xfId="822"/>
    <cellStyle name="Accent5 - 60%" xfId="430"/>
    <cellStyle name="Accent5 - 60% 2" xfId="823"/>
    <cellStyle name="Accent5 - 60% 2 2" xfId="36"/>
    <cellStyle name="Accent5 - 60% 3" xfId="167"/>
    <cellStyle name="Accent5 - 60% 3 2" xfId="827"/>
    <cellStyle name="Accent5 - 60% 4" xfId="175"/>
    <cellStyle name="Accent5 2" xfId="710"/>
    <cellStyle name="Accent5 2 2" xfId="712"/>
    <cellStyle name="Accent5 3" xfId="830"/>
    <cellStyle name="Accent5 3 2" xfId="832"/>
    <cellStyle name="Accent5 4" xfId="506"/>
    <cellStyle name="Accent5 5" xfId="835"/>
    <cellStyle name="Accent5_Book1" xfId="662"/>
    <cellStyle name="Accent6" xfId="799"/>
    <cellStyle name="Accent6 - 20%" xfId="838"/>
    <cellStyle name="Accent6 - 20% 2" xfId="522"/>
    <cellStyle name="Accent6 - 20% 2 2" xfId="94"/>
    <cellStyle name="Accent6 - 20% 3" xfId="379"/>
    <cellStyle name="Accent6 - 20% 3 2" xfId="385"/>
    <cellStyle name="Accent6 - 20% 4" xfId="733"/>
    <cellStyle name="Accent6 - 40%" xfId="777"/>
    <cellStyle name="Accent6 - 40% 2" xfId="780"/>
    <cellStyle name="Accent6 - 40% 2 2" xfId="839"/>
    <cellStyle name="Accent6 - 40% 3" xfId="840"/>
    <cellStyle name="Accent6 - 40% 3 2" xfId="841"/>
    <cellStyle name="Accent6 - 40% 4" xfId="842"/>
    <cellStyle name="Accent6 - 60%" xfId="845"/>
    <cellStyle name="Accent6 - 60% 2" xfId="249"/>
    <cellStyle name="Accent6 - 60% 2 2" xfId="252"/>
    <cellStyle name="Accent6 - 60% 3" xfId="270"/>
    <cellStyle name="Accent6 - 60% 3 2" xfId="273"/>
    <cellStyle name="Accent6 - 60% 4" xfId="290"/>
    <cellStyle name="Accent6 2" xfId="58"/>
    <cellStyle name="Accent6 2 2" xfId="239"/>
    <cellStyle name="Accent6 3" xfId="34"/>
    <cellStyle name="Accent6 3 2" xfId="260"/>
    <cellStyle name="Accent6 4" xfId="21"/>
    <cellStyle name="Accent6 5" xfId="66"/>
    <cellStyle name="Accent6_2006年33甘肃" xfId="846"/>
    <cellStyle name="args.style" xfId="11"/>
    <cellStyle name="Bad" xfId="595"/>
    <cellStyle name="Bad 2" xfId="599"/>
    <cellStyle name="Bad 2 2" xfId="847"/>
    <cellStyle name="Bad 3" xfId="323"/>
    <cellStyle name="Bad 3 2" xfId="327"/>
    <cellStyle name="Bad 4" xfId="490"/>
    <cellStyle name="Calc Currency (0)" xfId="848"/>
    <cellStyle name="Calculation" xfId="741"/>
    <cellStyle name="Calculation 2" xfId="855"/>
    <cellStyle name="Calculation 2 2" xfId="858"/>
    <cellStyle name="Calculation 3" xfId="859"/>
    <cellStyle name="Calculation 3 2" xfId="658"/>
    <cellStyle name="Calculation 4" xfId="77"/>
    <cellStyle name="Calculation_20170804175743_643 (1)" xfId="119"/>
    <cellStyle name="Check Cell" xfId="530"/>
    <cellStyle name="Check Cell 2" xfId="862"/>
    <cellStyle name="Check Cell 2 2" xfId="724"/>
    <cellStyle name="Check Cell 3" xfId="863"/>
    <cellStyle name="Check Cell 3 2" xfId="864"/>
    <cellStyle name="Check Cell 4" xfId="866"/>
    <cellStyle name="Check Cell_20170804175743_643 (1)" xfId="871"/>
    <cellStyle name="Comma [0]" xfId="700"/>
    <cellStyle name="comma zerodec" xfId="760"/>
    <cellStyle name="Comma_!!!GO" xfId="872"/>
    <cellStyle name="Currency [0]" xfId="75"/>
    <cellStyle name="Currency_!!!GO" xfId="448"/>
    <cellStyle name="Currency1" xfId="875"/>
    <cellStyle name="Date" xfId="876"/>
    <cellStyle name="Dollar (zero dec)" xfId="877"/>
    <cellStyle name="Explanatory Text" xfId="635"/>
    <cellStyle name="Explanatory Text 2" xfId="878"/>
    <cellStyle name="Explanatory Text 2 2" xfId="879"/>
    <cellStyle name="Explanatory Text 3" xfId="41"/>
    <cellStyle name="Explanatory Text 3 2" xfId="54"/>
    <cellStyle name="Explanatory Text 4" xfId="843"/>
    <cellStyle name="e鯪9Y_x000b_" xfId="881"/>
    <cellStyle name="Fixed" xfId="869"/>
    <cellStyle name="gcd" xfId="883"/>
    <cellStyle name="gcd 2" xfId="884"/>
    <cellStyle name="gcd 2 2" xfId="885"/>
    <cellStyle name="gcd 3" xfId="785"/>
    <cellStyle name="gcd 3 2" xfId="886"/>
    <cellStyle name="gcd_2014年广西壮族自治区本级决算录入表0701" xfId="887"/>
    <cellStyle name="Good" xfId="889"/>
    <cellStyle name="Good 2" xfId="892"/>
    <cellStyle name="Good 2 2" xfId="894"/>
    <cellStyle name="Good 3" xfId="895"/>
    <cellStyle name="Good 3 2" xfId="897"/>
    <cellStyle name="Good 4" xfId="898"/>
    <cellStyle name="Grey" xfId="901"/>
    <cellStyle name="Header1" xfId="902"/>
    <cellStyle name="Header2" xfId="904"/>
    <cellStyle name="Heading 1" xfId="905"/>
    <cellStyle name="Heading 1 2" xfId="911"/>
    <cellStyle name="Heading 1 2 2" xfId="912"/>
    <cellStyle name="Heading 1 3" xfId="914"/>
    <cellStyle name="Heading 1 3 2" xfId="916"/>
    <cellStyle name="Heading 1 4" xfId="918"/>
    <cellStyle name="Heading 1_20170804175743_643 (1)" xfId="921"/>
    <cellStyle name="Heading 2" xfId="922"/>
    <cellStyle name="Heading 2 2" xfId="923"/>
    <cellStyle name="Heading 2 2 2" xfId="925"/>
    <cellStyle name="Heading 2 3" xfId="927"/>
    <cellStyle name="Heading 2 3 2" xfId="928"/>
    <cellStyle name="Heading 2 4" xfId="929"/>
    <cellStyle name="Heading 2_20170804175743_643 (1)" xfId="930"/>
    <cellStyle name="Heading 3" xfId="932"/>
    <cellStyle name="Heading 3 2" xfId="121"/>
    <cellStyle name="Heading 3 2 2" xfId="933"/>
    <cellStyle name="Heading 3 3" xfId="935"/>
    <cellStyle name="Heading 3 3 2" xfId="936"/>
    <cellStyle name="Heading 3 4" xfId="938"/>
    <cellStyle name="Heading 3_20170804175743_643 (1)" xfId="939"/>
    <cellStyle name="Heading 4" xfId="940"/>
    <cellStyle name="Heading 4 2" xfId="942"/>
    <cellStyle name="Heading 4 2 2" xfId="943"/>
    <cellStyle name="Heading 4 3" xfId="944"/>
    <cellStyle name="Heading 4 3 2" xfId="945"/>
    <cellStyle name="Heading 4 4" xfId="946"/>
    <cellStyle name="HEADING1" xfId="818"/>
    <cellStyle name="HEADING2" xfId="948"/>
    <cellStyle name="Input" xfId="951"/>
    <cellStyle name="Input [yellow]" xfId="954"/>
    <cellStyle name="Input 2" xfId="956"/>
    <cellStyle name="Input 2 2" xfId="957"/>
    <cellStyle name="Input 3" xfId="959"/>
    <cellStyle name="Input 3 2" xfId="960"/>
    <cellStyle name="Input 4" xfId="963"/>
    <cellStyle name="Input 5" xfId="964"/>
    <cellStyle name="Input Cells" xfId="965"/>
    <cellStyle name="Input_2015年广西壮族自治区本级政府性基金预算收支决算表" xfId="968"/>
    <cellStyle name="Linked Cell" xfId="971"/>
    <cellStyle name="Linked Cell 2" xfId="972"/>
    <cellStyle name="Linked Cell 2 2" xfId="975"/>
    <cellStyle name="Linked Cell 3" xfId="976"/>
    <cellStyle name="Linked Cell 3 2" xfId="977"/>
    <cellStyle name="Linked Cell 4" xfId="980"/>
    <cellStyle name="Linked Cell_20170804175743_643 (1)" xfId="981"/>
    <cellStyle name="Linked Cells" xfId="983"/>
    <cellStyle name="Millares [0]_96 Risk" xfId="984"/>
    <cellStyle name="Millares_96 Risk" xfId="986"/>
    <cellStyle name="Milliers [0]_!!!GO" xfId="987"/>
    <cellStyle name="Milliers_!!!GO" xfId="988"/>
    <cellStyle name="Moneda [0]_96 Risk" xfId="990"/>
    <cellStyle name="Moneda_96 Risk" xfId="993"/>
    <cellStyle name="Mon閠aire [0]_!!!GO" xfId="995"/>
    <cellStyle name="Mon閠aire_!!!GO" xfId="996"/>
    <cellStyle name="Neutral" xfId="997"/>
    <cellStyle name="Neutral 2" xfId="998"/>
    <cellStyle name="Neutral 2 2" xfId="999"/>
    <cellStyle name="Neutral 3" xfId="1001"/>
    <cellStyle name="Neutral 3 2" xfId="1002"/>
    <cellStyle name="Neutral 4" xfId="1006"/>
    <cellStyle name="New Times Roman" xfId="1007"/>
    <cellStyle name="no dec" xfId="1009"/>
    <cellStyle name="Norma,_laroux_4_营业在建 (2)_E21" xfId="632"/>
    <cellStyle name="Normal - Style1" xfId="438"/>
    <cellStyle name="Normal_!!!GO" xfId="1013"/>
    <cellStyle name="Note" xfId="1014"/>
    <cellStyle name="Note 2" xfId="1016"/>
    <cellStyle name="Note 2 2" xfId="1017"/>
    <cellStyle name="Note 3" xfId="1018"/>
    <cellStyle name="Note 3 2" xfId="1020"/>
    <cellStyle name="Note 4" xfId="1021"/>
    <cellStyle name="Note_20170804175743_643 (1)" xfId="1022"/>
    <cellStyle name="Output" xfId="1024"/>
    <cellStyle name="Output 2" xfId="1025"/>
    <cellStyle name="Output 2 2" xfId="1028"/>
    <cellStyle name="Output 3" xfId="1029"/>
    <cellStyle name="Output 3 2" xfId="1032"/>
    <cellStyle name="Output 4" xfId="1037"/>
    <cellStyle name="Output_20170804175743_643 (1)" xfId="1038"/>
    <cellStyle name="per.style" xfId="606"/>
    <cellStyle name="Percent [2]" xfId="1039"/>
    <cellStyle name="Percent_!!!GO" xfId="1041"/>
    <cellStyle name="Pourcentage_pldt" xfId="1015"/>
    <cellStyle name="PSChar" xfId="1042"/>
    <cellStyle name="PSDate" xfId="1044"/>
    <cellStyle name="PSDec" xfId="1045"/>
    <cellStyle name="PSHeading" xfId="1047"/>
    <cellStyle name="PSInt" xfId="1050"/>
    <cellStyle name="PSSpacer" xfId="793"/>
    <cellStyle name="RowLevel_0" xfId="1052"/>
    <cellStyle name="sstot" xfId="588"/>
    <cellStyle name="Standard_AREAS" xfId="1054"/>
    <cellStyle name="t" xfId="1057"/>
    <cellStyle name="t_2015年广西壮族自治区本级政府性基金预算收支决算表" xfId="1058"/>
    <cellStyle name="t_2015年广西壮族自治区本级政府性基金预算收支决算表0608" xfId="708"/>
    <cellStyle name="t_20170804175743_643 (1)" xfId="1059"/>
    <cellStyle name="t_HVAC Equipment (3)" xfId="1060"/>
    <cellStyle name="t_HVAC Equipment (3)_2015年广西壮族自治区本级政府性基金预算收支决算表" xfId="1063"/>
    <cellStyle name="t_HVAC Equipment (3)_2015年广西壮族自治区本级政府性基金预算收支决算表0608" xfId="1064"/>
    <cellStyle name="t_HVAC Equipment (3)_20170804175743_643 (1)" xfId="1065"/>
    <cellStyle name="t_HVAC Equipment (3)_报预算处2014年政府性基金决算报表(政府性基金)" xfId="1027"/>
    <cellStyle name="t_HVAC Equipment (3)_报预算处2014年政府性基金决算报表(政府性基金)_2015年广西壮族自治区本级社会保险基金预算收支决算表" xfId="1066"/>
    <cellStyle name="t_HVAC Equipment (3)_报预算处2014年政府性基金决算报表(政府性基金)_2015年广西壮族自治区本级政府性基金预算收支决算表" xfId="1069"/>
    <cellStyle name="t_HVAC Equipment (3)_报预算处2014年政府性基金决算报表(政府性基金)_2015年广西壮族自治区本级政府性基金预算收支决算表0608" xfId="1071"/>
    <cellStyle name="t_HVAC Equipment (3)_新增公开表格-政府性基金预算收支决算表" xfId="1073"/>
    <cellStyle name="t_报预算处2014年政府性基金决算报表(政府性基金)" xfId="1076"/>
    <cellStyle name="t_报预算处2014年政府性基金决算报表(政府性基金)_2015年广西壮族自治区本级社会保险基金预算收支决算表" xfId="1077"/>
    <cellStyle name="t_报预算处2014年政府性基金决算报表(政府性基金)_2015年广西壮族自治区本级政府性基金预算收支决算表" xfId="1082"/>
    <cellStyle name="t_报预算处2014年政府性基金决算报表(政府性基金)_2015年广西壮族自治区本级政府性基金预算收支决算表0608" xfId="1085"/>
    <cellStyle name="t_新增公开表格-政府性基金预算收支决算表" xfId="1086"/>
    <cellStyle name="Title" xfId="1088"/>
    <cellStyle name="Title 2" xfId="1089"/>
    <cellStyle name="Title 2 2" xfId="1094"/>
    <cellStyle name="Title 3" xfId="1095"/>
    <cellStyle name="Title 3 2" xfId="1099"/>
    <cellStyle name="Title 4" xfId="1100"/>
    <cellStyle name="Total" xfId="183"/>
    <cellStyle name="Warning Text" xfId="1101"/>
    <cellStyle name="Warning Text 2" xfId="1104"/>
    <cellStyle name="Warning Text 2 2" xfId="852"/>
    <cellStyle name="Warning Text 3" xfId="1105"/>
    <cellStyle name="Warning Text 3 2" xfId="1106"/>
    <cellStyle name="Warning Text 4" xfId="1107"/>
    <cellStyle name="百分比 2" xfId="1109"/>
    <cellStyle name="百分比 2 2" xfId="1110"/>
    <cellStyle name="百分比 2 2 2" xfId="1112"/>
    <cellStyle name="百分比 2 3" xfId="49"/>
    <cellStyle name="百分比 2 3 2" xfId="1116"/>
    <cellStyle name="百分比 2 4" xfId="1117"/>
    <cellStyle name="百分比 3" xfId="1118"/>
    <cellStyle name="百分比 3 2" xfId="1119"/>
    <cellStyle name="百分比 3 2 2" xfId="647"/>
    <cellStyle name="百分比 3 3" xfId="1121"/>
    <cellStyle name="百分比 3 3 2" xfId="1123"/>
    <cellStyle name="百分比 3 4" xfId="1125"/>
    <cellStyle name="百分比 4" xfId="1127"/>
    <cellStyle name="百分比 4 2" xfId="1129"/>
    <cellStyle name="百分比 4 2 2" xfId="1133"/>
    <cellStyle name="百分比 4 3" xfId="1134"/>
    <cellStyle name="百分比 4 3 2" xfId="1136"/>
    <cellStyle name="百分比 4 4" xfId="1140"/>
    <cellStyle name="捠壿 [0.00]_Region Orders (2)" xfId="725"/>
    <cellStyle name="捠壿_Region Orders (2)" xfId="1142"/>
    <cellStyle name="编号" xfId="1144"/>
    <cellStyle name="标题 1 2" xfId="1146"/>
    <cellStyle name="标题 1 3" xfId="1148"/>
    <cellStyle name="标题 1 4" xfId="1149"/>
    <cellStyle name="标题 2 2" xfId="1152"/>
    <cellStyle name="标题 2 3" xfId="1154"/>
    <cellStyle name="标题 2 4" xfId="1157"/>
    <cellStyle name="标题 3 2" xfId="1159"/>
    <cellStyle name="标题 3 3" xfId="1161"/>
    <cellStyle name="标题 3 4" xfId="193"/>
    <cellStyle name="标题 4 2" xfId="1162"/>
    <cellStyle name="标题 4 3" xfId="1164"/>
    <cellStyle name="标题 4 4" xfId="1167"/>
    <cellStyle name="标题 5" xfId="1170"/>
    <cellStyle name="标题 5 2" xfId="1171"/>
    <cellStyle name="标题 5 2 2" xfId="1172"/>
    <cellStyle name="标题 5 3" xfId="1174"/>
    <cellStyle name="标题 5 3 2" xfId="107"/>
    <cellStyle name="标题 5 4" xfId="1176"/>
    <cellStyle name="标题 6" xfId="1179"/>
    <cellStyle name="标题 7" xfId="1181"/>
    <cellStyle name="标题1" xfId="1182"/>
    <cellStyle name="表标题" xfId="1188"/>
    <cellStyle name="表标题 2" xfId="1189"/>
    <cellStyle name="表标题 2 2" xfId="1192"/>
    <cellStyle name="表标题 3" xfId="1194"/>
    <cellStyle name="表标题 3 2" xfId="1196"/>
    <cellStyle name="表标题 4" xfId="1198"/>
    <cellStyle name="部门" xfId="1199"/>
    <cellStyle name="差 2" xfId="1201"/>
    <cellStyle name="差 3" xfId="1203"/>
    <cellStyle name="差 4" xfId="1204"/>
    <cellStyle name="差_（4.19发国库处） 预算处-广西壮族自治区本级一般公共" xfId="1207"/>
    <cellStyle name="差_（4.19发国库处） 预算处-广西壮族自治区本级一般公共 2" xfId="1208"/>
    <cellStyle name="差_~4190974" xfId="1212"/>
    <cellStyle name="差_~4190974 2" xfId="1213"/>
    <cellStyle name="差_~4190974 2 2" xfId="1215"/>
    <cellStyle name="差_~4190974 2_2016年决算报告附表7.21" xfId="1219"/>
    <cellStyle name="差_~4190974 2_2016年决算报告附表7.21 2" xfId="1220"/>
    <cellStyle name="差_~4190974 2_2016年决算报告附表8.25" xfId="1221"/>
    <cellStyle name="差_~4190974 2_2016年决算报告附表8.25 2" xfId="1223"/>
    <cellStyle name="差_~4190974 3" xfId="1224"/>
    <cellStyle name="差_~4190974 3 2" xfId="162"/>
    <cellStyle name="差_~4190974 3_2016年决算报告附表7.21" xfId="1225"/>
    <cellStyle name="差_~4190974 3_2016年决算报告附表7.21 2" xfId="1227"/>
    <cellStyle name="差_~4190974 3_2016年决算报告附表8.25" xfId="1228"/>
    <cellStyle name="差_~4190974 3_2016年决算报告附表8.25 2" xfId="1175"/>
    <cellStyle name="差_~4190974 4" xfId="1229"/>
    <cellStyle name="差_~5676413" xfId="1232"/>
    <cellStyle name="差_~5676413 2" xfId="1234"/>
    <cellStyle name="差_~5676413 2 2" xfId="594"/>
    <cellStyle name="差_~5676413 2_2016年决算报告附表7.21" xfId="692"/>
    <cellStyle name="差_~5676413 2_2016年决算报告附表7.21 2" xfId="1237"/>
    <cellStyle name="差_~5676413 2_2016年决算报告附表8.25" xfId="1240"/>
    <cellStyle name="差_~5676413 2_2016年决算报告附表8.25 2" xfId="909"/>
    <cellStyle name="差_~5676413 3" xfId="1243"/>
    <cellStyle name="差_~5676413 3 2" xfId="1245"/>
    <cellStyle name="差_~5676413 3_2016年决算报告附表7.21" xfId="1246"/>
    <cellStyle name="差_~5676413 3_2016年决算报告附表7.21 2" xfId="1247"/>
    <cellStyle name="差_~5676413 3_2016年决算报告附表8.25" xfId="1249"/>
    <cellStyle name="差_~5676413 3_2016年决算报告附表8.25 2" xfId="1252"/>
    <cellStyle name="差_~5676413 4" xfId="1253"/>
    <cellStyle name="差_00省级(打印)" xfId="1254"/>
    <cellStyle name="差_00省级(打印) 2" xfId="1231"/>
    <cellStyle name="差_00省级(打印) 2 2" xfId="1233"/>
    <cellStyle name="差_00省级(打印) 2_2016年决算报告附表7.21" xfId="150"/>
    <cellStyle name="差_00省级(打印) 2_2016年决算报告附表7.21 2" xfId="1255"/>
    <cellStyle name="差_00省级(打印) 2_2016年决算报告附表8.25" xfId="1256"/>
    <cellStyle name="差_00省级(打印) 2_2016年决算报告附表8.25 2" xfId="1257"/>
    <cellStyle name="差_00省级(打印) 3" xfId="1259"/>
    <cellStyle name="差_00省级(打印) 3 2" xfId="776"/>
    <cellStyle name="差_00省级(打印) 3_2016年决算报告附表7.21" xfId="1262"/>
    <cellStyle name="差_00省级(打印) 3_2016年决算报告附表7.21 2" xfId="1263"/>
    <cellStyle name="差_00省级(打印) 3_2016年决算报告附表8.25" xfId="1264"/>
    <cellStyle name="差_00省级(打印) 3_2016年决算报告附表8.25 2" xfId="798"/>
    <cellStyle name="差_00省级(打印) 4" xfId="873"/>
    <cellStyle name="差_00省级(定稿)" xfId="1265"/>
    <cellStyle name="差_00省级(定稿) 2" xfId="1156"/>
    <cellStyle name="差_00省级(定稿) 2 2" xfId="1267"/>
    <cellStyle name="差_00省级(定稿) 2_2016年决算报告附表7.21" xfId="1270"/>
    <cellStyle name="差_00省级(定稿) 2_2016年决算报告附表7.21 2" xfId="1272"/>
    <cellStyle name="差_00省级(定稿) 2_2016年决算报告附表8.25" xfId="1274"/>
    <cellStyle name="差_00省级(定稿) 2_2016年决算报告附表8.25 2" xfId="1276"/>
    <cellStyle name="差_00省级(定稿) 3" xfId="1278"/>
    <cellStyle name="差_00省级(定稿) 3 2" xfId="1279"/>
    <cellStyle name="差_00省级(定稿) 3_2016年决算报告附表7.21" xfId="1280"/>
    <cellStyle name="差_00省级(定稿) 3_2016年决算报告附表7.21 2" xfId="1283"/>
    <cellStyle name="差_00省级(定稿) 3_2016年决算报告附表8.25" xfId="1284"/>
    <cellStyle name="差_00省级(定稿) 3_2016年决算报告附表8.25 2" xfId="1286"/>
    <cellStyle name="差_00省级(定稿) 4" xfId="1289"/>
    <cellStyle name="差_03昭通" xfId="1290"/>
    <cellStyle name="差_03昭通 2" xfId="542"/>
    <cellStyle name="差_03昭通 2 2" xfId="1292"/>
    <cellStyle name="差_03昭通 2_2016年决算报告附表7.21" xfId="1293"/>
    <cellStyle name="差_03昭通 2_2016年决算报告附表7.21 2" xfId="1294"/>
    <cellStyle name="差_03昭通 2_2016年决算报告附表8.25" xfId="1296"/>
    <cellStyle name="差_03昭通 2_2016年决算报告附表8.25 2" xfId="1297"/>
    <cellStyle name="差_03昭通 3" xfId="1299"/>
    <cellStyle name="差_03昭通 3 2" xfId="1300"/>
    <cellStyle name="差_03昭通 3_2016年决算报告附表7.21" xfId="1302"/>
    <cellStyle name="差_03昭通 3_2016年决算报告附表7.21 2" xfId="65"/>
    <cellStyle name="差_03昭通 3_2016年决算报告附表8.25" xfId="1303"/>
    <cellStyle name="差_03昭通 3_2016年决算报告附表8.25 2" xfId="1304"/>
    <cellStyle name="差_03昭通 4" xfId="1305"/>
    <cellStyle name="差_04.收入和财力基础表" xfId="1307"/>
    <cellStyle name="差_04.收入和财力基础表 2" xfId="1308"/>
    <cellStyle name="差_0502通海县" xfId="1309"/>
    <cellStyle name="差_0502通海县 2" xfId="1310"/>
    <cellStyle name="差_0502通海县 2 2" xfId="1312"/>
    <cellStyle name="差_0502通海县 2_2016年决算报告附表7.21" xfId="455"/>
    <cellStyle name="差_0502通海县 2_2016年决算报告附表7.21 2" xfId="458"/>
    <cellStyle name="差_0502通海县 2_2016年决算报告附表8.25" xfId="844"/>
    <cellStyle name="差_0502通海县 2_2016年决算报告附表8.25 2" xfId="248"/>
    <cellStyle name="差_0502通海县 3" xfId="1313"/>
    <cellStyle name="差_0502通海县 3 2" xfId="1315"/>
    <cellStyle name="差_0502通海县 3_2016年决算报告附表7.21" xfId="1316"/>
    <cellStyle name="差_0502通海县 3_2016年决算报告附表7.21 2" xfId="1318"/>
    <cellStyle name="差_0502通海县 3_2016年决算报告附表8.25" xfId="1319"/>
    <cellStyle name="差_0502通海县 3_2016年决算报告附表8.25 2" xfId="1321"/>
    <cellStyle name="差_0502通海县 4" xfId="1323"/>
    <cellStyle name="差_05潍坊" xfId="536"/>
    <cellStyle name="差_05潍坊 2" xfId="1325"/>
    <cellStyle name="差_05玉溪" xfId="1327"/>
    <cellStyle name="差_05玉溪 2" xfId="1081"/>
    <cellStyle name="差_05玉溪 2 2" xfId="821"/>
    <cellStyle name="差_05玉溪 2_2016年决算报告附表7.21" xfId="1328"/>
    <cellStyle name="差_05玉溪 2_2016年决算报告附表7.21 2" xfId="1331"/>
    <cellStyle name="差_05玉溪 2_2016年决算报告附表8.25" xfId="1334"/>
    <cellStyle name="差_05玉溪 2_2016年决算报告附表8.25 2" xfId="1335"/>
    <cellStyle name="差_05玉溪 3" xfId="1336"/>
    <cellStyle name="差_05玉溪 3 2" xfId="1338"/>
    <cellStyle name="差_05玉溪 3_2016年决算报告附表7.21" xfId="1339"/>
    <cellStyle name="差_05玉溪 3_2016年决算报告附表7.21 2" xfId="1340"/>
    <cellStyle name="差_05玉溪 3_2016年决算报告附表8.25" xfId="1341"/>
    <cellStyle name="差_05玉溪 3_2016年决算报告附表8.25 2" xfId="1342"/>
    <cellStyle name="差_05玉溪 4" xfId="1343"/>
    <cellStyle name="差_0605石屏县" xfId="1346"/>
    <cellStyle name="差_0605石屏县 2" xfId="1350"/>
    <cellStyle name="差_0605石屏县 2 2" xfId="1352"/>
    <cellStyle name="差_0605石屏县 2_2016年决算报告附表7.21" xfId="1353"/>
    <cellStyle name="差_0605石屏县 2_2016年决算报告附表7.21 2" xfId="1356"/>
    <cellStyle name="差_0605石屏县 2_2016年决算报告附表8.25" xfId="1357"/>
    <cellStyle name="差_0605石屏县 2_2016年决算报告附表8.25 2" xfId="1359"/>
    <cellStyle name="差_0605石屏县 3" xfId="1363"/>
    <cellStyle name="差_0605石屏县 3 2" xfId="1365"/>
    <cellStyle name="差_0605石屏县 3_2016年决算报告附表7.21" xfId="1367"/>
    <cellStyle name="差_0605石屏县 3_2016年决算报告附表7.21 2" xfId="1370"/>
    <cellStyle name="差_0605石屏县 3_2016年决算报告附表8.25" xfId="1373"/>
    <cellStyle name="差_0605石屏县 3_2016年决算报告附表8.25 2" xfId="1375"/>
    <cellStyle name="差_0605石屏县 4" xfId="1261"/>
    <cellStyle name="差_0605石屏县_财力性转移支付2010年预算参考数" xfId="1376"/>
    <cellStyle name="差_0605石屏县_财力性转移支付2010年预算参考数 2" xfId="1377"/>
    <cellStyle name="差_07临沂" xfId="779"/>
    <cellStyle name="差_07临沂 2" xfId="782"/>
    <cellStyle name="差_09黑龙江" xfId="1379"/>
    <cellStyle name="差_09黑龙江 2" xfId="1380"/>
    <cellStyle name="差_09黑龙江_财力性转移支付2010年预算参考数" xfId="1381"/>
    <cellStyle name="差_09黑龙江_财力性转移支付2010年预算参考数 2" xfId="1382"/>
    <cellStyle name="差_1" xfId="1383"/>
    <cellStyle name="差_1 2" xfId="1384"/>
    <cellStyle name="差_1_财力性转移支付2010年预算参考数" xfId="1385"/>
    <cellStyle name="差_1_财力性转移支付2010年预算参考数 2" xfId="1386"/>
    <cellStyle name="差_1003牟定县" xfId="554"/>
    <cellStyle name="差_1003牟定县 2" xfId="560"/>
    <cellStyle name="差_1003牟定县 2 2" xfId="1388"/>
    <cellStyle name="差_1003牟定县 2_2016年决算报告附表7.21" xfId="1389"/>
    <cellStyle name="差_1003牟定县 2_2016年决算报告附表7.21 2" xfId="1391"/>
    <cellStyle name="差_1003牟定县 2_2016年决算报告附表8.25" xfId="1392"/>
    <cellStyle name="差_1003牟定县 2_2016年决算报告附表8.25 2" xfId="76"/>
    <cellStyle name="差_1003牟定县 3" xfId="1396"/>
    <cellStyle name="差_1003牟定县 3 2" xfId="1398"/>
    <cellStyle name="差_1003牟定县 3_2016年决算报告附表7.21" xfId="1400"/>
    <cellStyle name="差_1003牟定县 3_2016年决算报告附表7.21 2" xfId="1402"/>
    <cellStyle name="差_1003牟定县 3_2016年决算报告附表8.25" xfId="1285"/>
    <cellStyle name="差_1003牟定县 3_2016年决算报告附表8.25 2" xfId="1403"/>
    <cellStyle name="差_1003牟定县 4" xfId="1404"/>
    <cellStyle name="差_10月月报大表" xfId="1405"/>
    <cellStyle name="差_1110洱源县" xfId="1406"/>
    <cellStyle name="差_1110洱源县 2" xfId="1408"/>
    <cellStyle name="差_1110洱源县 2 2" xfId="1411"/>
    <cellStyle name="差_1110洱源县 2_2016年决算报告附表7.21" xfId="1413"/>
    <cellStyle name="差_1110洱源县 2_2016年决算报告附表7.21 2" xfId="1416"/>
    <cellStyle name="差_1110洱源县 2_2016年决算报告附表8.25" xfId="1417"/>
    <cellStyle name="差_1110洱源县 2_2016年决算报告附表8.25 2" xfId="1418"/>
    <cellStyle name="差_1110洱源县 3" xfId="1419"/>
    <cellStyle name="差_1110洱源县 3 2" xfId="1421"/>
    <cellStyle name="差_1110洱源县 3_2016年决算报告附表7.21" xfId="1424"/>
    <cellStyle name="差_1110洱源县 3_2016年决算报告附表7.21 2" xfId="1426"/>
    <cellStyle name="差_1110洱源县 3_2016年决算报告附表8.25" xfId="1428"/>
    <cellStyle name="差_1110洱源县 3_2016年决算报告附表8.25 2" xfId="1429"/>
    <cellStyle name="差_1110洱源县 4" xfId="1431"/>
    <cellStyle name="差_1110洱源县_财力性转移支付2010年预算参考数" xfId="234"/>
    <cellStyle name="差_1110洱源县_财力性转移支付2010年预算参考数 2" xfId="425"/>
    <cellStyle name="差_11大理" xfId="1433"/>
    <cellStyle name="差_11大理 2" xfId="1435"/>
    <cellStyle name="差_11大理 2 2" xfId="1437"/>
    <cellStyle name="差_11大理 2_2016年决算报告附表7.21" xfId="1441"/>
    <cellStyle name="差_11大理 2_2016年决算报告附表7.21 2" xfId="1443"/>
    <cellStyle name="差_11大理 2_2016年决算报告附表8.25" xfId="1446"/>
    <cellStyle name="差_11大理 2_2016年决算报告附表8.25 2" xfId="1449"/>
    <cellStyle name="差_11大理 3" xfId="1450"/>
    <cellStyle name="差_11大理 3 2" xfId="1452"/>
    <cellStyle name="差_11大理 3_2016年决算报告附表7.21" xfId="1453"/>
    <cellStyle name="差_11大理 3_2016年决算报告附表7.21 2" xfId="1455"/>
    <cellStyle name="差_11大理 3_2016年决算报告附表8.25" xfId="509"/>
    <cellStyle name="差_11大理 3_2016年决算报告附表8.25 2" xfId="513"/>
    <cellStyle name="差_11大理 4" xfId="1456"/>
    <cellStyle name="差_11大理_财力性转移支付2010年预算参考数" xfId="1458"/>
    <cellStyle name="差_11大理_财力性转移支付2010年预算参考数 2" xfId="1459"/>
    <cellStyle name="差_12滨州" xfId="1460"/>
    <cellStyle name="差_12滨州 2" xfId="97"/>
    <cellStyle name="差_12滨州_财力性转移支付2010年预算参考数" xfId="1462"/>
    <cellStyle name="差_12滨州_财力性转移支付2010年预算参考数 2" xfId="1463"/>
    <cellStyle name="差_14安徽" xfId="1465"/>
    <cellStyle name="差_14安徽 2" xfId="605"/>
    <cellStyle name="差_14安徽_财力性转移支付2010年预算参考数" xfId="1186"/>
    <cellStyle name="差_14安徽_财力性转移支付2010年预算参考数 2" xfId="1467"/>
    <cellStyle name="差_2" xfId="1468"/>
    <cellStyle name="差_2 2" xfId="1469"/>
    <cellStyle name="差_2、土地面积、人口、粮食产量基本情况" xfId="1472"/>
    <cellStyle name="差_2、土地面积、人口、粮食产量基本情况 2" xfId="1475"/>
    <cellStyle name="差_2、土地面积、人口、粮食产量基本情况 2 2" xfId="1477"/>
    <cellStyle name="差_2、土地面积、人口、粮食产量基本情况 2_2016年决算报告附表7.21" xfId="1479"/>
    <cellStyle name="差_2、土地面积、人口、粮食产量基本情况 2_2016年决算报告附表7.21 2" xfId="1481"/>
    <cellStyle name="差_2、土地面积、人口、粮食产量基本情况 2_2016年决算报告附表8.25" xfId="1049"/>
    <cellStyle name="差_2、土地面积、人口、粮食产量基本情况 2_2016年决算报告附表8.25 2" xfId="1483"/>
    <cellStyle name="差_2、土地面积、人口、粮食产量基本情况 3" xfId="1487"/>
    <cellStyle name="差_2、土地面积、人口、粮食产量基本情况 3 2" xfId="1489"/>
    <cellStyle name="差_2、土地面积、人口、粮食产量基本情况 3_2016年决算报告附表7.21" xfId="1490"/>
    <cellStyle name="差_2、土地面积、人口、粮食产量基本情况 3_2016年决算报告附表7.21 2" xfId="1491"/>
    <cellStyle name="差_2、土地面积、人口、粮食产量基本情况 3_2016年决算报告附表8.25" xfId="937"/>
    <cellStyle name="差_2、土地面积、人口、粮食产量基本情况 3_2016年决算报告附表8.25 2" xfId="1492"/>
    <cellStyle name="差_2、土地面积、人口、粮食产量基本情况 4" xfId="1494"/>
    <cellStyle name="差_2_财力性转移支付2010年预算参考数" xfId="117"/>
    <cellStyle name="差_2_财力性转移支付2010年预算参考数 2" xfId="1497"/>
    <cellStyle name="差_2006年22湖南" xfId="1498"/>
    <cellStyle name="差_2006年22湖南 2" xfId="1499"/>
    <cellStyle name="差_2006年22湖南_财力性转移支付2010年预算参考数" xfId="1114"/>
    <cellStyle name="差_2006年22湖南_财力性转移支付2010年预算参考数 2" xfId="1500"/>
    <cellStyle name="差_2006年27重庆" xfId="1501"/>
    <cellStyle name="差_2006年27重庆 2" xfId="1502"/>
    <cellStyle name="差_2006年27重庆_财力性转移支付2010年预算参考数" xfId="1503"/>
    <cellStyle name="差_2006年27重庆_财力性转移支付2010年预算参考数 2" xfId="1506"/>
    <cellStyle name="差_2006年28四川" xfId="1509"/>
    <cellStyle name="差_2006年28四川 2" xfId="1510"/>
    <cellStyle name="差_2006年28四川_财力性转移支付2010年预算参考数" xfId="431"/>
    <cellStyle name="差_2006年28四川_财力性转移支付2010年预算参考数 2" xfId="824"/>
    <cellStyle name="差_2006年30云南" xfId="1511"/>
    <cellStyle name="差_2006年30云南 2" xfId="1512"/>
    <cellStyle name="差_2006年33甘肃" xfId="1513"/>
    <cellStyle name="差_2006年33甘肃 2" xfId="179"/>
    <cellStyle name="差_2006年34青海" xfId="1515"/>
    <cellStyle name="差_2006年34青海 2" xfId="1517"/>
    <cellStyle name="差_2006年34青海_财力性转移支付2010年预算参考数" xfId="1518"/>
    <cellStyle name="差_2006年34青海_财力性转移支付2010年预算参考数 2" xfId="332"/>
    <cellStyle name="差_2006年分析表" xfId="1519"/>
    <cellStyle name="差_2006年基础数据" xfId="652"/>
    <cellStyle name="差_2006年基础数据 2" xfId="654"/>
    <cellStyle name="差_2006年基础数据 2 2" xfId="656"/>
    <cellStyle name="差_2006年基础数据 2_2016年决算报告附表7.21" xfId="1522"/>
    <cellStyle name="差_2006年基础数据 2_2016年决算报告附表7.21 2" xfId="1524"/>
    <cellStyle name="差_2006年基础数据 2_2016年决算报告附表8.25" xfId="1526"/>
    <cellStyle name="差_2006年基础数据 2_2016年决算报告附表8.25 2" xfId="1528"/>
    <cellStyle name="差_2006年基础数据 3" xfId="659"/>
    <cellStyle name="差_2006年基础数据 3 2" xfId="663"/>
    <cellStyle name="差_2006年基础数据 3_2016年决算报告附表7.21" xfId="1202"/>
    <cellStyle name="差_2006年基础数据 3_2016年决算报告附表7.21 2" xfId="1531"/>
    <cellStyle name="差_2006年基础数据 3_2016年决算报告附表8.25" xfId="161"/>
    <cellStyle name="差_2006年基础数据 3_2016年决算报告附表8.25 2" xfId="1532"/>
    <cellStyle name="差_2006年基础数据 4" xfId="665"/>
    <cellStyle name="差_2006年全省财力计算表（中央、决算）" xfId="1534"/>
    <cellStyle name="差_2006年全省财力计算表（中央、决算） 2" xfId="1536"/>
    <cellStyle name="差_2006年全省财力计算表（中央、决算） 2 2" xfId="1541"/>
    <cellStyle name="差_2006年全省财力计算表（中央、决算） 2_2016年决算报告附表7.21" xfId="1542"/>
    <cellStyle name="差_2006年全省财力计算表（中央、决算） 2_2016年决算报告附表7.21 2" xfId="992"/>
    <cellStyle name="差_2006年全省财力计算表（中央、决算） 2_2016年决算报告附表8.25" xfId="771"/>
    <cellStyle name="差_2006年全省财力计算表（中央、决算） 2_2016年决算报告附表8.25 2" xfId="773"/>
    <cellStyle name="差_2006年全省财力计算表（中央、决算） 3" xfId="1543"/>
    <cellStyle name="差_2006年全省财力计算表（中央、决算） 3 2" xfId="1544"/>
    <cellStyle name="差_2006年全省财力计算表（中央、决算） 3_2016年决算报告附表7.21" xfId="1545"/>
    <cellStyle name="差_2006年全省财力计算表（中央、决算） 3_2016年决算报告附表7.21 2" xfId="1546"/>
    <cellStyle name="差_2006年全省财力计算表（中央、决算） 3_2016年决算报告附表8.25" xfId="1548"/>
    <cellStyle name="差_2006年全省财力计算表（中央、决算） 3_2016年决算报告附表8.25 2" xfId="1549"/>
    <cellStyle name="差_2006年全省财力计算表（中央、决算） 4" xfId="1550"/>
    <cellStyle name="差_2006年水利统计指标统计表" xfId="1551"/>
    <cellStyle name="差_2006年水利统计指标统计表 2" xfId="1553"/>
    <cellStyle name="差_2006年水利统计指标统计表 2 2" xfId="1555"/>
    <cellStyle name="差_2006年水利统计指标统计表 2_2016年决算报告附表7.21" xfId="1556"/>
    <cellStyle name="差_2006年水利统计指标统计表 2_2016年决算报告附表7.21 2" xfId="1559"/>
    <cellStyle name="差_2006年水利统计指标统计表 2_2016年决算报告附表8.25" xfId="924"/>
    <cellStyle name="差_2006年水利统计指标统计表 2_2016年决算报告附表8.25 2" xfId="926"/>
    <cellStyle name="差_2006年水利统计指标统计表 3" xfId="1430"/>
    <cellStyle name="差_2006年水利统计指标统计表 3 2" xfId="1562"/>
    <cellStyle name="差_2006年水利统计指标统计表 3_2016年决算报告附表7.21" xfId="22"/>
    <cellStyle name="差_2006年水利统计指标统计表 3_2016年决算报告附表7.21 2" xfId="1563"/>
    <cellStyle name="差_2006年水利统计指标统计表 3_2016年决算报告附表8.25" xfId="1564"/>
    <cellStyle name="差_2006年水利统计指标统计表 3_2016年决算报告附表8.25 2" xfId="99"/>
    <cellStyle name="差_2006年水利统计指标统计表 4" xfId="1565"/>
    <cellStyle name="差_2006年水利统计指标统计表_财力性转移支付2010年预算参考数" xfId="650"/>
    <cellStyle name="差_2006年水利统计指标统计表_财力性转移支付2010年预算参考数 2" xfId="1566"/>
    <cellStyle name="差_2006年在职人员情况" xfId="1567"/>
    <cellStyle name="差_2006年在职人员情况 2" xfId="1239"/>
    <cellStyle name="差_2006年在职人员情况 2 2" xfId="908"/>
    <cellStyle name="差_2006年在职人员情况 2_2016年决算报告附表7.21" xfId="1568"/>
    <cellStyle name="差_2006年在职人员情况 2_2016年决算报告附表7.21 2" xfId="1570"/>
    <cellStyle name="差_2006年在职人员情况 2_2016年决算报告附表8.25" xfId="1040"/>
    <cellStyle name="差_2006年在职人员情况 2_2016年决算报告附表8.25 2" xfId="1571"/>
    <cellStyle name="差_2006年在职人员情况 3" xfId="1573"/>
    <cellStyle name="差_2006年在职人员情况 3 2" xfId="1575"/>
    <cellStyle name="差_2006年在职人员情况 3_2016年决算报告附表7.21" xfId="1578"/>
    <cellStyle name="差_2006年在职人员情况 3_2016年决算报告附表7.21 2" xfId="1579"/>
    <cellStyle name="差_2006年在职人员情况 3_2016年决算报告附表8.25" xfId="1582"/>
    <cellStyle name="差_2006年在职人员情况 3_2016年决算报告附表8.25 2" xfId="1586"/>
    <cellStyle name="差_2006年在职人员情况 4" xfId="1587"/>
    <cellStyle name="差_2007年超收额预计（3000亿）" xfId="1590"/>
    <cellStyle name="差_2007年超收额预计（3000亿） 2" xfId="1592"/>
    <cellStyle name="差_2007年检察院案件数" xfId="707"/>
    <cellStyle name="差_2007年检察院案件数 2" xfId="758"/>
    <cellStyle name="差_2007年检察院案件数 2 2" xfId="761"/>
    <cellStyle name="差_2007年检察院案件数 2_2016年决算报告附表7.21" xfId="625"/>
    <cellStyle name="差_2007年检察院案件数 2_2016年决算报告附表7.21 2" xfId="629"/>
    <cellStyle name="差_2007年检察院案件数 2_2016年决算报告附表8.25" xfId="1594"/>
    <cellStyle name="差_2007年检察院案件数 2_2016年决算报告附表8.25 2" xfId="1595"/>
    <cellStyle name="差_2007年检察院案件数 3" xfId="178"/>
    <cellStyle name="差_2007年检察院案件数 3 2" xfId="763"/>
    <cellStyle name="差_2007年检察院案件数 3_2016年决算报告附表7.21" xfId="1598"/>
    <cellStyle name="差_2007年检察院案件数 3_2016年决算报告附表7.21 2" xfId="1599"/>
    <cellStyle name="差_2007年检察院案件数 3_2016年决算报告附表8.25" xfId="1600"/>
    <cellStyle name="差_2007年检察院案件数 3_2016年决算报告附表8.25 2" xfId="1603"/>
    <cellStyle name="差_2007年检察院案件数 4" xfId="767"/>
    <cellStyle name="差_2007年可用财力" xfId="1605"/>
    <cellStyle name="差_2007年人员分部门统计表" xfId="1606"/>
    <cellStyle name="差_2007年人员分部门统计表 2" xfId="1607"/>
    <cellStyle name="差_2007年人员分部门统计表 2 2" xfId="1608"/>
    <cellStyle name="差_2007年人员分部门统计表 2_2016年决算报告附表7.21" xfId="1609"/>
    <cellStyle name="差_2007年人员分部门统计表 2_2016年决算报告附表7.21 2" xfId="1610"/>
    <cellStyle name="差_2007年人员分部门统计表 2_2016年决算报告附表8.25" xfId="1611"/>
    <cellStyle name="差_2007年人员分部门统计表 2_2016年决算报告附表8.25 2" xfId="1614"/>
    <cellStyle name="差_2007年人员分部门统计表 3" xfId="1615"/>
    <cellStyle name="差_2007年人员分部门统计表 3 2" xfId="967"/>
    <cellStyle name="差_2007年人员分部门统计表 3_2016年决算报告附表7.21" xfId="1617"/>
    <cellStyle name="差_2007年人员分部门统计表 3_2016年决算报告附表7.21 2" xfId="1619"/>
    <cellStyle name="差_2007年人员分部门统计表 3_2016年决算报告附表8.25" xfId="1620"/>
    <cellStyle name="差_2007年人员分部门统计表 3_2016年决算报告附表8.25 2" xfId="1621"/>
    <cellStyle name="差_2007年人员分部门统计表 4" xfId="1623"/>
    <cellStyle name="差_2007年收支情况及2008年收支预计表(汇总表)" xfId="1624"/>
    <cellStyle name="差_2007年收支情况及2008年收支预计表(汇总表) 2" xfId="1627"/>
    <cellStyle name="差_2007年收支情况及2008年收支预计表(汇总表)_财力性转移支付2010年预算参考数" xfId="1630"/>
    <cellStyle name="差_2007年收支情况及2008年收支预计表(汇总表)_财力性转移支付2010年预算参考数 2" xfId="1218"/>
    <cellStyle name="差_2007年一般预算支出剔除" xfId="1631"/>
    <cellStyle name="差_2007年一般预算支出剔除 2" xfId="1445"/>
    <cellStyle name="差_2007年一般预算支出剔除_财力性转移支付2010年预算参考数" xfId="1632"/>
    <cellStyle name="差_2007年一般预算支出剔除_财力性转移支付2010年预算参考数 2" xfId="1634"/>
    <cellStyle name="差_2007年政法部门业务指标" xfId="1638"/>
    <cellStyle name="差_2007年政法部门业务指标 2" xfId="1640"/>
    <cellStyle name="差_2007年政法部门业务指标 2 2" xfId="1641"/>
    <cellStyle name="差_2007年政法部门业务指标 2_2016年决算报告附表7.21" xfId="1643"/>
    <cellStyle name="差_2007年政法部门业务指标 2_2016年决算报告附表7.21 2" xfId="1645"/>
    <cellStyle name="差_2007年政法部门业务指标 2_2016年决算报告附表8.25" xfId="1642"/>
    <cellStyle name="差_2007年政法部门业务指标 2_2016年决算报告附表8.25 2" xfId="1646"/>
    <cellStyle name="差_2007年政法部门业务指标 3" xfId="1647"/>
    <cellStyle name="差_2007年政法部门业务指标 3 2" xfId="1648"/>
    <cellStyle name="差_2007年政法部门业务指标 3_2016年决算报告附表7.21" xfId="1650"/>
    <cellStyle name="差_2007年政法部门业务指标 3_2016年决算报告附表7.21 2" xfId="1652"/>
    <cellStyle name="差_2007年政法部门业务指标 3_2016年决算报告附表8.25" xfId="1644"/>
    <cellStyle name="差_2007年政法部门业务指标 3_2016年决算报告附表8.25 2" xfId="1653"/>
    <cellStyle name="差_2007年政法部门业务指标 4" xfId="1079"/>
    <cellStyle name="差_2007一般预算支出口径剔除表" xfId="1655"/>
    <cellStyle name="差_2007一般预算支出口径剔除表 2" xfId="970"/>
    <cellStyle name="差_2007一般预算支出口径剔除表_财力性转移支付2010年预算参考数" xfId="1656"/>
    <cellStyle name="差_2007一般预算支出口径剔除表_财力性转移支付2010年预算参考数 2" xfId="1657"/>
    <cellStyle name="差_2008计算资料（8月5）" xfId="671"/>
    <cellStyle name="差_2008计算资料（8月5） 2" xfId="674"/>
    <cellStyle name="差_2008年全省汇总收支计算表" xfId="1660"/>
    <cellStyle name="差_2008年全省汇总收支计算表 2" xfId="640"/>
    <cellStyle name="差_2008年全省汇总收支计算表_财力性转移支付2010年预算参考数" xfId="1663"/>
    <cellStyle name="差_2008年全省汇总收支计算表_财力性转移支付2010年预算参考数 2" xfId="1665"/>
    <cellStyle name="差_2008年县级公安保障标准落实奖励经费分配测算" xfId="1051"/>
    <cellStyle name="差_2008年一般预算支出预计" xfId="913"/>
    <cellStyle name="差_2008年一般预算支出预计 2" xfId="915"/>
    <cellStyle name="差_2008年预计支出与2007年对比" xfId="1666"/>
    <cellStyle name="差_2008年预计支出与2007年对比 2" xfId="1667"/>
    <cellStyle name="差_2008年支出核定" xfId="1591"/>
    <cellStyle name="差_2008年支出核定 2" xfId="1593"/>
    <cellStyle name="差_2008年支出调整" xfId="1668"/>
    <cellStyle name="差_2008年支出调整 2" xfId="1671"/>
    <cellStyle name="差_2008年支出调整_财力性转移支付2010年预算参考数" xfId="1672"/>
    <cellStyle name="差_2008年支出调整_财力性转移支付2010年预算参考数 2" xfId="1673"/>
    <cellStyle name="差_2008云南省分县市中小学教职工统计表（教育厅提供）" xfId="1674"/>
    <cellStyle name="差_2008云南省分县市中小学教职工统计表（教育厅提供） 2" xfId="1675"/>
    <cellStyle name="差_2008云南省分县市中小学教职工统计表（教育厅提供） 2 2" xfId="1676"/>
    <cellStyle name="差_2008云南省分县市中小学教职工统计表（教育厅提供） 2_2016年决算报告附表7.21" xfId="1678"/>
    <cellStyle name="差_2008云南省分县市中小学教职工统计表（教育厅提供） 2_2016年决算报告附表7.21 2" xfId="1679"/>
    <cellStyle name="差_2008云南省分县市中小学教职工统计表（教育厅提供） 2_2016年决算报告附表8.25" xfId="1649"/>
    <cellStyle name="差_2008云南省分县市中小学教职工统计表（教育厅提供） 2_2016年决算报告附表8.25 2" xfId="1651"/>
    <cellStyle name="差_2008云南省分县市中小学教职工统计表（教育厅提供） 3" xfId="1681"/>
    <cellStyle name="差_2008云南省分县市中小学教职工统计表（教育厅提供） 3 2" xfId="1682"/>
    <cellStyle name="差_2008云南省分县市中小学教职工统计表（教育厅提供） 3_2016年决算报告附表7.21" xfId="1683"/>
    <cellStyle name="差_2008云南省分县市中小学教职工统计表（教育厅提供） 3_2016年决算报告附表7.21 2" xfId="1684"/>
    <cellStyle name="差_2008云南省分县市中小学教职工统计表（教育厅提供） 3_2016年决算报告附表8.25" xfId="1685"/>
    <cellStyle name="差_2008云南省分县市中小学教职工统计表（教育厅提供） 3_2016年决算报告附表8.25 2" xfId="1686"/>
    <cellStyle name="差_2008云南省分县市中小学教职工统计表（教育厅提供） 4" xfId="1687"/>
    <cellStyle name="差_2009年一般性转移支付标准工资" xfId="230"/>
    <cellStyle name="差_2009年一般性转移支付标准工资 2" xfId="71"/>
    <cellStyle name="差_2009年一般性转移支付标准工资 2 2" xfId="1691"/>
    <cellStyle name="差_2009年一般性转移支付标准工资 2_2016年决算报告附表7.21" xfId="1093"/>
    <cellStyle name="差_2009年一般性转移支付标准工资 2_2016年决算报告附表7.21 2" xfId="1695"/>
    <cellStyle name="差_2009年一般性转移支付标准工资 2_2016年决算报告附表8.25" xfId="1699"/>
    <cellStyle name="差_2009年一般性转移支付标准工资 2_2016年决算报告附表8.25 2" xfId="1702"/>
    <cellStyle name="差_2009年一般性转移支付标准工资 3" xfId="1706"/>
    <cellStyle name="差_2009年一般性转移支付标准工资 3 2" xfId="1709"/>
    <cellStyle name="差_2009年一般性转移支付标准工资 3_2016年决算报告附表7.21" xfId="533"/>
    <cellStyle name="差_2009年一般性转移支付标准工资 3_2016年决算报告附表7.21 2" xfId="538"/>
    <cellStyle name="差_2009年一般性转移支付标准工资 3_2016年决算报告附表8.25" xfId="1712"/>
    <cellStyle name="差_2009年一般性转移支付标准工资 3_2016年决算报告附表8.25 2" xfId="1714"/>
    <cellStyle name="差_2009年一般性转移支付标准工资 4" xfId="1098"/>
    <cellStyle name="差_2009年一般性转移支付标准工资_~4190974" xfId="1716"/>
    <cellStyle name="差_2009年一般性转移支付标准工资_~4190974 2" xfId="1718"/>
    <cellStyle name="差_2009年一般性转移支付标准工资_~4190974 2 2" xfId="1720"/>
    <cellStyle name="差_2009年一般性转移支付标准工资_~4190974 2_2016年决算报告附表7.21" xfId="1721"/>
    <cellStyle name="差_2009年一般性转移支付标准工资_~4190974 2_2016年决算报告附表7.21 2" xfId="1722"/>
    <cellStyle name="差_2009年一般性转移支付标准工资_~4190974 2_2016年决算报告附表8.25" xfId="1725"/>
    <cellStyle name="差_2009年一般性转移支付标准工资_~4190974 2_2016年决算报告附表8.25 2" xfId="1728"/>
    <cellStyle name="差_2009年一般性转移支付标准工资_~4190974 3" xfId="1729"/>
    <cellStyle name="差_2009年一般性转移支付标准工资_~4190974 3 2" xfId="1520"/>
    <cellStyle name="差_2009年一般性转移支付标准工资_~4190974 3_2016年决算报告附表7.21" xfId="1731"/>
    <cellStyle name="差_2009年一般性转移支付标准工资_~4190974 3_2016年决算报告附表7.21 2" xfId="1733"/>
    <cellStyle name="差_2009年一般性转移支付标准工资_~4190974 3_2016年决算报告附表8.25" xfId="1735"/>
    <cellStyle name="差_2009年一般性转移支付标准工资_~4190974 3_2016年决算报告附表8.25 2" xfId="1738"/>
    <cellStyle name="差_2009年一般性转移支付标准工资_~4190974 4" xfId="1741"/>
    <cellStyle name="差_2009年一般性转移支付标准工资_~5676413" xfId="1743"/>
    <cellStyle name="差_2009年一般性转移支付标准工资_~5676413 2" xfId="1744"/>
    <cellStyle name="差_2009年一般性转移支付标准工资_~5676413 2 2" xfId="1746"/>
    <cellStyle name="差_2009年一般性转移支付标准工资_~5676413 2_2016年决算报告附表7.21" xfId="1747"/>
    <cellStyle name="差_2009年一般性转移支付标准工资_~5676413 2_2016年决算报告附表7.21 2" xfId="1749"/>
    <cellStyle name="差_2009年一般性转移支付标准工资_~5676413 2_2016年决算报告附表8.25" xfId="1751"/>
    <cellStyle name="差_2009年一般性转移支付标准工资_~5676413 2_2016年决算报告附表8.25 2" xfId="1752"/>
    <cellStyle name="差_2009年一般性转移支付标准工资_~5676413 3" xfId="545"/>
    <cellStyle name="差_2009年一般性转移支付标准工资_~5676413 3 2" xfId="1753"/>
    <cellStyle name="差_2009年一般性转移支付标准工资_~5676413 3_2016年决算报告附表7.21" xfId="1132"/>
    <cellStyle name="差_2009年一般性转移支付标准工资_~5676413 3_2016年决算报告附表7.21 2" xfId="1756"/>
    <cellStyle name="差_2009年一般性转移支付标准工资_~5676413 3_2016年决算报告附表8.25" xfId="1757"/>
    <cellStyle name="差_2009年一般性转移支付标准工资_~5676413 3_2016年决算报告附表8.25 2" xfId="1758"/>
    <cellStyle name="差_2009年一般性转移支付标准工资_~5676413 4" xfId="1760"/>
    <cellStyle name="差_2009年一般性转移支付标准工资_不用软件计算9.1不考虑经费管理评价xl" xfId="1761"/>
    <cellStyle name="差_2009年一般性转移支付标准工资_不用软件计算9.1不考虑经费管理评价xl 2" xfId="1762"/>
    <cellStyle name="差_2009年一般性转移支付标准工资_不用软件计算9.1不考虑经费管理评价xl 2 2" xfId="1763"/>
    <cellStyle name="差_2009年一般性转移支付标准工资_不用软件计算9.1不考虑经费管理评价xl 2_2016年决算报告附表7.21" xfId="1764"/>
    <cellStyle name="差_2009年一般性转移支付标准工资_不用软件计算9.1不考虑经费管理评价xl 2_2016年决算报告附表7.21 2" xfId="1766"/>
    <cellStyle name="差_2009年一般性转移支付标准工资_不用软件计算9.1不考虑经费管理评价xl 2_2016年决算报告附表8.25" xfId="1301"/>
    <cellStyle name="差_2009年一般性转移支付标准工资_不用软件计算9.1不考虑经费管理评价xl 2_2016年决算报告附表8.25 2" xfId="64"/>
    <cellStyle name="差_2009年一般性转移支付标准工资_不用软件计算9.1不考虑经费管理评价xl 3" xfId="1767"/>
    <cellStyle name="差_2009年一般性转移支付标准工资_不用软件计算9.1不考虑经费管理评价xl 3 2" xfId="1769"/>
    <cellStyle name="差_2009年一般性转移支付标准工资_不用软件计算9.1不考虑经费管理评价xl 3_2016年决算报告附表7.21" xfId="1770"/>
    <cellStyle name="差_2009年一般性转移支付标准工资_不用软件计算9.1不考虑经费管理评价xl 3_2016年决算报告附表7.21 2" xfId="1771"/>
    <cellStyle name="差_2009年一般性转移支付标准工资_不用软件计算9.1不考虑经费管理评价xl 3_2016年决算报告附表8.25" xfId="1772"/>
    <cellStyle name="差_2009年一般性转移支付标准工资_不用软件计算9.1不考虑经费管理评价xl 3_2016年决算报告附表8.25 2" xfId="1774"/>
    <cellStyle name="差_2009年一般性转移支付标准工资_不用软件计算9.1不考虑经费管理评价xl 4" xfId="1776"/>
    <cellStyle name="差_2009年一般性转移支付标准工资_地方配套按人均增幅控制8.30xl" xfId="1779"/>
    <cellStyle name="差_2009年一般性转移支付标准工资_地方配套按人均增幅控制8.30xl 2" xfId="1781"/>
    <cellStyle name="差_2009年一般性转移支付标准工资_地方配套按人均增幅控制8.30xl 2 2" xfId="1784"/>
    <cellStyle name="差_2009年一般性转移支付标准工资_地方配套按人均增幅控制8.30xl 2_2016年决算报告附表7.21" xfId="1669"/>
    <cellStyle name="差_2009年一般性转移支付标准工资_地方配套按人均增幅控制8.30xl 2_2016年决算报告附表7.21 2" xfId="1785"/>
    <cellStyle name="差_2009年一般性转移支付标准工资_地方配套按人均增幅控制8.30xl 2_2016年决算报告附表8.25" xfId="1788"/>
    <cellStyle name="差_2009年一般性转移支付标准工资_地方配套按人均增幅控制8.30xl 2_2016年决算报告附表8.25 2" xfId="1432"/>
    <cellStyle name="差_2009年一般性转移支付标准工资_地方配套按人均增幅控制8.30xl 3" xfId="1790"/>
    <cellStyle name="差_2009年一般性转移支付标准工资_地方配套按人均增幅控制8.30xl 3 2" xfId="1792"/>
    <cellStyle name="差_2009年一般性转移支付标准工资_地方配套按人均增幅控制8.30xl 3_2016年决算报告附表7.21" xfId="1793"/>
    <cellStyle name="差_2009年一般性转移支付标准工资_地方配套按人均增幅控制8.30xl 3_2016年决算报告附表7.21 2" xfId="1794"/>
    <cellStyle name="差_2009年一般性转移支付标准工资_地方配套按人均增幅控制8.30xl 3_2016年决算报告附表8.25" xfId="1795"/>
    <cellStyle name="差_2009年一般性转移支付标准工资_地方配套按人均增幅控制8.30xl 3_2016年决算报告附表8.25 2" xfId="1796"/>
    <cellStyle name="差_2009年一般性转移支付标准工资_地方配套按人均增幅控制8.30xl 4" xfId="1799"/>
    <cellStyle name="差_2009年一般性转移支付标准工资_地方配套按人均增幅控制8.30一般预算平均增幅、人均可用财力平均增幅两次控制、社会治安系数调整、案件数调整xl" xfId="1800"/>
    <cellStyle name="差_2009年一般性转移支付标准工资_地方配套按人均增幅控制8.30一般预算平均增幅、人均可用财力平均增幅两次控制、社会治安系数调整、案件数调整xl 2" xfId="1801"/>
    <cellStyle name="差_2009年一般性转移支付标准工资_地方配套按人均增幅控制8.30一般预算平均增幅、人均可用财力平均增幅两次控制、社会治安系数调整、案件数调整xl 2 2" xfId="289"/>
    <cellStyle name="差_2009年一般性转移支付标准工资_地方配套按人均增幅控制8.30一般预算平均增幅、人均可用财力平均增幅两次控制、社会治安系数调整、案件数调整xl 2_2016年决算报告附表7.21" xfId="974"/>
    <cellStyle name="差_2009年一般性转移支付标准工资_地方配套按人均增幅控制8.30一般预算平均增幅、人均可用财力平均增幅两次控制、社会治安系数调整、案件数调整xl 2_2016年决算报告附表7.21 2" xfId="1803"/>
    <cellStyle name="差_2009年一般性转移支付标准工资_地方配套按人均增幅控制8.30一般预算平均增幅、人均可用财力平均增幅两次控制、社会治安系数调整、案件数调整xl 2_2016年决算报告附表8.25" xfId="241"/>
    <cellStyle name="差_2009年一般性转移支付标准工资_地方配套按人均增幅控制8.30一般预算平均增幅、人均可用财力平均增幅两次控制、社会治安系数调整、案件数调整xl 2_2016年决算报告附表8.25 2" xfId="155"/>
    <cellStyle name="差_2009年一般性转移支付标准工资_地方配套按人均增幅控制8.30一般预算平均增幅、人均可用财力平均增幅两次控制、社会治安系数调整、案件数调整xl 3" xfId="1804"/>
    <cellStyle name="差_2009年一般性转移支付标准工资_地方配套按人均增幅控制8.30一般预算平均增幅、人均可用财力平均增幅两次控制、社会治安系数调整、案件数调整xl 3 2" xfId="1805"/>
    <cellStyle name="差_2009年一般性转移支付标准工资_地方配套按人均增幅控制8.30一般预算平均增幅、人均可用财力平均增幅两次控制、社会治安系数调整、案件数调整xl 3_2016年决算报告附表7.21" xfId="1806"/>
    <cellStyle name="差_2009年一般性转移支付标准工资_地方配套按人均增幅控制8.30一般预算平均增幅、人均可用财力平均增幅两次控制、社会治安系数调整、案件数调整xl 3_2016年决算报告附表7.21 2" xfId="1807"/>
    <cellStyle name="差_2009年一般性转移支付标准工资_地方配套按人均增幅控制8.30一般预算平均增幅、人均可用财力平均增幅两次控制、社会治安系数调整、案件数调整xl 3_2016年决算报告附表8.25" xfId="1809"/>
    <cellStyle name="差_2009年一般性转移支付标准工资_地方配套按人均增幅控制8.30一般预算平均增幅、人均可用财力平均增幅两次控制、社会治安系数调整、案件数调整xl 3_2016年决算报告附表8.25 2" xfId="1812"/>
    <cellStyle name="差_2009年一般性转移支付标准工资_地方配套按人均增幅控制8.30一般预算平均增幅、人均可用财力平均增幅两次控制、社会治安系数调整、案件数调整xl 4" xfId="1813"/>
    <cellStyle name="差_2009年一般性转移支付标准工资_地方配套按人均增幅控制8.31（调整结案率后）xl" xfId="1816"/>
    <cellStyle name="差_2009年一般性转移支付标准工资_地方配套按人均增幅控制8.31（调整结案率后）xl 2" xfId="1817"/>
    <cellStyle name="差_2009年一般性转移支付标准工资_地方配套按人均增幅控制8.31（调整结案率后）xl 2 2" xfId="1819"/>
    <cellStyle name="差_2009年一般性转移支付标准工资_地方配套按人均增幅控制8.31（调整结案率后）xl 2_2016年决算报告附表7.21" xfId="1822"/>
    <cellStyle name="差_2009年一般性转移支付标准工资_地方配套按人均增幅控制8.31（调整结案率后）xl 2_2016年决算报告附表7.21 2" xfId="1825"/>
    <cellStyle name="差_2009年一般性转移支付标准工资_地方配套按人均增幅控制8.31（调整结案率后）xl 2_2016年决算报告附表8.25" xfId="1828"/>
    <cellStyle name="差_2009年一般性转移支付标准工资_地方配套按人均增幅控制8.31（调整结案率后）xl 2_2016年决算报告附表8.25 2" xfId="1830"/>
    <cellStyle name="差_2009年一般性转移支付标准工资_地方配套按人均增幅控制8.31（调整结案率后）xl 3" xfId="1833"/>
    <cellStyle name="差_2009年一般性转移支付标准工资_地方配套按人均增幅控制8.31（调整结案率后）xl 3 2" xfId="1836"/>
    <cellStyle name="差_2009年一般性转移支付标准工资_地方配套按人均增幅控制8.31（调整结案率后）xl 3_2016年决算报告附表7.21" xfId="1837"/>
    <cellStyle name="差_2009年一般性转移支付标准工资_地方配套按人均增幅控制8.31（调整结案率后）xl 3_2016年决算报告附表7.21 2" xfId="1838"/>
    <cellStyle name="差_2009年一般性转移支付标准工资_地方配套按人均增幅控制8.31（调整结案率后）xl 3_2016年决算报告附表8.25" xfId="1839"/>
    <cellStyle name="差_2009年一般性转移支付标准工资_地方配套按人均增幅控制8.31（调整结案率后）xl 3_2016年决算报告附表8.25 2" xfId="1840"/>
    <cellStyle name="差_2009年一般性转移支付标准工资_地方配套按人均增幅控制8.31（调整结案率后）xl 4" xfId="1841"/>
    <cellStyle name="差_2009年一般性转移支付标准工资_奖励补助测算5.22测试" xfId="1842"/>
    <cellStyle name="差_2009年一般性转移支付标准工资_奖励补助测算5.22测试 2" xfId="1843"/>
    <cellStyle name="差_2009年一般性转移支付标准工资_奖励补助测算5.22测试 2 2" xfId="1845"/>
    <cellStyle name="差_2009年一般性转移支付标准工资_奖励补助测算5.22测试 2_2016年决算报告附表7.21" xfId="1847"/>
    <cellStyle name="差_2009年一般性转移支付标准工资_奖励补助测算5.22测试 2_2016年决算报告附表7.21 2" xfId="1848"/>
    <cellStyle name="差_2009年一般性转移支付标准工资_奖励补助测算5.22测试 2_2016年决算报告附表8.25" xfId="1851"/>
    <cellStyle name="差_2009年一般性转移支付标准工资_奖励补助测算5.22测试 2_2016年决算报告附表8.25 2" xfId="1072"/>
    <cellStyle name="差_2009年一般性转移支付标准工资_奖励补助测算5.22测试 3" xfId="1853"/>
    <cellStyle name="差_2009年一般性转移支付标准工资_奖励补助测算5.22测试 3 2" xfId="1855"/>
    <cellStyle name="差_2009年一般性转移支付标准工资_奖励补助测算5.22测试 3_2016年决算报告附表7.21" xfId="1856"/>
    <cellStyle name="差_2009年一般性转移支付标准工资_奖励补助测算5.22测试 3_2016年决算报告附表7.21 2" xfId="1857"/>
    <cellStyle name="差_2009年一般性转移支付标准工资_奖励补助测算5.22测试 3_2016年决算报告附表8.25" xfId="1858"/>
    <cellStyle name="差_2009年一般性转移支付标准工资_奖励补助测算5.22测试 3_2016年决算报告附表8.25 2" xfId="1859"/>
    <cellStyle name="差_2009年一般性转移支付标准工资_奖励补助测算5.22测试 4" xfId="1861"/>
    <cellStyle name="差_2009年一般性转移支付标准工资_奖励补助测算5.23新" xfId="1862"/>
    <cellStyle name="差_2009年一般性转移支付标准工资_奖励补助测算5.23新 2" xfId="1867"/>
    <cellStyle name="差_2009年一般性转移支付标准工资_奖励补助测算5.23新 2 2" xfId="1206"/>
    <cellStyle name="差_2009年一般性转移支付标准工资_奖励补助测算5.23新 2_2016年决算报告附表7.21" xfId="1868"/>
    <cellStyle name="差_2009年一般性转移支付标准工资_奖励补助测算5.23新 2_2016年决算报告附表7.21 2" xfId="1869"/>
    <cellStyle name="差_2009年一般性转移支付标准工资_奖励补助测算5.23新 2_2016年决算报告附表8.25" xfId="1870"/>
    <cellStyle name="差_2009年一般性转移支付标准工资_奖励补助测算5.23新 2_2016年决算报告附表8.25 2" xfId="85"/>
    <cellStyle name="差_2009年一般性转移支付标准工资_奖励补助测算5.23新 3" xfId="5"/>
    <cellStyle name="差_2009年一般性转移支付标准工资_奖励补助测算5.23新 3 2" xfId="1873"/>
    <cellStyle name="差_2009年一般性转移支付标准工资_奖励补助测算5.23新 3_2016年决算报告附表7.21" xfId="1874"/>
    <cellStyle name="差_2009年一般性转移支付标准工资_奖励补助测算5.23新 3_2016年决算报告附表7.21 2" xfId="1875"/>
    <cellStyle name="差_2009年一般性转移支付标准工资_奖励补助测算5.23新 3_2016年决算报告附表8.25" xfId="1876"/>
    <cellStyle name="差_2009年一般性转移支付标准工资_奖励补助测算5.23新 3_2016年决算报告附表8.25 2" xfId="386"/>
    <cellStyle name="差_2009年一般性转移支付标准工资_奖励补助测算5.23新 4" xfId="1877"/>
    <cellStyle name="差_2009年一般性转移支付标准工资_奖励补助测算5.24冯铸" xfId="337"/>
    <cellStyle name="差_2009年一般性转移支付标准工资_奖励补助测算5.24冯铸 2" xfId="1878"/>
    <cellStyle name="差_2009年一般性转移支付标准工资_奖励补助测算5.24冯铸 2 2" xfId="1879"/>
    <cellStyle name="差_2009年一般性转移支付标准工资_奖励补助测算5.24冯铸 2_2016年决算报告附表7.21" xfId="1882"/>
    <cellStyle name="差_2009年一般性转移支付标准工资_奖励补助测算5.24冯铸 2_2016年决算报告附表7.21 2" xfId="1883"/>
    <cellStyle name="差_2009年一般性转移支付标准工资_奖励补助测算5.24冯铸 2_2016年决算报告附表8.25" xfId="1885"/>
    <cellStyle name="差_2009年一般性转移支付标准工资_奖励补助测算5.24冯铸 2_2016年决算报告附表8.25 2" xfId="1887"/>
    <cellStyle name="差_2009年一般性转移支付标准工资_奖励补助测算5.24冯铸 3" xfId="1888"/>
    <cellStyle name="差_2009年一般性转移支付标准工资_奖励补助测算5.24冯铸 3 2" xfId="1889"/>
    <cellStyle name="差_2009年一般性转移支付标准工资_奖励补助测算5.24冯铸 3_2016年决算报告附表7.21" xfId="1891"/>
    <cellStyle name="差_2009年一般性转移支付标准工资_奖励补助测算5.24冯铸 3_2016年决算报告附表7.21 2" xfId="1893"/>
    <cellStyle name="差_2009年一般性转移支付标准工资_奖励补助测算5.24冯铸 3_2016年决算报告附表8.25" xfId="1894"/>
    <cellStyle name="差_2009年一般性转移支付标准工资_奖励补助测算5.24冯铸 3_2016年决算报告附表8.25 2" xfId="1895"/>
    <cellStyle name="差_2009年一般性转移支付标准工资_奖励补助测算5.24冯铸 4" xfId="1896"/>
    <cellStyle name="差_2009年一般性转移支付标准工资_奖励补助测算7.23" xfId="1439"/>
    <cellStyle name="差_2009年一般性转移支付标准工资_奖励补助测算7.23 2" xfId="1442"/>
    <cellStyle name="差_2009年一般性转移支付标准工资_奖励补助测算7.23 2 2" xfId="1897"/>
    <cellStyle name="差_2009年一般性转移支付标准工资_奖励补助测算7.23 2_2016年决算报告附表7.21" xfId="1899"/>
    <cellStyle name="差_2009年一般性转移支付标准工资_奖励补助测算7.23 2_2016年决算报告附表7.21 2" xfId="1900"/>
    <cellStyle name="差_2009年一般性转移支付标准工资_奖励补助测算7.23 2_2016年决算报告附表8.25" xfId="1902"/>
    <cellStyle name="差_2009年一般性转移支付标准工资_奖励补助测算7.23 2_2016年决算报告附表8.25 2" xfId="1903"/>
    <cellStyle name="差_2009年一般性转移支付标准工资_奖励补助测算7.23 3" xfId="1905"/>
    <cellStyle name="差_2009年一般性转移支付标准工资_奖励补助测算7.23 3 2" xfId="1906"/>
    <cellStyle name="差_2009年一般性转移支付标准工资_奖励补助测算7.23 3_2016年决算报告附表7.21" xfId="920"/>
    <cellStyle name="差_2009年一般性转移支付标准工资_奖励补助测算7.23 3_2016年决算报告附表7.21 2" xfId="1908"/>
    <cellStyle name="差_2009年一般性转移支付标准工资_奖励补助测算7.23 3_2016年决算报告附表8.25" xfId="1909"/>
    <cellStyle name="差_2009年一般性转移支付标准工资_奖励补助测算7.23 3_2016年决算报告附表8.25 2" xfId="1912"/>
    <cellStyle name="差_2009年一般性转移支付标准工资_奖励补助测算7.23 4" xfId="1914"/>
    <cellStyle name="差_2009年一般性转移支付标准工资_奖励补助测算7.25" xfId="1915"/>
    <cellStyle name="差_2009年一般性转移支付标准工资_奖励补助测算7.25 (version 1) (version 1)" xfId="1917"/>
    <cellStyle name="差_2009年一般性转移支付标准工资_奖励补助测算7.25 (version 1) (version 1) 2" xfId="126"/>
    <cellStyle name="差_2009年一般性转移支付标准工资_奖励补助测算7.25 (version 1) (version 1) 2 2" xfId="645"/>
    <cellStyle name="差_2009年一般性转移支付标准工资_奖励补助测算7.25 (version 1) (version 1) 2_2016年决算报告附表7.21" xfId="1919"/>
    <cellStyle name="差_2009年一般性转移支付标准工资_奖励补助测算7.25 (version 1) (version 1) 2_2016年决算报告附表7.21 2" xfId="613"/>
    <cellStyle name="差_2009年一般性转移支付标准工资_奖励补助测算7.25 (version 1) (version 1) 2_2016年决算报告附表8.25" xfId="1920"/>
    <cellStyle name="差_2009年一般性转移支付标准工资_奖励补助测算7.25 (version 1) (version 1) 2_2016年决算报告附表8.25 2" xfId="1921"/>
    <cellStyle name="差_2009年一般性转移支付标准工资_奖励补助测算7.25 (version 1) (version 1) 3" xfId="1922"/>
    <cellStyle name="差_2009年一般性转移支付标准工资_奖励补助测算7.25 (version 1) (version 1) 3 2" xfId="1923"/>
    <cellStyle name="差_2009年一般性转移支付标准工资_奖励补助测算7.25 (version 1) (version 1) 3_2016年决算报告附表7.21" xfId="1924"/>
    <cellStyle name="差_2009年一般性转移支付标准工资_奖励补助测算7.25 (version 1) (version 1) 3_2016年决算报告附表7.21 2" xfId="1926"/>
    <cellStyle name="差_2009年一般性转移支付标准工资_奖励补助测算7.25 (version 1) (version 1) 3_2016年决算报告附表8.25" xfId="1927"/>
    <cellStyle name="差_2009年一般性转移支付标准工资_奖励补助测算7.25 (version 1) (version 1) 3_2016年决算报告附表8.25 2" xfId="1928"/>
    <cellStyle name="差_2009年一般性转移支付标准工资_奖励补助测算7.25 (version 1) (version 1) 4" xfId="1930"/>
    <cellStyle name="差_2009年一般性转移支付标准工资_奖励补助测算7.25 2" xfId="1932"/>
    <cellStyle name="差_2009年一般性转移支付标准工资_奖励补助测算7.25 2 2" xfId="1934"/>
    <cellStyle name="差_2009年一般性转移支付标准工资_奖励补助测算7.25 2_2016年决算报告附表7.21" xfId="1935"/>
    <cellStyle name="差_2009年一般性转移支付标准工资_奖励补助测算7.25 2_2016年决算报告附表7.21 2" xfId="1936"/>
    <cellStyle name="差_2009年一般性转移支付标准工资_奖励补助测算7.25 2_2016年决算报告附表8.25" xfId="1281"/>
    <cellStyle name="差_2009年一般性转移支付标准工资_奖励补助测算7.25 2_2016年决算报告附表8.25 2" xfId="1937"/>
    <cellStyle name="差_2009年一般性转移支付标准工资_奖励补助测算7.25 3" xfId="1940"/>
    <cellStyle name="差_2009年一般性转移支付标准工资_奖励补助测算7.25 3 2" xfId="19"/>
    <cellStyle name="差_2009年一般性转移支付标准工资_奖励补助测算7.25 3_2016年决算报告附表7.21" xfId="1941"/>
    <cellStyle name="差_2009年一般性转移支付标准工资_奖励补助测算7.25 3_2016年决算报告附表7.21 2" xfId="1942"/>
    <cellStyle name="差_2009年一般性转移支付标准工资_奖励补助测算7.25 3_2016年决算报告附表8.25" xfId="1911"/>
    <cellStyle name="差_2009年一般性转移支付标准工资_奖励补助测算7.25 3_2016年决算报告附表8.25 2" xfId="1944"/>
    <cellStyle name="差_2009年一般性转移支付标准工资_奖励补助测算7.25 4" xfId="81"/>
    <cellStyle name="差_2009年一般性转移支付标准工资_奖励补助测算7.25 5" xfId="1945"/>
    <cellStyle name="差_2010年自治区财政与市、试点县财政年终决算结算单0211" xfId="504"/>
    <cellStyle name="差_2010年自治区财政与市、试点县财政年终决算结算单0211 2" xfId="1949"/>
    <cellStyle name="差_2010年自治区财政与市、试点县财政年终决算结算单20101202" xfId="1950"/>
    <cellStyle name="差_2010年自治区财政与市、试点县财政年终决算结算单20101202 2" xfId="1951"/>
    <cellStyle name="差_2011年09月月报大表" xfId="1954"/>
    <cellStyle name="差_2014年度广西壮族自治区本级部门决算收支汇总表" xfId="1957"/>
    <cellStyle name="差_2014年度广西壮族自治区本级部门决算收支汇总表 2" xfId="1959"/>
    <cellStyle name="差_2014年广西壮族自治区本级决算录入表0701" xfId="1961"/>
    <cellStyle name="差_2014年广西壮族自治区本级决算录入表0701 2" xfId="1965"/>
    <cellStyle name="差_2015年广西壮族自治区本级部门决算收支汇总表" xfId="1966"/>
    <cellStyle name="差_2015年广西壮族自治区本级部门决算收支汇总表 2" xfId="1969"/>
    <cellStyle name="差_2015年广西壮族自治区本级部门决算收支汇总表(0622莫先孔提供)" xfId="1970"/>
    <cellStyle name="差_2015年广西壮族自治区本级部门决算收支汇总表(0622莫先孔提供) 2" xfId="1971"/>
    <cellStyle name="差_2015年广西壮族自治区本级政府性基金预算收支决算表" xfId="1975"/>
    <cellStyle name="差_2015年广西壮族自治区本级政府性基金预算收支决算表 2" xfId="1979"/>
    <cellStyle name="差_2015年广西壮族自治区本级政府性基金预算收支决算表0608" xfId="1981"/>
    <cellStyle name="差_2015年广西壮族自治区本级政府性基金预算收支决算表0608 2" xfId="792"/>
    <cellStyle name="差_20170804175743_643 (1)" xfId="1983"/>
    <cellStyle name="差_20170804175743_643 (1) 2" xfId="1985"/>
    <cellStyle name="差_20河南" xfId="1987"/>
    <cellStyle name="差_20河南 2" xfId="1989"/>
    <cellStyle name="差_20河南_财力性转移支付2010年预算参考数" xfId="1991"/>
    <cellStyle name="差_20河南_财力性转移支付2010年预算参考数 2" xfId="1993"/>
    <cellStyle name="差_22湖南" xfId="1581"/>
    <cellStyle name="差_22湖南 2" xfId="1585"/>
    <cellStyle name="差_22湖南_财力性转移支付2010年预算参考数" xfId="1995"/>
    <cellStyle name="差_22湖南_财力性转移支付2010年预算参考数 2" xfId="1996"/>
    <cellStyle name="差_27重庆" xfId="854"/>
    <cellStyle name="差_27重庆 2" xfId="857"/>
    <cellStyle name="差_27重庆_财力性转移支付2010年预算参考数" xfId="2000"/>
    <cellStyle name="差_27重庆_财力性转移支付2010年预算参考数 2" xfId="2002"/>
    <cellStyle name="差_28四川" xfId="454"/>
    <cellStyle name="差_28四川 2" xfId="457"/>
    <cellStyle name="差_28四川_财力性转移支付2010年预算参考数" xfId="2003"/>
    <cellStyle name="差_28四川_财力性转移支付2010年预算参考数 2" xfId="2005"/>
    <cellStyle name="差_2支出" xfId="2006"/>
    <cellStyle name="差_30云南" xfId="2007"/>
    <cellStyle name="差_30云南 2" xfId="2009"/>
    <cellStyle name="差_30云南_1" xfId="2010"/>
    <cellStyle name="差_30云南_1 2" xfId="2011"/>
    <cellStyle name="差_30云南_1_财力性转移支付2010年预算参考数" xfId="12"/>
    <cellStyle name="差_30云南_1_财力性转移支付2010年预算参考数 2" xfId="1087"/>
    <cellStyle name="差_33甘肃" xfId="2012"/>
    <cellStyle name="差_33甘肃 2" xfId="2013"/>
    <cellStyle name="差_34青海" xfId="2015"/>
    <cellStyle name="差_34青海 2" xfId="1662"/>
    <cellStyle name="差_34青海_1" xfId="2016"/>
    <cellStyle name="差_34青海_1 2" xfId="2017"/>
    <cellStyle name="差_34青海_1_财力性转移支付2010年预算参考数" xfId="2019"/>
    <cellStyle name="差_34青海_1_财力性转移支付2010年预算参考数 2" xfId="2020"/>
    <cellStyle name="差_34青海_财力性转移支付2010年预算参考数" xfId="262"/>
    <cellStyle name="差_34青海_财力性转移支付2010年预算参考数 2" xfId="2022"/>
    <cellStyle name="差_4各市支出" xfId="2024"/>
    <cellStyle name="差_530623_2006年县级财政报表附表" xfId="2025"/>
    <cellStyle name="差_530623_2006年县级财政报表附表 2" xfId="1011"/>
    <cellStyle name="差_530623_2006年县级财政报表附表 2 2" xfId="2028"/>
    <cellStyle name="差_530623_2006年县级财政报表附表 2_2016年决算报告附表7.21" xfId="2031"/>
    <cellStyle name="差_530623_2006年县级财政报表附表 2_2016年决算报告附表7.21 2" xfId="2035"/>
    <cellStyle name="差_530623_2006年县级财政报表附表 2_2016年决算报告附表8.25" xfId="2038"/>
    <cellStyle name="差_530623_2006年县级财政报表附表 2_2016年决算报告附表8.25 2" xfId="2040"/>
    <cellStyle name="差_530623_2006年县级财政报表附表 3" xfId="2042"/>
    <cellStyle name="差_530623_2006年县级财政报表附表 3 2" xfId="2045"/>
    <cellStyle name="差_530623_2006年县级财政报表附表 3_2016年决算报告附表7.21" xfId="958"/>
    <cellStyle name="差_530623_2006年县级财政报表附表 3_2016年决算报告附表7.21 2" xfId="962"/>
    <cellStyle name="差_530623_2006年县级财政报表附表 3_2016年决算报告附表8.25" xfId="2048"/>
    <cellStyle name="差_530623_2006年县级财政报表附表 3_2016年决算报告附表8.25 2" xfId="2049"/>
    <cellStyle name="差_530623_2006年县级财政报表附表 4" xfId="78"/>
    <cellStyle name="差_530629_2006年县级财政报表附表" xfId="2050"/>
    <cellStyle name="差_530629_2006年县级财政报表附表 2" xfId="2051"/>
    <cellStyle name="差_530629_2006年县级财政报表附表 2 2" xfId="2053"/>
    <cellStyle name="差_530629_2006年县级财政报表附表 2_2016年决算报告附表7.21" xfId="2056"/>
    <cellStyle name="差_530629_2006年县级财政报表附表 2_2016年决算报告附表7.21 2" xfId="2057"/>
    <cellStyle name="差_530629_2006年县级财政报表附表 2_2016年决算报告附表8.25" xfId="2062"/>
    <cellStyle name="差_530629_2006年县级财政报表附表 2_2016年决算报告附表8.25 2" xfId="2066"/>
    <cellStyle name="差_530629_2006年县级财政报表附表 3" xfId="2067"/>
    <cellStyle name="差_530629_2006年县级财政报表附表 3 2" xfId="2068"/>
    <cellStyle name="差_530629_2006年县级财政报表附表 3_2016年决算报告附表7.21" xfId="2069"/>
    <cellStyle name="差_530629_2006年县级财政报表附表 3_2016年决算报告附表7.21 2" xfId="1197"/>
    <cellStyle name="差_530629_2006年县级财政报表附表 3_2016年决算报告附表8.25" xfId="2070"/>
    <cellStyle name="差_530629_2006年县级财政报表附表 3_2016年决算报告附表8.25 2" xfId="2071"/>
    <cellStyle name="差_530629_2006年县级财政报表附表 4" xfId="2073"/>
    <cellStyle name="差_5334_2006年迪庆县级财政报表附表" xfId="2074"/>
    <cellStyle name="差_5334_2006年迪庆县级财政报表附表 2" xfId="1960"/>
    <cellStyle name="差_5334_2006年迪庆县级财政报表附表 2 2" xfId="1964"/>
    <cellStyle name="差_5334_2006年迪庆县级财政报表附表 2_2016年决算报告附表7.21" xfId="2044"/>
    <cellStyle name="差_5334_2006年迪庆县级财政报表附表 2_2016年决算报告附表7.21 2" xfId="2047"/>
    <cellStyle name="差_5334_2006年迪庆县级财政报表附表 2_2016年决算报告附表8.25" xfId="2075"/>
    <cellStyle name="差_5334_2006年迪庆县级财政报表附表 2_2016年决算报告附表8.25 2" xfId="2076"/>
    <cellStyle name="差_5334_2006年迪庆县级财政报表附表 3" xfId="2077"/>
    <cellStyle name="差_5334_2006年迪庆县级财政报表附表 3 2" xfId="2079"/>
    <cellStyle name="差_5334_2006年迪庆县级财政报表附表 3_2016年决算报告附表7.21" xfId="2081"/>
    <cellStyle name="差_5334_2006年迪庆县级财政报表附表 3_2016年决算报告附表7.21 2" xfId="2083"/>
    <cellStyle name="差_5334_2006年迪庆县级财政报表附表 3_2016年决算报告附表8.25" xfId="1139"/>
    <cellStyle name="差_5334_2006年迪庆县级财政报表附表 3_2016年决算报告附表8.25 2" xfId="1533"/>
    <cellStyle name="差_5334_2006年迪庆县级财政报表附表 4" xfId="2086"/>
    <cellStyle name="差_Book1" xfId="2088"/>
    <cellStyle name="差_Book1 2" xfId="27"/>
    <cellStyle name="差_Book1 2 2" xfId="2091"/>
    <cellStyle name="差_Book1 2_2016年决算报告附表7.21" xfId="2094"/>
    <cellStyle name="差_Book1 2_2016年决算报告附表7.21 2" xfId="2096"/>
    <cellStyle name="差_Book1 2_2016年决算报告附表8.25" xfId="2098"/>
    <cellStyle name="差_Book1 2_2016年决算报告附表8.25 2" xfId="2101"/>
    <cellStyle name="差_Book1 3" xfId="1131"/>
    <cellStyle name="差_Book1 3 2" xfId="1755"/>
    <cellStyle name="差_Book1 3_2016年决算报告附表7.21" xfId="2104"/>
    <cellStyle name="差_Book1 3_2016年决算报告附表7.21 2" xfId="2107"/>
    <cellStyle name="差_Book1 3_2016年决算报告附表8.25" xfId="2111"/>
    <cellStyle name="差_Book1 3_2016年决算报告附表8.25 2" xfId="2113"/>
    <cellStyle name="差_Book1 4" xfId="2115"/>
    <cellStyle name="差_Book1_1" xfId="2117"/>
    <cellStyle name="差_Book1_1 2" xfId="2119"/>
    <cellStyle name="差_Book1_1_Book1" xfId="2120"/>
    <cellStyle name="差_Book1_1_Book1 2" xfId="2121"/>
    <cellStyle name="差_Book1_2" xfId="2123"/>
    <cellStyle name="差_Book1_2 2" xfId="953"/>
    <cellStyle name="差_Book1_2014年广西壮族自治区本级决算录入表0701" xfId="2125"/>
    <cellStyle name="差_Book1_2014年广西壮族自治区本级决算录入表0701 2" xfId="1000"/>
    <cellStyle name="差_Book1_20170804175743_643 (1)" xfId="2126"/>
    <cellStyle name="差_Book1_20170804175743_643 (1) 2" xfId="2127"/>
    <cellStyle name="差_Book1_Book1" xfId="2129"/>
    <cellStyle name="差_Book1_Book1 2" xfId="2131"/>
    <cellStyle name="差_Book1_财力性转移支付2010年预算参考数" xfId="2132"/>
    <cellStyle name="差_Book1_财力性转移支付2010年预算参考数 2" xfId="2133"/>
    <cellStyle name="差_Book1_新增公开表格-政府性基金预算收支决算表" xfId="1773"/>
    <cellStyle name="差_Book1_新增公开表格-政府性基金预算收支决算表 2" xfId="2134"/>
    <cellStyle name="差_Book2" xfId="80"/>
    <cellStyle name="差_Book2 2" xfId="834"/>
    <cellStyle name="差_Book2 2 2" xfId="2135"/>
    <cellStyle name="差_Book2 2_2016年决算报告附表7.21" xfId="2137"/>
    <cellStyle name="差_Book2 2_2016年决算报告附表7.21 2" xfId="1166"/>
    <cellStyle name="差_Book2 2_2016年决算报告附表8.25" xfId="2139"/>
    <cellStyle name="差_Book2 2_2016年决算报告附表8.25 2" xfId="2124"/>
    <cellStyle name="差_Book2 3" xfId="1138"/>
    <cellStyle name="差_Book2 3 2" xfId="2141"/>
    <cellStyle name="差_Book2 3_2016年决算报告附表7.21" xfId="2142"/>
    <cellStyle name="差_Book2 3_2016年决算报告附表7.21 2" xfId="2143"/>
    <cellStyle name="差_Book2 3_2016年决算报告附表8.25" xfId="575"/>
    <cellStyle name="差_Book2 3_2016年决算报告附表8.25 2" xfId="638"/>
    <cellStyle name="差_Book2 4" xfId="2146"/>
    <cellStyle name="差_Book2_2014年广西壮族自治区本级决算录入表0701" xfId="2148"/>
    <cellStyle name="差_Book2_2014年广西壮族自治区本级决算录入表0701 2" xfId="2149"/>
    <cellStyle name="差_Book2_财力性转移支付2010年预算参考数" xfId="2152"/>
    <cellStyle name="差_Book2_财力性转移支付2010年预算参考数 2" xfId="2156"/>
    <cellStyle name="差_gdp" xfId="3"/>
    <cellStyle name="差_gdp 2" xfId="62"/>
    <cellStyle name="差_M01-2(州市补助收入)" xfId="703"/>
    <cellStyle name="差_M01-2(州市补助收入) 2" xfId="2158"/>
    <cellStyle name="差_M01-2(州市补助收入) 2 2" xfId="2159"/>
    <cellStyle name="差_M01-2(州市补助收入) 2_2016年决算报告附表7.21" xfId="2161"/>
    <cellStyle name="差_M01-2(州市补助收入) 2_2016年决算报告附表7.21 2" xfId="2164"/>
    <cellStyle name="差_M01-2(州市补助收入) 2_2016年决算报告附表8.25" xfId="2166"/>
    <cellStyle name="差_M01-2(州市补助收入) 2_2016年决算报告附表8.25 2" xfId="2168"/>
    <cellStyle name="差_M01-2(州市补助收入) 3" xfId="2169"/>
    <cellStyle name="差_M01-2(州市补助收入) 3 2" xfId="2170"/>
    <cellStyle name="差_M01-2(州市补助收入) 3_2016年决算报告附表7.21" xfId="1815"/>
    <cellStyle name="差_M01-2(州市补助收入) 3_2016年决算报告附表7.21 2" xfId="2171"/>
    <cellStyle name="差_M01-2(州市补助收入) 3_2016年决算报告附表8.25" xfId="2172"/>
    <cellStyle name="差_M01-2(州市补助收入) 3_2016年决算报告附表8.25 2" xfId="2173"/>
    <cellStyle name="差_M01-2(州市补助收入) 4" xfId="2174"/>
    <cellStyle name="差_M03" xfId="246"/>
    <cellStyle name="差_M03 2" xfId="2175"/>
    <cellStyle name="差_M03 2 2" xfId="2176"/>
    <cellStyle name="差_M03 2_2016年决算报告附表7.21" xfId="2180"/>
    <cellStyle name="差_M03 2_2016年决算报告附表7.21 2" xfId="2183"/>
    <cellStyle name="差_M03 2_2016年决算报告附表8.25" xfId="2185"/>
    <cellStyle name="差_M03 2_2016年决算报告附表8.25 2" xfId="2187"/>
    <cellStyle name="差_M03 3" xfId="2188"/>
    <cellStyle name="差_M03 3 2" xfId="2189"/>
    <cellStyle name="差_M03 3_2016年决算报告附表7.21" xfId="2190"/>
    <cellStyle name="差_M03 3_2016年决算报告附表7.21 2" xfId="1557"/>
    <cellStyle name="差_M03 3_2016年决算报告附表8.25" xfId="2192"/>
    <cellStyle name="差_M03 3_2016年决算报告附表8.25 2" xfId="2193"/>
    <cellStyle name="差_M03 4" xfId="2194"/>
    <cellStyle name="差_安徽 缺口县区测算(地方填报)1" xfId="731"/>
    <cellStyle name="差_安徽 缺口县区测算(地方填报)1 2" xfId="740"/>
    <cellStyle name="差_安徽 缺口县区测算(地方填报)1_财力性转移支付2010年预算参考数" xfId="2195"/>
    <cellStyle name="差_安徽 缺口县区测算(地方填报)1_财力性转移支付2010年预算参考数 2" xfId="2196"/>
    <cellStyle name="差_报预算处2014年政府性基金决算报表(政府性基金)" xfId="2198"/>
    <cellStyle name="差_报预算处2014年政府性基金决算报表(政府性基金) 2" xfId="2199"/>
    <cellStyle name="差_表十" xfId="2201"/>
    <cellStyle name="差_表十 2" xfId="2202"/>
    <cellStyle name="差_补充表" xfId="991"/>
    <cellStyle name="差_补充表 2" xfId="2204"/>
    <cellStyle name="差_补助与上解情况表" xfId="2205"/>
    <cellStyle name="差_补助与上解情况表 2" xfId="2206"/>
    <cellStyle name="差_不含人员经费系数" xfId="1337"/>
    <cellStyle name="差_不含人员经费系数 2" xfId="1750"/>
    <cellStyle name="差_不含人员经费系数_财力性转移支付2010年预算参考数" xfId="414"/>
    <cellStyle name="差_不含人员经费系数_财力性转移支付2010年预算参考数 2" xfId="417"/>
    <cellStyle name="差_不用软件计算9.1不考虑经费管理评价xl" xfId="2207"/>
    <cellStyle name="差_不用软件计算9.1不考虑经费管理评价xl 2" xfId="2209"/>
    <cellStyle name="差_不用软件计算9.1不考虑经费管理评价xl 2 2" xfId="2211"/>
    <cellStyle name="差_不用软件计算9.1不考虑经费管理评价xl 2_2016年决算报告附表7.21" xfId="1084"/>
    <cellStyle name="差_不用软件计算9.1不考虑经费管理评价xl 2_2016年决算报告附表7.21 2" xfId="2213"/>
    <cellStyle name="差_不用软件计算9.1不考虑经费管理评价xl 2_2016年决算报告附表8.25" xfId="299"/>
    <cellStyle name="差_不用软件计算9.1不考虑经费管理评价xl 2_2016年决算报告附表8.25 2" xfId="306"/>
    <cellStyle name="差_不用软件计算9.1不考虑经费管理评价xl 3" xfId="2214"/>
    <cellStyle name="差_不用软件计算9.1不考虑经费管理评价xl 3 2" xfId="2216"/>
    <cellStyle name="差_不用软件计算9.1不考虑经费管理评价xl 3_2016年决算报告附表7.21" xfId="2218"/>
    <cellStyle name="差_不用软件计算9.1不考虑经费管理评价xl 3_2016年决算报告附表7.21 2" xfId="2219"/>
    <cellStyle name="差_不用软件计算9.1不考虑经费管理评价xl 3_2016年决算报告附表8.25" xfId="1019"/>
    <cellStyle name="差_不用软件计算9.1不考虑经费管理评价xl 3_2016年决算报告附表8.25 2" xfId="2220"/>
    <cellStyle name="差_不用软件计算9.1不考虑经费管理评价xl 4" xfId="2222"/>
    <cellStyle name="差_财政供养人员" xfId="2223"/>
    <cellStyle name="差_财政供养人员 2" xfId="2225"/>
    <cellStyle name="差_财政供养人员 2 2" xfId="2226"/>
    <cellStyle name="差_财政供养人员 2_2016年决算报告附表7.21" xfId="2228"/>
    <cellStyle name="差_财政供养人员 2_2016年决算报告附表7.21 2" xfId="2229"/>
    <cellStyle name="差_财政供养人员 2_2016年决算报告附表8.25" xfId="2231"/>
    <cellStyle name="差_财政供养人员 2_2016年决算报告附表8.25 2" xfId="2233"/>
    <cellStyle name="差_财政供养人员 3" xfId="601"/>
    <cellStyle name="差_财政供养人员 3 2" xfId="2234"/>
    <cellStyle name="差_财政供养人员 3_2016年决算报告附表7.21" xfId="2236"/>
    <cellStyle name="差_财政供养人员 3_2016年决算报告附表7.21 2" xfId="2237"/>
    <cellStyle name="差_财政供养人员 3_2016年决算报告附表8.25" xfId="2085"/>
    <cellStyle name="差_财政供养人员 3_2016年决算报告附表8.25 2" xfId="2239"/>
    <cellStyle name="差_财政供养人员 4" xfId="1715"/>
    <cellStyle name="差_财政供养人员_财力性转移支付2010年预算参考数" xfId="1783"/>
    <cellStyle name="差_财政供养人员_财力性转移支付2010年预算参考数 2" xfId="2240"/>
    <cellStyle name="差_财政支出对上级的依赖程度" xfId="2241"/>
    <cellStyle name="差_测算结果" xfId="2244"/>
    <cellStyle name="差_测算结果 2" xfId="2246"/>
    <cellStyle name="差_测算结果_财力性转移支付2010年预算参考数" xfId="2247"/>
    <cellStyle name="差_测算结果_财力性转移支付2010年预算参考数 2" xfId="941"/>
    <cellStyle name="差_测算结果汇总" xfId="460"/>
    <cellStyle name="差_测算结果汇总 2" xfId="462"/>
    <cellStyle name="差_测算结果汇总_财力性转移支付2010年预算参考数" xfId="48"/>
    <cellStyle name="差_测算结果汇总_财力性转移支付2010年预算参考数 2" xfId="1145"/>
    <cellStyle name="差_成本差异系数" xfId="2248"/>
    <cellStyle name="差_成本差异系数 2" xfId="2249"/>
    <cellStyle name="差_成本差异系数（含人口规模）" xfId="136"/>
    <cellStyle name="差_成本差异系数（含人口规模） 2" xfId="2251"/>
    <cellStyle name="差_成本差异系数（含人口规模）_财力性转移支付2010年预算参考数" xfId="2252"/>
    <cellStyle name="差_成本差异系数（含人口规模）_财力性转移支付2010年预算参考数 2" xfId="2254"/>
    <cellStyle name="差_成本差异系数_财力性转移支付2010年预算参考数" xfId="2256"/>
    <cellStyle name="差_成本差异系数_财力性转移支付2010年预算参考数 2" xfId="2258"/>
    <cellStyle name="差_城建部门" xfId="2259"/>
    <cellStyle name="差_地方配套按人均增幅控制8.30xl" xfId="315"/>
    <cellStyle name="差_地方配套按人均增幅控制8.30xl 2" xfId="29"/>
    <cellStyle name="差_地方配套按人均增幅控制8.30xl 2 2" xfId="2260"/>
    <cellStyle name="差_地方配套按人均增幅控制8.30xl 2_2016年决算报告附表7.21" xfId="2262"/>
    <cellStyle name="差_地方配套按人均增幅控制8.30xl 2_2016年决算报告附表7.21 2" xfId="2264"/>
    <cellStyle name="差_地方配套按人均增幅控制8.30xl 2_2016年决算报告附表8.25" xfId="1163"/>
    <cellStyle name="差_地方配套按人均增幅控制8.30xl 2_2016年决算报告附表8.25 2" xfId="2266"/>
    <cellStyle name="差_地方配套按人均增幅控制8.30xl 3" xfId="2267"/>
    <cellStyle name="差_地方配套按人均增幅控制8.30xl 3 2" xfId="2268"/>
    <cellStyle name="差_地方配套按人均增幅控制8.30xl 3_2016年决算报告附表7.21" xfId="2269"/>
    <cellStyle name="差_地方配套按人均增幅控制8.30xl 3_2016年决算报告附表7.21 2" xfId="2270"/>
    <cellStyle name="差_地方配套按人均增幅控制8.30xl 3_2016年决算报告附表8.25" xfId="2272"/>
    <cellStyle name="差_地方配套按人均增幅控制8.30xl 3_2016年决算报告附表8.25 2" xfId="2274"/>
    <cellStyle name="差_地方配套按人均增幅控制8.30xl 4" xfId="2277"/>
    <cellStyle name="差_地方配套按人均增幅控制8.30一般预算平均增幅、人均可用财力平均增幅两次控制、社会治安系数调整、案件数调整xl" xfId="2118"/>
    <cellStyle name="差_地方配套按人均增幅控制8.30一般预算平均增幅、人均可用财力平均增幅两次控制、社会治安系数调整、案件数调整xl 2" xfId="2279"/>
    <cellStyle name="差_地方配套按人均增幅控制8.30一般预算平均增幅、人均可用财力平均增幅两次控制、社会治安系数调整、案件数调整xl 2 2" xfId="2280"/>
    <cellStyle name="差_地方配套按人均增幅控制8.30一般预算平均增幅、人均可用财力平均增幅两次控制、社会治安系数调整、案件数调整xl 2_2016年决算报告附表7.21" xfId="550"/>
    <cellStyle name="差_地方配套按人均增幅控制8.30一般预算平均增幅、人均可用财力平均增幅两次控制、社会治安系数调整、案件数调整xl 2_2016年决算报告附表7.21 2" xfId="294"/>
    <cellStyle name="差_地方配套按人均增幅控制8.30一般预算平均增幅、人均可用财力平均增幅两次控制、社会治安系数调整、案件数调整xl 2_2016年决算报告附表8.25" xfId="2281"/>
    <cellStyle name="差_地方配套按人均增幅控制8.30一般预算平均增幅、人均可用财力平均增幅两次控制、社会治安系数调整、案件数调整xl 2_2016年决算报告附表8.25 2" xfId="2282"/>
    <cellStyle name="差_地方配套按人均增幅控制8.30一般预算平均增幅、人均可用财力平均增幅两次控制、社会治安系数调整、案件数调整xl 3" xfId="2283"/>
    <cellStyle name="差_地方配套按人均增幅控制8.30一般预算平均增幅、人均可用财力平均增幅两次控制、社会治安系数调整、案件数调整xl 3 2" xfId="2284"/>
    <cellStyle name="差_地方配套按人均增幅控制8.30一般预算平均增幅、人均可用财力平均增幅两次控制、社会治安系数调整、案件数调整xl 3_2016年决算报告附表7.21" xfId="2285"/>
    <cellStyle name="差_地方配套按人均增幅控制8.30一般预算平均增幅、人均可用财力平均增幅两次控制、社会治安系数调整、案件数调整xl 3_2016年决算报告附表7.21 2" xfId="2287"/>
    <cellStyle name="差_地方配套按人均增幅控制8.30一般预算平均增幅、人均可用财力平均增幅两次控制、社会治安系数调整、案件数调整xl 3_2016年决算报告附表8.25" xfId="2289"/>
    <cellStyle name="差_地方配套按人均增幅控制8.30一般预算平均增幅、人均可用财力平均增幅两次控制、社会治安系数调整、案件数调整xl 3_2016年决算报告附表8.25 2" xfId="2290"/>
    <cellStyle name="差_地方配套按人均增幅控制8.30一般预算平均增幅、人均可用财力平均增幅两次控制、社会治安系数调整、案件数调整xl 4" xfId="2292"/>
    <cellStyle name="差_地方配套按人均增幅控制8.31（调整结案率后）xl" xfId="2293"/>
    <cellStyle name="差_地方配套按人均增幅控制8.31（调整结案率后）xl 2" xfId="2294"/>
    <cellStyle name="差_地方配套按人均增幅控制8.31（调整结案率后）xl 2 2" xfId="1677"/>
    <cellStyle name="差_地方配套按人均增幅控制8.31（调整结案率后）xl 2_2016年决算报告附表7.21" xfId="2296"/>
    <cellStyle name="差_地方配套按人均增幅控制8.31（调整结案率后）xl 2_2016年决算报告附表7.21 2" xfId="2298"/>
    <cellStyle name="差_地方配套按人均增幅控制8.31（调整结案率后）xl 2_2016年决算报告附表8.25" xfId="2299"/>
    <cellStyle name="差_地方配套按人均增幅控制8.31（调整结案率后）xl 2_2016年决算报告附表8.25 2" xfId="2301"/>
    <cellStyle name="差_地方配套按人均增幅控制8.31（调整结案率后）xl 3" xfId="2302"/>
    <cellStyle name="差_地方配套按人均增幅控制8.31（调整结案率后）xl 3 2" xfId="2303"/>
    <cellStyle name="差_地方配套按人均增幅控制8.31（调整结案率后）xl 3_2016年决算报告附表7.21" xfId="2304"/>
    <cellStyle name="差_地方配套按人均增幅控制8.31（调整结案率后）xl 3_2016年决算报告附表7.21 2" xfId="2305"/>
    <cellStyle name="差_地方配套按人均增幅控制8.31（调整结案率后）xl 3_2016年决算报告附表8.25" xfId="2307"/>
    <cellStyle name="差_地方配套按人均增幅控制8.31（调整结案率后）xl 3_2016年决算报告附表8.25 2" xfId="2309"/>
    <cellStyle name="差_地方配套按人均增幅控制8.31（调整结案率后）xl 4" xfId="727"/>
    <cellStyle name="差_第五部分(才淼、饶永宏）" xfId="2310"/>
    <cellStyle name="差_第五部分(才淼、饶永宏） 2" xfId="2312"/>
    <cellStyle name="差_第五部分(才淼、饶永宏） 2 2" xfId="2314"/>
    <cellStyle name="差_第五部分(才淼、饶永宏） 2_2016年决算报告附表7.21" xfId="661"/>
    <cellStyle name="差_第五部分(才淼、饶永宏） 2_2016年决算报告附表7.21 2" xfId="2315"/>
    <cellStyle name="差_第五部分(才淼、饶永宏） 2_2016年决算报告附表8.25" xfId="2316"/>
    <cellStyle name="差_第五部分(才淼、饶永宏） 2_2016年决算报告附表8.25 2" xfId="2319"/>
    <cellStyle name="差_第五部分(才淼、饶永宏） 3" xfId="2320"/>
    <cellStyle name="差_第五部分(才淼、饶永宏） 3 2" xfId="2321"/>
    <cellStyle name="差_第五部分(才淼、饶永宏） 3_2016年决算报告附表7.21" xfId="2323"/>
    <cellStyle name="差_第五部分(才淼、饶永宏） 3_2016年决算报告附表7.21 2" xfId="2324"/>
    <cellStyle name="差_第五部分(才淼、饶永宏） 3_2016年决算报告附表8.25" xfId="950"/>
    <cellStyle name="差_第五部分(才淼、饶永宏） 3_2016年决算报告附表8.25 2" xfId="955"/>
    <cellStyle name="差_第五部分(才淼、饶永宏） 4" xfId="1226"/>
    <cellStyle name="差_第一部分：综合全" xfId="2326"/>
    <cellStyle name="差_分析缺口率" xfId="2328"/>
    <cellStyle name="差_分析缺口率 2" xfId="2329"/>
    <cellStyle name="差_分析缺口率_财力性转移支付2010年预算参考数" xfId="2330"/>
    <cellStyle name="差_分析缺口率_财力性转移支付2010年预算参考数 2" xfId="2331"/>
    <cellStyle name="差_分县成本差异系数" xfId="2333"/>
    <cellStyle name="差_分县成本差异系数 2" xfId="2334"/>
    <cellStyle name="差_分县成本差异系数_不含人员经费系数" xfId="2335"/>
    <cellStyle name="差_分县成本差异系数_不含人员经费系数 2" xfId="2336"/>
    <cellStyle name="差_分县成本差异系数_不含人员经费系数_财力性转移支付2010年预算参考数" xfId="2338"/>
    <cellStyle name="差_分县成本差异系数_不含人员经费系数_财力性转移支付2010年预算参考数 2" xfId="2340"/>
    <cellStyle name="差_分县成本差异系数_财力性转移支付2010年预算参考数" xfId="2341"/>
    <cellStyle name="差_分县成本差异系数_财力性转移支付2010年预算参考数 2" xfId="2342"/>
    <cellStyle name="差_分县成本差异系数_民生政策最低支出需求" xfId="2344"/>
    <cellStyle name="差_分县成本差异系数_民生政策最低支出需求 2" xfId="1055"/>
    <cellStyle name="差_分县成本差异系数_民生政策最低支出需求_财力性转移支付2010年预算参考数" xfId="2345"/>
    <cellStyle name="差_分县成本差异系数_民生政策最低支出需求_财力性转移支付2010年预算参考数 2" xfId="1881"/>
    <cellStyle name="差_附表" xfId="2349"/>
    <cellStyle name="差_附表 2" xfId="2350"/>
    <cellStyle name="差_附表_财力性转移支付2010年预算参考数" xfId="335"/>
    <cellStyle name="差_附表_财力性转移支付2010年预算参考数 2" xfId="809"/>
    <cellStyle name="差_高中教师人数（教育厅1.6日提供）" xfId="579"/>
    <cellStyle name="差_高中教师人数（教育厅1.6日提供） 2" xfId="2352"/>
    <cellStyle name="差_高中教师人数（教育厅1.6日提供） 2 2" xfId="2354"/>
    <cellStyle name="差_高中教师人数（教育厅1.6日提供） 2_2016年决算报告附表7.21" xfId="2355"/>
    <cellStyle name="差_高中教师人数（教育厅1.6日提供） 2_2016年决算报告附表7.21 2" xfId="2356"/>
    <cellStyle name="差_高中教师人数（教育厅1.6日提供） 2_2016年决算报告附表8.25" xfId="2357"/>
    <cellStyle name="差_高中教师人数（教育厅1.6日提供） 2_2016年决算报告附表8.25 2" xfId="2278"/>
    <cellStyle name="差_高中教师人数（教育厅1.6日提供） 3" xfId="2361"/>
    <cellStyle name="差_高中教师人数（教育厅1.6日提供） 3 2" xfId="2363"/>
    <cellStyle name="差_高中教师人数（教育厅1.6日提供） 3_2016年决算报告附表7.21" xfId="2364"/>
    <cellStyle name="差_高中教师人数（教育厅1.6日提供） 3_2016年决算报告附表7.21 2" xfId="2365"/>
    <cellStyle name="差_高中教师人数（教育厅1.6日提供） 3_2016年决算报告附表8.25" xfId="2366"/>
    <cellStyle name="差_高中教师人数（教育厅1.6日提供） 3_2016年决算报告附表8.25 2" xfId="2367"/>
    <cellStyle name="差_高中教师人数（教育厅1.6日提供） 4" xfId="2368"/>
    <cellStyle name="差_各市上报2013年收入任务分解落实方案" xfId="2370"/>
    <cellStyle name="差_行政(燃修费)" xfId="2371"/>
    <cellStyle name="差_行政(燃修费) 2" xfId="2372"/>
    <cellStyle name="差_行政(燃修费)_不含人员经费系数" xfId="341"/>
    <cellStyle name="差_行政(燃修费)_不含人员经费系数 2" xfId="344"/>
    <cellStyle name="差_行政(燃修费)_不含人员经费系数_财力性转移支付2010年预算参考数" xfId="713"/>
    <cellStyle name="差_行政(燃修费)_不含人员经费系数_财力性转移支付2010年预算参考数 2" xfId="715"/>
    <cellStyle name="差_行政(燃修费)_财力性转移支付2010年预算参考数" xfId="2375"/>
    <cellStyle name="差_行政(燃修费)_财力性转移支付2010年预算参考数 2" xfId="2377"/>
    <cellStyle name="差_行政(燃修费)_民生政策最低支出需求" xfId="113"/>
    <cellStyle name="差_行政(燃修费)_民生政策最低支出需求 2" xfId="527"/>
    <cellStyle name="差_行政(燃修费)_民生政策最低支出需求_财力性转移支付2010年预算参考数" xfId="2379"/>
    <cellStyle name="差_行政(燃修费)_民生政策最低支出需求_财力性转移支付2010年预算参考数 2" xfId="2381"/>
    <cellStyle name="差_行政(燃修费)_县市旗测算-新科目（含人口规模效应）" xfId="2383"/>
    <cellStyle name="差_行政(燃修费)_县市旗测算-新科目（含人口规模效应） 2" xfId="837"/>
    <cellStyle name="差_行政(燃修费)_县市旗测算-新科目（含人口规模效应）_财力性转移支付2010年预算参考数" xfId="2384"/>
    <cellStyle name="差_行政(燃修费)_县市旗测算-新科目（含人口规模效应）_财力性转移支付2010年预算参考数 2" xfId="2386"/>
    <cellStyle name="差_行政（人员）" xfId="2389"/>
    <cellStyle name="差_行政（人员） 2" xfId="1143"/>
    <cellStyle name="差_行政（人员）_不含人员经费系数" xfId="1736"/>
    <cellStyle name="差_行政（人员）_不含人员经费系数 2" xfId="1739"/>
    <cellStyle name="差_行政（人员）_不含人员经费系数_财力性转移支付2010年预算参考数" xfId="2390"/>
    <cellStyle name="差_行政（人员）_不含人员经费系数_财力性转移支付2010年预算参考数 2" xfId="2391"/>
    <cellStyle name="差_行政（人员）_财力性转移支付2010年预算参考数" xfId="2392"/>
    <cellStyle name="差_行政（人员）_财力性转移支付2010年预算参考数 2" xfId="354"/>
    <cellStyle name="差_行政（人员）_民生政策最低支出需求" xfId="2393"/>
    <cellStyle name="差_行政（人员）_民生政策最低支出需求 2" xfId="2394"/>
    <cellStyle name="差_行政（人员）_民生政策最低支出需求_财力性转移支付2010年预算参考数" xfId="2396"/>
    <cellStyle name="差_行政（人员）_民生政策最低支出需求_财力性转移支付2010年预算参考数 2" xfId="108"/>
    <cellStyle name="差_行政（人员）_县市旗测算-新科目（含人口规模效应）" xfId="91"/>
    <cellStyle name="差_行政（人员）_县市旗测算-新科目（含人口规模效应） 2" xfId="2397"/>
    <cellStyle name="差_行政（人员）_县市旗测算-新科目（含人口规模效应）_财力性转移支付2010年预算参考数" xfId="1539"/>
    <cellStyle name="差_行政（人员）_县市旗测算-新科目（含人口规模效应）_财力性转移支付2010年预算参考数 2" xfId="2398"/>
    <cellStyle name="差_行政公检法测算" xfId="2402"/>
    <cellStyle name="差_行政公检法测算 2" xfId="2404"/>
    <cellStyle name="差_行政公检法测算_不含人员经费系数" xfId="2405"/>
    <cellStyle name="差_行政公检法测算_不含人员经费系数 2" xfId="2406"/>
    <cellStyle name="差_行政公检法测算_不含人员经费系数_财力性转移支付2010年预算参考数" xfId="2409"/>
    <cellStyle name="差_行政公检法测算_不含人员经费系数_财力性转移支付2010年预算参考数 2" xfId="1211"/>
    <cellStyle name="差_行政公检法测算_财力性转移支付2010年预算参考数" xfId="2410"/>
    <cellStyle name="差_行政公检法测算_财力性转移支付2010年预算参考数 2" xfId="2411"/>
    <cellStyle name="差_行政公检法测算_民生政策最低支出需求" xfId="2413"/>
    <cellStyle name="差_行政公检法测算_民生政策最低支出需求 2" xfId="2415"/>
    <cellStyle name="差_行政公检法测算_民生政策最低支出需求_财力性转移支付2010年预算参考数" xfId="1613"/>
    <cellStyle name="差_行政公检法测算_民生政策最低支出需求_财力性转移支付2010年预算参考数 2" xfId="2191"/>
    <cellStyle name="差_行政公检法测算_县市旗测算-新科目（含人口规模效应）" xfId="110"/>
    <cellStyle name="差_行政公检法测算_县市旗测算-新科目（含人口规模效应） 2" xfId="2416"/>
    <cellStyle name="差_行政公检法测算_县市旗测算-新科目（含人口规模效应）_财力性转移支付2010年预算参考数" xfId="2419"/>
    <cellStyle name="差_行政公检法测算_县市旗测算-新科目（含人口规模效应）_财力性转移支付2010年预算参考数 2" xfId="2421"/>
    <cellStyle name="差_河南 缺口县区测算(地方填报)" xfId="2084"/>
    <cellStyle name="差_河南 缺口县区测算(地方填报) 2" xfId="576"/>
    <cellStyle name="差_河南 缺口县区测算(地方填报)_财力性转移支付2010年预算参考数" xfId="2422"/>
    <cellStyle name="差_河南 缺口县区测算(地方填报)_财力性转移支付2010年预算参考数 2" xfId="2423"/>
    <cellStyle name="差_河南 缺口县区测算(地方填报白)" xfId="2426"/>
    <cellStyle name="差_河南 缺口县区测算(地方填报白) 2" xfId="2427"/>
    <cellStyle name="差_河南 缺口县区测算(地方填报白)_财力性转移支付2010年预算参考数" xfId="2430"/>
    <cellStyle name="差_河南 缺口县区测算(地方填报白)_财力性转移支付2010年预算参考数 2" xfId="1330"/>
    <cellStyle name="差_核定人数对比" xfId="2432"/>
    <cellStyle name="差_核定人数对比 2" xfId="2433"/>
    <cellStyle name="差_核定人数对比_财力性转移支付2010年预算参考数" xfId="1616"/>
    <cellStyle name="差_核定人数对比_财力性转移支付2010年预算参考数 2" xfId="1618"/>
    <cellStyle name="差_核定人数下发表" xfId="53"/>
    <cellStyle name="差_核定人数下发表 2" xfId="2436"/>
    <cellStyle name="差_核定人数下发表_财力性转移支付2010年预算参考数" xfId="1664"/>
    <cellStyle name="差_核定人数下发表_财力性转移支付2010年预算参考数 2" xfId="2437"/>
    <cellStyle name="差_汇总" xfId="1787"/>
    <cellStyle name="差_汇总 2" xfId="2438"/>
    <cellStyle name="差_汇总 2 2" xfId="2439"/>
    <cellStyle name="差_汇总 2_2016年决算报告附表7.21" xfId="2441"/>
    <cellStyle name="差_汇总 2_2016年决算报告附表7.21 2" xfId="2444"/>
    <cellStyle name="差_汇总 2_2016年决算报告附表8.25" xfId="2446"/>
    <cellStyle name="差_汇总 2_2016年决算报告附表8.25 2" xfId="2449"/>
    <cellStyle name="差_汇总 3" xfId="2450"/>
    <cellStyle name="差_汇总 3 2" xfId="2452"/>
    <cellStyle name="差_汇总 3_2016年决算报告附表7.21" xfId="2453"/>
    <cellStyle name="差_汇总 3_2016年决算报告附表7.21 2" xfId="2455"/>
    <cellStyle name="差_汇总 3_2016年决算报告附表8.25" xfId="2456"/>
    <cellStyle name="差_汇总 3_2016年决算报告附表8.25 2" xfId="1242"/>
    <cellStyle name="差_汇总 4" xfId="2457"/>
    <cellStyle name="差_汇总_财力性转移支付2010年预算参考数" xfId="2458"/>
    <cellStyle name="差_汇总_财力性转移支付2010年预算参考数 2" xfId="2460"/>
    <cellStyle name="差_汇总表" xfId="2464"/>
    <cellStyle name="差_汇总表 2" xfId="2466"/>
    <cellStyle name="差_汇总表_财力性转移支付2010年预算参考数" xfId="2467"/>
    <cellStyle name="差_汇总表_财力性转移支付2010年预算参考数 2" xfId="2469"/>
    <cellStyle name="差_汇总表4" xfId="2445"/>
    <cellStyle name="差_汇总表4 2" xfId="2448"/>
    <cellStyle name="差_汇总表4_财力性转移支付2010年预算参考数" xfId="2471"/>
    <cellStyle name="差_汇总表4_财力性转移支付2010年预算参考数 2" xfId="2473"/>
    <cellStyle name="差_汇总-县级财政报表附表" xfId="2474"/>
    <cellStyle name="差_汇总-县级财政报表附表 2" xfId="2475"/>
    <cellStyle name="差_汇总-县级财政报表附表 2 2" xfId="2476"/>
    <cellStyle name="差_汇总-县级财政报表附表 2_2016年决算报告附表7.21" xfId="361"/>
    <cellStyle name="差_汇总-县级财政报表附表 2_2016年决算报告附表7.21 2" xfId="364"/>
    <cellStyle name="差_汇总-县级财政报表附表 2_2016年决算报告附表8.25" xfId="1068"/>
    <cellStyle name="差_汇总-县级财政报表附表 2_2016年决算报告附表8.25 2" xfId="2477"/>
    <cellStyle name="差_汇总-县级财政报表附表 3" xfId="340"/>
    <cellStyle name="差_汇总-县级财政报表附表 3 2" xfId="343"/>
    <cellStyle name="差_汇总-县级财政报表附表 3_2016年决算报告附表7.21" xfId="387"/>
    <cellStyle name="差_汇总-县级财政报表附表 3_2016年决算报告附表7.21 2" xfId="2478"/>
    <cellStyle name="差_汇总-县级财政报表附表 3_2016年决算报告附表8.25" xfId="1561"/>
    <cellStyle name="差_汇总-县级财政报表附表 3_2016年决算报告附表8.25 2" xfId="2479"/>
    <cellStyle name="差_汇总-县级财政报表附表 4" xfId="2480"/>
    <cellStyle name="差_基础数据分析" xfId="1913"/>
    <cellStyle name="差_基础数据分析 2" xfId="2481"/>
    <cellStyle name="差_基础数据分析 2 2" xfId="2482"/>
    <cellStyle name="差_基础数据分析 2_2016年决算报告附表7.21" xfId="1537"/>
    <cellStyle name="差_基础数据分析 2_2016年决算报告附表7.21 2" xfId="2400"/>
    <cellStyle name="差_基础数据分析 2_2016年决算报告附表8.25" xfId="2483"/>
    <cellStyle name="差_基础数据分析 2_2016年决算报告附表8.25 2" xfId="106"/>
    <cellStyle name="差_基础数据分析 3" xfId="2486"/>
    <cellStyle name="差_基础数据分析 3 2" xfId="2487"/>
    <cellStyle name="差_基础数据分析 3_2016年决算报告附表7.21" xfId="2488"/>
    <cellStyle name="差_基础数据分析 3_2016年决算报告附表7.21 2" xfId="2490"/>
    <cellStyle name="差_基础数据分析 3_2016年决算报告附表8.25" xfId="2495"/>
    <cellStyle name="差_基础数据分析 3_2016年决算报告附表8.25 2" xfId="2498"/>
    <cellStyle name="差_基础数据分析 4" xfId="2499"/>
    <cellStyle name="差_检验表" xfId="2500"/>
    <cellStyle name="差_检验表（调整后）" xfId="2503"/>
    <cellStyle name="差_江西超收收入安排（1-10月份）" xfId="2325"/>
    <cellStyle name="差_江西超收收入安排（1-10月份） 2" xfId="2504"/>
    <cellStyle name="差_江西超收收入安排（1-10月份）新" xfId="2505"/>
    <cellStyle name="差_江西超收收入安排（1-10月份）新 2" xfId="2506"/>
    <cellStyle name="差_奖励补助测算5.22测试" xfId="40"/>
    <cellStyle name="差_奖励补助测算5.22测试 2" xfId="52"/>
    <cellStyle name="差_奖励补助测算5.22测试 2 2" xfId="2435"/>
    <cellStyle name="差_奖励补助测算5.22测试 2_2016年决算报告附表7.21" xfId="2508"/>
    <cellStyle name="差_奖励补助测算5.22测试 2_2016年决算报告附表7.21 2" xfId="1362"/>
    <cellStyle name="差_奖励补助测算5.22测试 2_2016年决算报告附表8.25" xfId="2510"/>
    <cellStyle name="差_奖励补助测算5.22测试 2_2016年决算报告附表8.25 2" xfId="2512"/>
    <cellStyle name="差_奖励补助测算5.22测试 3" xfId="2514"/>
    <cellStyle name="差_奖励补助测算5.22测试 3 2" xfId="2516"/>
    <cellStyle name="差_奖励补助测算5.22测试 3_2016年决算报告附表7.21" xfId="2065"/>
    <cellStyle name="差_奖励补助测算5.22测试 3_2016年决算报告附表7.21 2" xfId="2518"/>
    <cellStyle name="差_奖励补助测算5.22测试 3_2016年决算报告附表8.25" xfId="2519"/>
    <cellStyle name="差_奖励补助测算5.22测试 3_2016年决算报告附表8.25 2" xfId="2520"/>
    <cellStyle name="差_奖励补助测算5.22测试 4" xfId="1637"/>
    <cellStyle name="差_奖励补助测算5.23新" xfId="2521"/>
    <cellStyle name="差_奖励补助测算5.23新 2" xfId="564"/>
    <cellStyle name="差_奖励补助测算5.23新 2 2" xfId="572"/>
    <cellStyle name="差_奖励补助测算5.23新 2_2016年决算报告附表7.21" xfId="2522"/>
    <cellStyle name="差_奖励补助测算5.23新 2_2016年决算报告附表7.21 2" xfId="2524"/>
    <cellStyle name="差_奖励补助测算5.23新 2_2016年决算报告附表8.25" xfId="2525"/>
    <cellStyle name="差_奖励补助测算5.23新 2_2016年决算报告附表8.25 2" xfId="2358"/>
    <cellStyle name="差_奖励补助测算5.23新 3" xfId="578"/>
    <cellStyle name="差_奖励补助测算5.23新 3 2" xfId="2351"/>
    <cellStyle name="差_奖励补助测算5.23新 3_2016年决算报告附表7.21" xfId="1126"/>
    <cellStyle name="差_奖励补助测算5.23新 3_2016年决算报告附表7.21 2" xfId="1128"/>
    <cellStyle name="差_奖励补助测算5.23新 3_2016年决算报告附表8.25" xfId="2531"/>
    <cellStyle name="差_奖励补助测算5.23新 3_2016年决算报告附表8.25 2" xfId="2533"/>
    <cellStyle name="差_奖励补助测算5.23新 4" xfId="2536"/>
    <cellStyle name="差_奖励补助测算5.24冯铸" xfId="2539"/>
    <cellStyle name="差_奖励补助测算5.24冯铸 2" xfId="322"/>
    <cellStyle name="差_奖励补助测算5.24冯铸 2 2" xfId="326"/>
    <cellStyle name="差_奖励补助测算5.24冯铸 2_2016年决算报告附表7.21" xfId="2401"/>
    <cellStyle name="差_奖励补助测算5.24冯铸 2_2016年决算报告附表7.21 2" xfId="2403"/>
    <cellStyle name="差_奖励补助测算5.24冯铸 2_2016年决算报告附表8.25" xfId="2541"/>
    <cellStyle name="差_奖励补助测算5.24冯铸 2_2016年决算报告附表8.25 2" xfId="2544"/>
    <cellStyle name="差_奖励补助测算5.24冯铸 3" xfId="489"/>
    <cellStyle name="差_奖励补助测算5.24冯铸 3 2" xfId="2545"/>
    <cellStyle name="差_奖励补助测算5.24冯铸 3_2016年决算报告附表7.21" xfId="1195"/>
    <cellStyle name="差_奖励补助测算5.24冯铸 3_2016年决算报告附表7.21 2" xfId="2546"/>
    <cellStyle name="差_奖励补助测算5.24冯铸 3_2016年决算报告附表8.25" xfId="2547"/>
    <cellStyle name="差_奖励补助测算5.24冯铸 3_2016年决算报告附表8.25 2" xfId="2548"/>
    <cellStyle name="差_奖励补助测算5.24冯铸 4" xfId="2549"/>
    <cellStyle name="差_奖励补助测算7.23" xfId="2551"/>
    <cellStyle name="差_奖励补助测算7.23 2" xfId="6"/>
    <cellStyle name="差_奖励补助测算7.23 2 2" xfId="2552"/>
    <cellStyle name="差_奖励补助测算7.23 2_2016年决算报告附表7.21" xfId="2553"/>
    <cellStyle name="差_奖励补助测算7.23 2_2016年决算报告附表7.21 2" xfId="2554"/>
    <cellStyle name="差_奖励补助测算7.23 2_2016年决算报告附表8.25" xfId="1953"/>
    <cellStyle name="差_奖励补助测算7.23 2_2016年决算报告附表8.25 2" xfId="2555"/>
    <cellStyle name="差_奖励补助测算7.23 3" xfId="2558"/>
    <cellStyle name="差_奖励补助测算7.23 3 2" xfId="1440"/>
    <cellStyle name="差_奖励补助测算7.23 3_2016年决算报告附表7.21" xfId="2559"/>
    <cellStyle name="差_奖励补助测算7.23 3_2016年决算报告附表7.21 2" xfId="2165"/>
    <cellStyle name="差_奖励补助测算7.23 3_2016年决算报告附表8.25" xfId="2560"/>
    <cellStyle name="差_奖励补助测算7.23 3_2016年决算报告附表8.25 2" xfId="2561"/>
    <cellStyle name="差_奖励补助测算7.23 4" xfId="2200"/>
    <cellStyle name="差_奖励补助测算7.25" xfId="1918"/>
    <cellStyle name="差_奖励补助测算7.25 (version 1) (version 1)" xfId="2562"/>
    <cellStyle name="差_奖励补助测算7.25 (version 1) (version 1) 2" xfId="529"/>
    <cellStyle name="差_奖励补助测算7.25 (version 1) (version 1) 2 2" xfId="860"/>
    <cellStyle name="差_奖励补助测算7.25 (version 1) (version 1) 2_2016年决算报告附表7.21" xfId="1115"/>
    <cellStyle name="差_奖励补助测算7.25 (version 1) (version 1) 2_2016年决算报告附表7.21 2" xfId="2563"/>
    <cellStyle name="差_奖励补助测算7.25 (version 1) (version 1) 2_2016年决算报告附表8.25" xfId="2564"/>
    <cellStyle name="差_奖励补助测算7.25 (version 1) (version 1) 2_2016年决算报告附表8.25 2" xfId="2566"/>
    <cellStyle name="差_奖励补助测算7.25 (version 1) (version 1) 3" xfId="2568"/>
    <cellStyle name="差_奖励补助测算7.25 (version 1) (version 1) 3 2" xfId="2570"/>
    <cellStyle name="差_奖励补助测算7.25 (version 1) (version 1) 3_2016年决算报告附表7.21" xfId="2572"/>
    <cellStyle name="差_奖励补助测算7.25 (version 1) (version 1) 3_2016年决算报告附表7.21 2" xfId="2576"/>
    <cellStyle name="差_奖励补助测算7.25 (version 1) (version 1) 3_2016年决算报告附表8.25" xfId="2577"/>
    <cellStyle name="差_奖励补助测算7.25 (version 1) (version 1) 3_2016年决算报告附表8.25 2" xfId="2578"/>
    <cellStyle name="差_奖励补助测算7.25 (version 1) (version 1) 4" xfId="2580"/>
    <cellStyle name="差_奖励补助测算7.25 2" xfId="615"/>
    <cellStyle name="差_奖励补助测算7.25 2 2" xfId="1185"/>
    <cellStyle name="差_奖励补助测算7.25 2_2016年决算报告附表7.21" xfId="1349"/>
    <cellStyle name="差_奖励补助测算7.25 2_2016年决算报告附表7.21 2" xfId="1351"/>
    <cellStyle name="差_奖励补助测算7.25 2_2016年决算报告附表8.25" xfId="2581"/>
    <cellStyle name="差_奖励补助测算7.25 2_2016年决算报告附表8.25 2" xfId="2343"/>
    <cellStyle name="差_奖励补助测算7.25 3" xfId="2582"/>
    <cellStyle name="差_奖励补助测算7.25 3 2" xfId="2583"/>
    <cellStyle name="差_奖励补助测算7.25 3_2016年决算报告附表7.21" xfId="2584"/>
    <cellStyle name="差_奖励补助测算7.25 3_2016年决算报告附表7.21 2" xfId="934"/>
    <cellStyle name="差_奖励补助测算7.25 3_2016年决算报告附表8.25" xfId="1451"/>
    <cellStyle name="差_奖励补助测算7.25 3_2016年决算报告附表8.25 2" xfId="2585"/>
    <cellStyle name="差_奖励补助测算7.25 4" xfId="2586"/>
    <cellStyle name="差_奖励补助测算7.25 5" xfId="2587"/>
    <cellStyle name="差_教师绩效工资测算表（离退休按各地上报数测算）2009年1月1日" xfId="1636"/>
    <cellStyle name="差_教育(按照总人口测算）—20080416" xfId="2590"/>
    <cellStyle name="差_教育(按照总人口测算）—20080416 2" xfId="2591"/>
    <cellStyle name="差_教育(按照总人口测算）—20080416_不含人员经费系数" xfId="2592"/>
    <cellStyle name="差_教育(按照总人口测算）—20080416_不含人员经费系数 2" xfId="2594"/>
    <cellStyle name="差_教育(按照总人口测算）—20080416_不含人员经费系数_财力性转移支付2010年预算参考数" xfId="2596"/>
    <cellStyle name="差_教育(按照总人口测算）—20080416_不含人员经费系数_财力性转移支付2010年预算参考数 2" xfId="2599"/>
    <cellStyle name="差_教育(按照总人口测算）—20080416_财力性转移支付2010年预算参考数" xfId="2603"/>
    <cellStyle name="差_教育(按照总人口测算）—20080416_财力性转移支付2010年预算参考数 2" xfId="2606"/>
    <cellStyle name="差_教育(按照总人口测算）—20080416_民生政策最低支出需求" xfId="2608"/>
    <cellStyle name="差_教育(按照总人口测算）—20080416_民生政策最低支出需求 2" xfId="2609"/>
    <cellStyle name="差_教育(按照总人口测算）—20080416_民生政策最低支出需求_财力性转移支付2010年预算参考数" xfId="2611"/>
    <cellStyle name="差_教育(按照总人口测算）—20080416_民生政策最低支出需求_财力性转移支付2010年预算参考数 2" xfId="2614"/>
    <cellStyle name="差_教育(按照总人口测算）—20080416_县市旗测算-新科目（含人口规模效应）" xfId="1558"/>
    <cellStyle name="差_教育(按照总人口测算）—20080416_县市旗测算-新科目（含人口规模效应） 2" xfId="1560"/>
    <cellStyle name="差_教育(按照总人口测算）—20080416_县市旗测算-新科目（含人口规模效应）_财力性转移支付2010年预算参考数" xfId="931"/>
    <cellStyle name="差_教育(按照总人口测算）—20080416_县市旗测算-新科目（含人口规模效应）_财力性转移支付2010年预算参考数 2" xfId="118"/>
    <cellStyle name="差_教育厅提供义务教育及高中教师人数（2009年1月6日）" xfId="1190"/>
    <cellStyle name="差_教育厅提供义务教育及高中教师人数（2009年1月6日） 2" xfId="2615"/>
    <cellStyle name="差_教育厅提供义务教育及高中教师人数（2009年1月6日） 2 2" xfId="2618"/>
    <cellStyle name="差_教育厅提供义务教育及高中教师人数（2009年1月6日） 2_2016年决算报告附表7.21" xfId="412"/>
    <cellStyle name="差_教育厅提供义务教育及高中教师人数（2009年1月6日） 2_2016年决算报告附表7.21 2" xfId="2535"/>
    <cellStyle name="差_教育厅提供义务教育及高中教师人数（2009年1月6日） 2_2016年决算报告附表8.25" xfId="2621"/>
    <cellStyle name="差_教育厅提供义务教育及高中教师人数（2009年1月6日） 2_2016年决算报告附表8.25 2" xfId="2625"/>
    <cellStyle name="差_教育厅提供义务教育及高中教师人数（2009年1月6日） 3" xfId="92"/>
    <cellStyle name="差_教育厅提供义务教育及高中教师人数（2009年1月6日） 3 2" xfId="1711"/>
    <cellStyle name="差_教育厅提供义务教育及高中教师人数（2009年1月6日） 3_2016年决算报告附表7.21" xfId="742"/>
    <cellStyle name="差_教育厅提供义务教育及高中教师人数（2009年1月6日） 3_2016年决算报告附表7.21 2" xfId="2626"/>
    <cellStyle name="差_教育厅提供义务教育及高中教师人数（2009年1月6日） 3_2016年决算报告附表8.25" xfId="2627"/>
    <cellStyle name="差_教育厅提供义务教育及高中教师人数（2009年1月6日） 3_2016年决算报告附表8.25 2" xfId="2235"/>
    <cellStyle name="差_教育厅提供义务教育及高中教师人数（2009年1月6日） 4" xfId="2629"/>
    <cellStyle name="差_历年教师人数" xfId="2631"/>
    <cellStyle name="差_丽江汇总" xfId="2632"/>
    <cellStyle name="差_辽宁省2007年1-10月份一般预算收入超收及安排情况统计表" xfId="2633"/>
    <cellStyle name="差_辽宁省2007年1-10月份一般预算收入超收及安排情况统计表 2" xfId="2635"/>
    <cellStyle name="差_民生政策最低支出需求" xfId="2636"/>
    <cellStyle name="差_民生政策最低支出需求 2" xfId="2637"/>
    <cellStyle name="差_民生政策最低支出需求_财力性转移支付2010年预算参考数" xfId="2639"/>
    <cellStyle name="差_民生政策最低支出需求_财力性转移支付2010年预算参考数 2" xfId="2640"/>
    <cellStyle name="差_农林水和城市维护标准支出20080505－县区合计" xfId="2641"/>
    <cellStyle name="差_农林水和城市维护标准支出20080505－县区合计 2" xfId="2642"/>
    <cellStyle name="差_农林水和城市维护标准支出20080505－县区合计_不含人员经费系数" xfId="2643"/>
    <cellStyle name="差_农林水和城市维护标准支出20080505－县区合计_不含人员经费系数 2" xfId="1288"/>
    <cellStyle name="差_农林水和城市维护标准支出20080505－县区合计_不含人员经费系数_财力性转移支付2010年预算参考数" xfId="1103"/>
    <cellStyle name="差_农林水和城市维护标准支出20080505－县区合计_不含人员经费系数_财力性转移支付2010年预算参考数 2" xfId="851"/>
    <cellStyle name="差_农林水和城市维护标准支出20080505－县区合计_财力性转移支付2010年预算参考数" xfId="55"/>
    <cellStyle name="差_农林水和城市维护标准支出20080505－县区合计_财力性转移支付2010年预算参考数 2" xfId="1151"/>
    <cellStyle name="差_农林水和城市维护标准支出20080505－县区合计_民生政策最低支出需求" xfId="424"/>
    <cellStyle name="差_农林水和城市维护标准支出20080505－县区合计_民生政策最低支出需求 2" xfId="2647"/>
    <cellStyle name="差_农林水和城市维护标准支出20080505－县区合计_民生政策最低支出需求_财力性转移支付2010年预算参考数" xfId="691"/>
    <cellStyle name="差_农林水和城市维护标准支出20080505－县区合计_民生政策最低支出需求_财力性转移支付2010年预算参考数 2" xfId="1236"/>
    <cellStyle name="差_农林水和城市维护标准支出20080505－县区合计_县市旗测算-新科目（含人口规模效应）" xfId="1158"/>
    <cellStyle name="差_农林水和城市维护标准支出20080505－县区合计_县市旗测算-新科目（含人口规模效应） 2" xfId="2648"/>
    <cellStyle name="差_农林水和城市维护标准支出20080505－县区合计_县市旗测算-新科目（含人口规模效应）_财力性转移支付2010年预算参考数" xfId="2245"/>
    <cellStyle name="差_农林水和城市维护标准支出20080505－县区合计_县市旗测算-新科目（含人口规模效应）_财力性转移支付2010年预算参考数 2" xfId="2650"/>
    <cellStyle name="差_平邑" xfId="2651"/>
    <cellStyle name="差_平邑 2" xfId="2652"/>
    <cellStyle name="差_平邑_财力性转移支付2010年预算参考数" xfId="2653"/>
    <cellStyle name="差_平邑_财力性转移支付2010年预算参考数 2" xfId="1547"/>
    <cellStyle name="差_其他部门(按照总人口测算）—20080416" xfId="2654"/>
    <cellStyle name="差_其他部门(按照总人口测算）—20080416 2" xfId="2655"/>
    <cellStyle name="差_其他部门(按照总人口测算）—20080416_不含人员经费系数" xfId="2658"/>
    <cellStyle name="差_其他部门(按照总人口测算）—20080416_不含人员经费系数 2" xfId="2661"/>
    <cellStyle name="差_其他部门(按照总人口测算）—20080416_不含人员经费系数_财力性转移支付2010年预算参考数" xfId="2662"/>
    <cellStyle name="差_其他部门(按照总人口测算）—20080416_不含人员经费系数_财力性转移支付2010年预算参考数 2" xfId="2664"/>
    <cellStyle name="差_其他部门(按照总人口测算）—20080416_财力性转移支付2010年预算参考数" xfId="2665"/>
    <cellStyle name="差_其他部门(按照总人口测算）—20080416_财力性转移支付2010年预算参考数 2" xfId="2327"/>
    <cellStyle name="差_其他部门(按照总人口测算）—20080416_民生政策最低支出需求" xfId="2667"/>
    <cellStyle name="差_其他部门(按照总人口测算）—20080416_民生政策最低支出需求 2" xfId="2668"/>
    <cellStyle name="差_其他部门(按照总人口测算）—20080416_民生政策最低支出需求_财力性转移支付2010年预算参考数" xfId="2669"/>
    <cellStyle name="差_其他部门(按照总人口测算）—20080416_民生政策最低支出需求_财力性转移支付2010年预算参考数 2" xfId="2671"/>
    <cellStyle name="差_其他部门(按照总人口测算）—20080416_县市旗测算-新科目（含人口规模效应）" xfId="2673"/>
    <cellStyle name="差_其他部门(按照总人口测算）—20080416_县市旗测算-新科目（含人口规模效应） 2" xfId="1268"/>
    <cellStyle name="差_其他部门(按照总人口测算）—20080416_县市旗测算-新科目（含人口规模效应）_财力性转移支付2010年预算参考数" xfId="291"/>
    <cellStyle name="差_其他部门(按照总人口测算）—20080416_县市旗测算-新科目（含人口规模效应）_财力性转移支付2010年预算参考数 2" xfId="2674"/>
    <cellStyle name="差_青海 缺口县区测算(地方填报)" xfId="325"/>
    <cellStyle name="差_青海 缺口县区测算(地方填报) 2" xfId="2675"/>
    <cellStyle name="差_青海 缺口县区测算(地方填报)_财力性转移支付2010年预算参考数" xfId="1444"/>
    <cellStyle name="差_青海 缺口县区测算(地方填报)_财力性转移支付2010年预算参考数 2" xfId="1448"/>
    <cellStyle name="差_缺口县区测算" xfId="1035"/>
    <cellStyle name="差_缺口县区测算 2" xfId="2676"/>
    <cellStyle name="差_缺口县区测算（11.13）" xfId="2678"/>
    <cellStyle name="差_缺口县区测算（11.13） 2" xfId="1067"/>
    <cellStyle name="差_缺口县区测算（11.13）_财力性转移支付2010年预算参考数" xfId="2680"/>
    <cellStyle name="差_缺口县区测算（11.13）_财力性转移支付2010年预算参考数 2" xfId="2683"/>
    <cellStyle name="差_缺口县区测算(按2007支出增长25%测算)" xfId="2685"/>
    <cellStyle name="差_缺口县区测算(按2007支出增长25%测算) 2" xfId="2686"/>
    <cellStyle name="差_缺口县区测算(按2007支出增长25%测算)_财力性转移支付2010年预算参考数" xfId="2688"/>
    <cellStyle name="差_缺口县区测算(按2007支出增长25%测算)_财力性转移支付2010年预算参考数 2" xfId="865"/>
    <cellStyle name="差_缺口县区测算(按核定人数)" xfId="2052"/>
    <cellStyle name="差_缺口县区测算(按核定人数) 2" xfId="2054"/>
    <cellStyle name="差_缺口县区测算(按核定人数)_财力性转移支付2010年预算参考数" xfId="2689"/>
    <cellStyle name="差_缺口县区测算(按核定人数)_财力性转移支付2010年预算参考数 2" xfId="784"/>
    <cellStyle name="差_缺口县区测算(财政部标准)" xfId="2690"/>
    <cellStyle name="差_缺口县区测算(财政部标准) 2" xfId="2691"/>
    <cellStyle name="差_缺口县区测算(财政部标准)_财力性转移支付2010年预算参考数" xfId="2692"/>
    <cellStyle name="差_缺口县区测算(财政部标准)_财力性转移支付2010年预算参考数 2" xfId="2693"/>
    <cellStyle name="差_缺口县区测算_财力性转移支付2010年预算参考数" xfId="2694"/>
    <cellStyle name="差_缺口县区测算_财力性转移支付2010年预算参考数 2" xfId="2695"/>
    <cellStyle name="差_人员工资和公用经费" xfId="2697"/>
    <cellStyle name="差_人员工资和公用经费 2" xfId="2699"/>
    <cellStyle name="差_人员工资和公用经费_财力性转移支付2010年预算参考数" xfId="2701"/>
    <cellStyle name="差_人员工资和公用经费_财力性转移支付2010年预算参考数 2" xfId="2703"/>
    <cellStyle name="差_人员工资和公用经费2" xfId="2575"/>
    <cellStyle name="差_人员工资和公用经费2 2" xfId="2704"/>
    <cellStyle name="差_人员工资和公用经费2_财力性转移支付2010年预算参考数" xfId="2597"/>
    <cellStyle name="差_人员工资和公用经费2_财力性转移支付2010年预算参考数 2" xfId="2705"/>
    <cellStyle name="差_人员工资和公用经费3" xfId="2707"/>
    <cellStyle name="差_人员工资和公用经费3 2" xfId="2708"/>
    <cellStyle name="差_人员工资和公用经费3_财力性转移支付2010年预算参考数" xfId="2709"/>
    <cellStyle name="差_人员工资和公用经费3_财力性转移支付2010年预算参考数 2" xfId="2711"/>
    <cellStyle name="差_三季度－表二" xfId="2253"/>
    <cellStyle name="差_三季度－表二 2" xfId="2713"/>
    <cellStyle name="差_三季度－表二 2 2" xfId="2395"/>
    <cellStyle name="差_三季度－表二 2_2016年决算报告附表7.21" xfId="2714"/>
    <cellStyle name="差_三季度－表二 2_2016年决算报告附表7.21 2" xfId="2715"/>
    <cellStyle name="差_三季度－表二 2_2016年决算报告附表8.25" xfId="2717"/>
    <cellStyle name="差_三季度－表二 2_2016年决算报告附表8.25 2" xfId="2110"/>
    <cellStyle name="差_三季度－表二 3" xfId="2718"/>
    <cellStyle name="差_三季度－表二 3 2" xfId="2719"/>
    <cellStyle name="差_三季度－表二 3_2016年决算报告附表7.21" xfId="25"/>
    <cellStyle name="差_三季度－表二 3_2016年决算报告附表7.21 2" xfId="1108"/>
    <cellStyle name="差_三季度－表二 3_2016年决算报告附表8.25" xfId="2082"/>
    <cellStyle name="差_三季度－表二 3_2016年决算报告附表8.25 2" xfId="574"/>
    <cellStyle name="差_三季度－表二 4" xfId="2721"/>
    <cellStyle name="差_山东省民生支出标准" xfId="2722"/>
    <cellStyle name="差_山东省民生支出标准 2" xfId="2723"/>
    <cellStyle name="差_山东省民生支出标准_财力性转移支付2010年预算参考数" xfId="2724"/>
    <cellStyle name="差_山东省民生支出标准_财力性转移支付2010年预算参考数 2" xfId="2725"/>
    <cellStyle name="差_上月各市收入" xfId="1745"/>
    <cellStyle name="差_市辖区测算20080510" xfId="2726"/>
    <cellStyle name="差_市辖区测算20080510 2" xfId="2727"/>
    <cellStyle name="差_市辖区测算20080510_不含人员经费系数" xfId="2729"/>
    <cellStyle name="差_市辖区测算20080510_不含人员经费系数 2" xfId="1187"/>
    <cellStyle name="差_市辖区测算20080510_不含人员经费系数_财力性转移支付2010年预算参考数" xfId="2489"/>
    <cellStyle name="差_市辖区测算20080510_不含人员经费系数_财力性转移支付2010年预算参考数 2" xfId="432"/>
    <cellStyle name="差_市辖区测算20080510_财力性转移支付2010年预算参考数" xfId="2730"/>
    <cellStyle name="差_市辖区测算20080510_财力性转移支付2010年预算参考数 2" xfId="2731"/>
    <cellStyle name="差_市辖区测算20080510_民生政策最低支出需求" xfId="695"/>
    <cellStyle name="差_市辖区测算20080510_民生政策最低支出需求 2" xfId="624"/>
    <cellStyle name="差_市辖区测算20080510_民生政策最低支出需求_财力性转移支付2010年预算参考数" xfId="2732"/>
    <cellStyle name="差_市辖区测算20080510_民生政策最低支出需求_财力性转移支付2010年预算参考数 2" xfId="2733"/>
    <cellStyle name="差_市辖区测算20080510_县市旗测算-新科目（含人口规模效应）" xfId="2735"/>
    <cellStyle name="差_市辖区测算20080510_县市旗测算-新科目（含人口规模效应） 2" xfId="2736"/>
    <cellStyle name="差_市辖区测算20080510_县市旗测算-新科目（含人口规模效应）_财力性转移支付2010年预算参考数" xfId="2737"/>
    <cellStyle name="差_市辖区测算20080510_县市旗测算-新科目（含人口规模效应）_财力性转移支付2010年预算参考数 2" xfId="2217"/>
    <cellStyle name="差_市辖区测算-新科目（20080626）" xfId="1552"/>
    <cellStyle name="差_市辖区测算-新科目（20080626） 2" xfId="1554"/>
    <cellStyle name="差_市辖区测算-新科目（20080626）_不含人员经费系数" xfId="2043"/>
    <cellStyle name="差_市辖区测算-新科目（20080626）_不含人员经费系数 2" xfId="2046"/>
    <cellStyle name="差_市辖区测算-新科目（20080626）_不含人员经费系数_财力性转移支付2010年预算参考数" xfId="2740"/>
    <cellStyle name="差_市辖区测算-新科目（20080626）_不含人员经费系数_财力性转移支付2010年预算参考数 2" xfId="2742"/>
    <cellStyle name="差_市辖区测算-新科目（20080626）_财力性转移支付2010年预算参考数" xfId="1730"/>
    <cellStyle name="差_市辖区测算-新科目（20080626）_财力性转移支付2010年预算参考数 2" xfId="1732"/>
    <cellStyle name="差_市辖区测算-新科目（20080626）_民生政策最低支出需求" xfId="2743"/>
    <cellStyle name="差_市辖区测算-新科目（20080626）_民生政策最低支出需求 2" xfId="2745"/>
    <cellStyle name="差_市辖区测算-新科目（20080626）_民生政策最低支出需求_财力性转移支付2010年预算参考数" xfId="2747"/>
    <cellStyle name="差_市辖区测算-新科目（20080626）_民生政策最低支出需求_财力性转移支付2010年预算参考数 2" xfId="2748"/>
    <cellStyle name="差_市辖区测算-新科目（20080626）_县市旗测算-新科目（含人口规模效应）" xfId="1890"/>
    <cellStyle name="差_市辖区测算-新科目（20080626）_县市旗测算-新科目（含人口规模效应） 2" xfId="1892"/>
    <cellStyle name="差_市辖区测算-新科目（20080626）_县市旗测算-新科目（含人口规模效应）_财力性转移支付2010年预算参考数" xfId="617"/>
    <cellStyle name="差_市辖区测算-新科目（20080626）_县市旗测算-新科目（含人口规模效应）_财力性转移支付2010年预算参考数 2" xfId="619"/>
    <cellStyle name="差_同德" xfId="1200"/>
    <cellStyle name="差_同德 2" xfId="2749"/>
    <cellStyle name="差_同德_财力性转移支付2010年预算参考数" xfId="2751"/>
    <cellStyle name="差_同德_财力性转移支付2010年预算参考数 2" xfId="2753"/>
    <cellStyle name="差_统计表" xfId="2755"/>
    <cellStyle name="差_危改资金测算" xfId="1471"/>
    <cellStyle name="差_危改资金测算 2" xfId="1474"/>
    <cellStyle name="差_危改资金测算_财力性转移支付2010年预算参考数" xfId="2756"/>
    <cellStyle name="差_危改资金测算_财力性转移支付2010年预算参考数 2" xfId="2757"/>
    <cellStyle name="差_卫生(按照总人口测算）—20080416" xfId="2758"/>
    <cellStyle name="差_卫生(按照总人口测算）—20080416 2" xfId="2759"/>
    <cellStyle name="差_卫生(按照总人口测算）—20080416_不含人员经费系数" xfId="2760"/>
    <cellStyle name="差_卫生(按照总人口测算）—20080416_不含人员经费系数 2" xfId="2762"/>
    <cellStyle name="差_卫生(按照总人口测算）—20080416_不含人员经费系数_财力性转移支付2010年预算参考数" xfId="2764"/>
    <cellStyle name="差_卫生(按照总人口测算）—20080416_不含人员经费系数_财力性转移支付2010年预算参考数 2" xfId="2765"/>
    <cellStyle name="差_卫生(按照总人口测算）—20080416_财力性转移支付2010年预算参考数" xfId="2766"/>
    <cellStyle name="差_卫生(按照总人口测算）—20080416_财力性转移支付2010年预算参考数 2" xfId="2767"/>
    <cellStyle name="差_卫生(按照总人口测算）—20080416_民生政策最低支出需求" xfId="2769"/>
    <cellStyle name="差_卫生(按照总人口测算）—20080416_民生政策最低支出需求 2" xfId="1602"/>
    <cellStyle name="差_卫生(按照总人口测算）—20080416_民生政策最低支出需求_财力性转移支付2010年预算参考数" xfId="2771"/>
    <cellStyle name="差_卫生(按照总人口测算）—20080416_民生政策最低支出需求_财力性转移支付2010年预算参考数 2" xfId="2774"/>
    <cellStyle name="差_卫生(按照总人口测算）—20080416_县市旗测算-新科目（含人口规模效应）" xfId="1372"/>
    <cellStyle name="差_卫生(按照总人口测算）—20080416_县市旗测算-新科目（含人口规模效应） 2" xfId="1374"/>
    <cellStyle name="差_卫生(按照总人口测算）—20080416_县市旗测算-新科目（含人口规模效应）_财力性转移支付2010年预算参考数" xfId="423"/>
    <cellStyle name="差_卫生(按照总人口测算）—20080416_县市旗测算-新科目（含人口规模效应）_财力性转移支付2010年预算参考数 2" xfId="2646"/>
    <cellStyle name="差_卫生部门" xfId="2775"/>
    <cellStyle name="差_卫生部门 2" xfId="2754"/>
    <cellStyle name="差_卫生部门 2 2" xfId="2777"/>
    <cellStyle name="差_卫生部门 2_2016年决算报告附表7.21" xfId="1332"/>
    <cellStyle name="差_卫生部门 2_2016年决算报告附表7.21 2" xfId="2778"/>
    <cellStyle name="差_卫生部门 2_2016年决算报告附表8.25" xfId="2779"/>
    <cellStyle name="差_卫生部门 2_2016年决算报告附表8.25 2" xfId="2781"/>
    <cellStyle name="差_卫生部门 3" xfId="2782"/>
    <cellStyle name="差_卫生部门 3 2" xfId="2784"/>
    <cellStyle name="差_卫生部门 3_2016年决算报告附表7.21" xfId="2785"/>
    <cellStyle name="差_卫生部门 3_2016年决算报告附表7.21 2" xfId="2787"/>
    <cellStyle name="差_卫生部门 3_2016年决算报告附表8.25" xfId="2790"/>
    <cellStyle name="差_卫生部门 3_2016年决算报告附表8.25 2" xfId="2791"/>
    <cellStyle name="差_卫生部门 4" xfId="2793"/>
    <cellStyle name="差_卫生部门_财力性转移支付2010年预算参考数" xfId="2620"/>
    <cellStyle name="差_卫生部门_财力性转移支付2010年预算参考数 2" xfId="2624"/>
    <cellStyle name="差_文体广播部门" xfId="2795"/>
    <cellStyle name="差_文体广播事业(按照总人口测算）—20080416" xfId="2796"/>
    <cellStyle name="差_文体广播事业(按照总人口测算）—20080416 2" xfId="2797"/>
    <cellStyle name="差_文体广播事业(按照总人口测算）—20080416_不含人员经费系数" xfId="870"/>
    <cellStyle name="差_文体广播事业(按照总人口测算）—20080416_不含人员经费系数 2" xfId="2431"/>
    <cellStyle name="差_文体广播事业(按照总人口测算）—20080416_不含人员经费系数_财力性转移支付2010年预算参考数" xfId="2800"/>
    <cellStyle name="差_文体广播事业(按照总人口测算）—20080416_不含人员经费系数_财力性转移支付2010年预算参考数 2" xfId="2801"/>
    <cellStyle name="差_文体广播事业(按照总人口测算）—20080416_财力性转移支付2010年预算参考数" xfId="2802"/>
    <cellStyle name="差_文体广播事业(按照总人口测算）—20080416_财力性转移支付2010年预算参考数 2" xfId="434"/>
    <cellStyle name="差_文体广播事业(按照总人口测算）—20080416_民生政策最低支出需求" xfId="2804"/>
    <cellStyle name="差_文体广播事业(按照总人口测算）—20080416_民生政策最低支出需求 2" xfId="2805"/>
    <cellStyle name="差_文体广播事业(按照总人口测算）—20080416_民生政策最低支出需求_财力性转移支付2010年预算参考数" xfId="2806"/>
    <cellStyle name="差_文体广播事业(按照总人口测算）—20080416_民生政策最低支出需求_财力性转移支付2010年预算参考数 2" xfId="2807"/>
    <cellStyle name="差_文体广播事业(按照总人口测算）—20080416_县市旗测算-新科目（含人口规模效应）" xfId="2808"/>
    <cellStyle name="差_文体广播事业(按照总人口测算）—20080416_县市旗测算-新科目（含人口规模效应） 2" xfId="2809"/>
    <cellStyle name="差_文体广播事业(按照总人口测算）—20080416_县市旗测算-新科目（含人口规模效应）_财力性转移支付2010年预算参考数" xfId="2810"/>
    <cellStyle name="差_文体广播事业(按照总人口测算）—20080416_县市旗测算-新科目（含人口规模效应）_财力性转移支付2010年预算参考数 2" xfId="917"/>
    <cellStyle name="差_下半年禁毒办案经费分配2544.3万元" xfId="371"/>
    <cellStyle name="差_下半年禁吸戒毒经费1000万元" xfId="497"/>
    <cellStyle name="差_下半年禁吸戒毒经费1000万元 2" xfId="181"/>
    <cellStyle name="差_下半年禁吸戒毒经费1000万元 2 2" xfId="2811"/>
    <cellStyle name="差_下半年禁吸戒毒经费1000万元 2_2016年决算报告附表7.21" xfId="907"/>
    <cellStyle name="差_下半年禁吸戒毒经费1000万元 2_2016年决算报告附表7.21 2" xfId="910"/>
    <cellStyle name="差_下半年禁吸戒毒经费1000万元 2_2016年决算报告附表8.25" xfId="2681"/>
    <cellStyle name="差_下半年禁吸戒毒经费1000万元 2_2016年决算报告附表8.25 2" xfId="2684"/>
    <cellStyle name="差_下半年禁吸戒毒经费1000万元 3" xfId="2813"/>
    <cellStyle name="差_下半年禁吸戒毒经费1000万元 3 2" xfId="2815"/>
    <cellStyle name="差_下半年禁吸戒毒经费1000万元 3_2016年决算报告附表7.21" xfId="2818"/>
    <cellStyle name="差_下半年禁吸戒毒经费1000万元 3_2016年决算报告附表7.21 2" xfId="406"/>
    <cellStyle name="差_下半年禁吸戒毒经费1000万元 3_2016年决算报告附表8.25" xfId="2820"/>
    <cellStyle name="差_下半年禁吸戒毒经费1000万元 3_2016年决算报告附表8.25 2" xfId="2821"/>
    <cellStyle name="差_下半年禁吸戒毒经费1000万元 4" xfId="2824"/>
    <cellStyle name="差_县级公安机关公用经费标准奖励测算方案（定稿）" xfId="2825"/>
    <cellStyle name="差_县级公安机关公用经费标准奖励测算方案（定稿） 2" xfId="2828"/>
    <cellStyle name="差_县级公安机关公用经费标准奖励测算方案（定稿） 2 2" xfId="2833"/>
    <cellStyle name="差_县级公安机关公用经费标准奖励测算方案（定稿） 2_2016年决算报告附表7.21" xfId="2834"/>
    <cellStyle name="差_县级公安机关公用经费标准奖励测算方案（定稿） 2_2016年决算报告附表7.21 2" xfId="1748"/>
    <cellStyle name="差_县级公安机关公用经费标准奖励测算方案（定稿） 2_2016年决算报告附表8.25" xfId="2835"/>
    <cellStyle name="差_县级公安机关公用经费标准奖励测算方案（定稿） 2_2016年决算报告附表8.25 2" xfId="2837"/>
    <cellStyle name="差_县级公安机关公用经费标准奖励测算方案（定稿） 3" xfId="2838"/>
    <cellStyle name="差_县级公安机关公用经费标准奖励测算方案（定稿） 3 2" xfId="2839"/>
    <cellStyle name="差_县级公安机关公用经费标准奖励测算方案（定稿） 3_2016年决算报告附表7.21" xfId="2840"/>
    <cellStyle name="差_县级公安机关公用经费标准奖励测算方案（定稿） 3_2016年决算报告附表7.21 2" xfId="2842"/>
    <cellStyle name="差_县级公安机关公用经费标准奖励测算方案（定稿） 3_2016年决算报告附表8.25" xfId="2844"/>
    <cellStyle name="差_县级公安机关公用经费标准奖励测算方案（定稿） 3_2016年决算报告附表8.25 2" xfId="2215"/>
    <cellStyle name="差_县级公安机关公用经费标准奖励测算方案（定稿） 4" xfId="392"/>
    <cellStyle name="差_县级基础数据" xfId="2845"/>
    <cellStyle name="差_县区合并测算20080421" xfId="2846"/>
    <cellStyle name="差_县区合并测算20080421 2" xfId="2847"/>
    <cellStyle name="差_县区合并测算20080421_不含人员经费系数" xfId="2848"/>
    <cellStyle name="差_县区合并测算20080421_不含人员经费系数 2" xfId="2849"/>
    <cellStyle name="差_县区合并测算20080421_不含人员经费系数_财力性转移支付2010年预算参考数" xfId="2850"/>
    <cellStyle name="差_县区合并测算20080421_不含人员经费系数_财力性转移支付2010年预算参考数 2" xfId="2851"/>
    <cellStyle name="差_县区合并测算20080421_财力性转移支付2010年预算参考数" xfId="2853"/>
    <cellStyle name="差_县区合并测算20080421_财力性转移支付2010年预算参考数 2" xfId="2854"/>
    <cellStyle name="差_县区合并测算20080421_民生政策最低支出需求" xfId="2537"/>
    <cellStyle name="差_县区合并测算20080421_民生政策最低支出需求 2" xfId="321"/>
    <cellStyle name="差_县区合并测算20080421_民生政策最低支出需求_财力性转移支付2010年预算参考数" xfId="1235"/>
    <cellStyle name="差_县区合并测算20080421_民生政策最低支出需求_财力性转移支付2010年预算参考数 2" xfId="2856"/>
    <cellStyle name="差_县区合并测算20080421_县市旗测算-新科目（含人口规模效应）" xfId="2861"/>
    <cellStyle name="差_县区合并测算20080421_县市旗测算-新科目（含人口规模效应） 2" xfId="2865"/>
    <cellStyle name="差_县区合并测算20080421_县市旗测算-新科目（含人口规模效应）_财力性转移支付2010年预算参考数" xfId="1241"/>
    <cellStyle name="差_县区合并测算20080421_县市旗测算-新科目（含人口规模效应）_财力性转移支付2010年预算参考数 2" xfId="1244"/>
    <cellStyle name="差_县区合并测算20080423(按照各省比重）" xfId="732"/>
    <cellStyle name="差_县区合并测算20080423(按照各省比重） 2" xfId="2866"/>
    <cellStyle name="差_县区合并测算20080423(按照各省比重）_不含人员经费系数" xfId="1850"/>
    <cellStyle name="差_县区合并测算20080423(按照各省比重）_不含人员经费系数 2" xfId="1070"/>
    <cellStyle name="差_县区合并测算20080423(按照各省比重）_不含人员经费系数_财力性转移支付2010年预算参考数" xfId="2428"/>
    <cellStyle name="差_县区合并测算20080423(按照各省比重）_不含人员经费系数_财力性转移支付2010年预算参考数 2" xfId="90"/>
    <cellStyle name="差_县区合并测算20080423(按照各省比重）_财力性转移支付2010年预算参考数" xfId="2867"/>
    <cellStyle name="差_县区合并测算20080423(按照各省比重）_财力性转移支付2010年预算参考数 2" xfId="2819"/>
    <cellStyle name="差_县区合并测算20080423(按照各省比重）_民生政策最低支出需求" xfId="2868"/>
    <cellStyle name="差_县区合并测算20080423(按照各省比重）_民生政策最低支出需求 2" xfId="2869"/>
    <cellStyle name="差_县区合并测算20080423(按照各省比重）_民生政策最低支出需求_财力性转移支付2010年预算参考数" xfId="820"/>
    <cellStyle name="差_县区合并测算20080423(按照各省比重）_民生政策最低支出需求_财力性转移支付2010年预算参考数 2" xfId="2870"/>
    <cellStyle name="差_县区合并测算20080423(按照各省比重）_县市旗测算-新科目（含人口规模效应）" xfId="2871"/>
    <cellStyle name="差_县区合并测算20080423(按照各省比重）_县市旗测算-新科目（含人口规模效应） 2" xfId="2872"/>
    <cellStyle name="差_县区合并测算20080423(按照各省比重）_县市旗测算-新科目（含人口规模效应）_财力性转移支付2010年预算参考数" xfId="2874"/>
    <cellStyle name="差_县区合并测算20080423(按照各省比重）_县市旗测算-新科目（含人口规模效应）_财力性转移支付2010年预算参考数 2" xfId="2876"/>
    <cellStyle name="差_县市旗测算20080508" xfId="1434"/>
    <cellStyle name="差_县市旗测算20080508 2" xfId="1436"/>
    <cellStyle name="差_县市旗测算20080508_不含人员经费系数" xfId="2878"/>
    <cellStyle name="差_县市旗测算20080508_不含人员经费系数 2" xfId="2881"/>
    <cellStyle name="差_县市旗测算20080508_不含人员经费系数_财力性转移支付2010年预算参考数" xfId="2883"/>
    <cellStyle name="差_县市旗测算20080508_不含人员经费系数_财力性转移支付2010年预算参考数 2" xfId="2884"/>
    <cellStyle name="差_县市旗测算20080508_财力性转移支付2010年预算参考数" xfId="2885"/>
    <cellStyle name="差_县市旗测算20080508_财力性转移支付2010年预算参考数 2" xfId="440"/>
    <cellStyle name="差_县市旗测算20080508_民生政策最低支出需求" xfId="2886"/>
    <cellStyle name="差_县市旗测算20080508_民生政策最低支出需求 2" xfId="2887"/>
    <cellStyle name="差_县市旗测算20080508_民生政策最低支出需求_财力性转移支付2010年预算参考数" xfId="994"/>
    <cellStyle name="差_县市旗测算20080508_民生政策最低支出需求_财力性转移支付2010年预算参考数 2" xfId="2889"/>
    <cellStyle name="差_县市旗测算20080508_县市旗测算-新科目（含人口规模效应）" xfId="2061"/>
    <cellStyle name="差_县市旗测算20080508_县市旗测算-新科目（含人口规模效应） 2" xfId="2064"/>
    <cellStyle name="差_县市旗测算20080508_县市旗测算-新科目（含人口规模效应）_财力性转移支付2010年预算参考数" xfId="2891"/>
    <cellStyle name="差_县市旗测算20080508_县市旗测算-新科目（含人口规模效应）_财力性转移支付2010年预算参考数 2" xfId="2892"/>
    <cellStyle name="差_县市旗测算-新科目（20080626）" xfId="2894"/>
    <cellStyle name="差_县市旗测算-新科目（20080626） 2" xfId="2895"/>
    <cellStyle name="差_县市旗测算-新科目（20080626）_不含人员经费系数" xfId="96"/>
    <cellStyle name="差_县市旗测算-新科目（20080626）_不含人员经费系数 2" xfId="477"/>
    <cellStyle name="差_县市旗测算-新科目（20080626）_不含人员经费系数_财力性转移支付2010年预算参考数" xfId="302"/>
    <cellStyle name="差_县市旗测算-新科目（20080626）_不含人员经费系数_财力性转移支付2010年预算参考数 2" xfId="2896"/>
    <cellStyle name="差_县市旗测算-新科目（20080626）_财力性转移支付2010年预算参考数" xfId="2897"/>
    <cellStyle name="差_县市旗测算-新科目（20080626）_财力性转移支付2010年预算参考数 2" xfId="2485"/>
    <cellStyle name="差_县市旗测算-新科目（20080626）_民生政策最低支出需求" xfId="2898"/>
    <cellStyle name="差_县市旗测算-新科目（20080626）_民生政策最低支出需求 2" xfId="86"/>
    <cellStyle name="差_县市旗测算-新科目（20080626）_民生政策最低支出需求_财力性转移支付2010年预算参考数" xfId="2242"/>
    <cellStyle name="差_县市旗测算-新科目（20080626）_民生政策最低支出需求_财力性转移支付2010年预算参考数 2" xfId="687"/>
    <cellStyle name="差_县市旗测算-新科目（20080626）_县市旗测算-新科目（含人口规模效应）" xfId="2899"/>
    <cellStyle name="差_县市旗测算-新科目（20080626）_县市旗测算-新科目（含人口规模效应） 2" xfId="2900"/>
    <cellStyle name="差_县市旗测算-新科目（20080626）_县市旗测算-新科目（含人口规模效应）_财力性转移支付2010年预算参考数" xfId="2306"/>
    <cellStyle name="差_县市旗测算-新科目（20080626）_县市旗测算-新科目（含人口规模效应）_财力性转移支付2010年预算参考数 2" xfId="2308"/>
    <cellStyle name="差_县市旗测算-新科目（20080627）" xfId="746"/>
    <cellStyle name="差_县市旗测算-新科目（20080627） 2" xfId="751"/>
    <cellStyle name="差_县市旗测算-新科目（20080627）_不含人员经费系数" xfId="1008"/>
    <cellStyle name="差_县市旗测算-新科目（20080627）_不含人员经费系数 2" xfId="720"/>
    <cellStyle name="差_县市旗测算-新科目（20080627）_不含人员经费系数_财力性转移支付2010年预算参考数" xfId="2901"/>
    <cellStyle name="差_县市旗测算-新科目（20080627）_不含人员经费系数_财力性转移支付2010年预算参考数 2" xfId="2902"/>
    <cellStyle name="差_县市旗测算-新科目（20080627）_财力性转移支付2010年预算参考数" xfId="2903"/>
    <cellStyle name="差_县市旗测算-新科目（20080627）_财力性转移支付2010年预算参考数 2" xfId="2905"/>
    <cellStyle name="差_县市旗测算-新科目（20080627）_民生政策最低支出需求" xfId="2907"/>
    <cellStyle name="差_县市旗测算-新科目（20080627）_民生政策最低支出需求 2" xfId="2573"/>
    <cellStyle name="差_县市旗测算-新科目（20080627）_民生政策最低支出需求_财力性转移支付2010年预算参考数" xfId="2908"/>
    <cellStyle name="差_县市旗测算-新科目（20080627）_民生政策最低支出需求_财力性转移支付2010年预算参考数 2" xfId="2600"/>
    <cellStyle name="差_县市旗测算-新科目（20080627）_县市旗测算-新科目（含人口规模效应）" xfId="1710"/>
    <cellStyle name="差_县市旗测算-新科目（20080627）_县市旗测算-新科目（含人口规模效应） 2" xfId="1713"/>
    <cellStyle name="差_县市旗测算-新科目（20080627）_县市旗测算-新科目（含人口规模效应）_财力性转移支付2010年预算参考数" xfId="2911"/>
    <cellStyle name="差_县市旗测算-新科目（20080627）_县市旗测算-新科目（含人口规模效应）_财力性转移支付2010年预算参考数 2" xfId="1740"/>
    <cellStyle name="差_新增公开表格-政府性基金预算收支决算表" xfId="2912"/>
    <cellStyle name="差_新增公开表格-政府性基金预算收支决算表 2" xfId="2913"/>
    <cellStyle name="差_业务工作量指标" xfId="298"/>
    <cellStyle name="差_业务工作量指标 2" xfId="305"/>
    <cellStyle name="差_业务工作量指标 2 2" xfId="391"/>
    <cellStyle name="差_业务工作量指标 2_2016年决算报告附表7.21" xfId="2915"/>
    <cellStyle name="差_业务工作量指标 2_2016年决算报告附表7.21 2" xfId="2916"/>
    <cellStyle name="差_业务工作量指标 2_2016年决算报告附表8.25" xfId="250"/>
    <cellStyle name="差_业务工作量指标 2_2016年决算报告附表8.25 2" xfId="256"/>
    <cellStyle name="差_业务工作量指标 3" xfId="1010"/>
    <cellStyle name="差_业务工作量指标 3 2" xfId="2027"/>
    <cellStyle name="差_业务工作量指标 3_2016年决算报告附表7.21" xfId="2030"/>
    <cellStyle name="差_业务工作量指标 3_2016年决算报告附表7.21 2" xfId="2034"/>
    <cellStyle name="差_业务工作量指标 3_2016年决算报告附表8.25" xfId="2037"/>
    <cellStyle name="差_业务工作量指标 3_2016年决算报告附表8.25 2" xfId="2039"/>
    <cellStyle name="差_业务工作量指标 4" xfId="2041"/>
    <cellStyle name="差_一般预算支出口径剔除表" xfId="602"/>
    <cellStyle name="差_一般预算支出口径剔除表 2" xfId="169"/>
    <cellStyle name="差_一般预算支出口径剔除表_财力性转移支付2010年预算参考数" xfId="874"/>
    <cellStyle name="差_一般预算支出口径剔除表_财力性转移支付2010年预算参考数 2" xfId="1470"/>
    <cellStyle name="差_义务教育阶段教职工人数（教育厅提供最终）" xfId="334"/>
    <cellStyle name="差_义务教育阶段教职工人数（教育厅提供最终） 2" xfId="807"/>
    <cellStyle name="差_义务教育阶段教职工人数（教育厅提供最终） 2 2" xfId="2920"/>
    <cellStyle name="差_义务教育阶段教职工人数（教育厅提供最终） 2_2016年决算报告附表7.21" xfId="642"/>
    <cellStyle name="差_义务教育阶段教职工人数（教育厅提供最终） 2_2016年决算报告附表7.21 2" xfId="2922"/>
    <cellStyle name="差_义务教育阶段教职工人数（教育厅提供最终） 2_2016年决算报告附表8.25" xfId="2925"/>
    <cellStyle name="差_义务教育阶段教职工人数（教育厅提供最终） 2_2016年决算报告附表8.25 2" xfId="2927"/>
    <cellStyle name="差_义务教育阶段教职工人数（教育厅提供最终） 3" xfId="2931"/>
    <cellStyle name="差_义务教育阶段教职工人数（教育厅提供最终） 3 2" xfId="2935"/>
    <cellStyle name="差_义务教育阶段教职工人数（教育厅提供最终） 3_2016年决算报告附表7.21" xfId="2937"/>
    <cellStyle name="差_义务教育阶段教职工人数（教育厅提供最终） 3_2016年决算报告附表7.21 2" xfId="2938"/>
    <cellStyle name="差_义务教育阶段教职工人数（教育厅提供最终） 3_2016年决算报告附表8.25" xfId="2939"/>
    <cellStyle name="差_义务教育阶段教职工人数（教育厅提供最终） 3_2016年决算报告附表8.25 2" xfId="2940"/>
    <cellStyle name="差_义务教育阶段教职工人数（教育厅提供最终） 4" xfId="598"/>
    <cellStyle name="差_云南 缺口县区测算(地方填报)" xfId="2353"/>
    <cellStyle name="差_云南 缺口县区测算(地方填报) 2" xfId="2337"/>
    <cellStyle name="差_云南 缺口县区测算(地方填报)_财力性转移支付2010年预算参考数" xfId="2942"/>
    <cellStyle name="差_云南 缺口县区测算(地方填报)_财力性转移支付2010年预算参考数 2" xfId="2634"/>
    <cellStyle name="差_云南农村义务教育统计表" xfId="329"/>
    <cellStyle name="差_云南农村义务教育统计表 2" xfId="2943"/>
    <cellStyle name="差_云南农村义务教育统计表 2 2" xfId="2944"/>
    <cellStyle name="差_云南农村义务教育统计表 2_2016年决算报告附表7.21" xfId="2130"/>
    <cellStyle name="差_云南农村义务教育统计表 2_2016年决算报告附表7.21 2" xfId="2946"/>
    <cellStyle name="差_云南农村义务教育统计表 2_2016年决算报告附表8.25" xfId="2947"/>
    <cellStyle name="差_云南农村义务教育统计表 2_2016年决算报告附表8.25 2" xfId="2607"/>
    <cellStyle name="差_云南农村义务教育统计表 3" xfId="1540"/>
    <cellStyle name="差_云南农村义务教育统计表 3 2" xfId="2399"/>
    <cellStyle name="差_云南农村义务教育统计表 3_2016年决算报告附表7.21" xfId="2948"/>
    <cellStyle name="差_云南农村义务教育统计表 3_2016年决算报告附表7.21 2" xfId="2950"/>
    <cellStyle name="差_云南农村义务教育统计表 3_2016年决算报告附表8.25" xfId="2550"/>
    <cellStyle name="差_云南农村义务教育统计表 3_2016年决算报告附表8.25 2" xfId="2952"/>
    <cellStyle name="差_云南农村义务教育统计表 4" xfId="2953"/>
    <cellStyle name="差_云南省2008年中小学教师人数统计表" xfId="2163"/>
    <cellStyle name="差_云南省2008年中小学教职工情况（教育厅提供20090101加工整理）" xfId="2955"/>
    <cellStyle name="差_云南省2008年中小学教职工情况（教育厅提供20090101加工整理） 2" xfId="2957"/>
    <cellStyle name="差_云南省2008年中小学教职工情况（教育厅提供20090101加工整理） 2 2" xfId="2958"/>
    <cellStyle name="差_云南省2008年中小学教职工情况（教育厅提供20090101加工整理） 2_2016年决算报告附表7.21" xfId="2960"/>
    <cellStyle name="差_云南省2008年中小学教职工情况（教育厅提供20090101加工整理） 2_2016年决算报告附表7.21 2" xfId="2961"/>
    <cellStyle name="差_云南省2008年中小学教职工情况（教育厅提供20090101加工整理） 2_2016年决算报告附表8.25" xfId="2963"/>
    <cellStyle name="差_云南省2008年中小学教职工情况（教育厅提供20090101加工整理） 2_2016年决算报告附表8.25 2" xfId="2964"/>
    <cellStyle name="差_云南省2008年中小学教职工情况（教育厅提供20090101加工整理） 3" xfId="483"/>
    <cellStyle name="差_云南省2008年中小学教职工情况（教育厅提供20090101加工整理） 3 2" xfId="486"/>
    <cellStyle name="差_云南省2008年中小学教职工情况（教育厅提供20090101加工整理） 3_2016年决算报告附表7.21" xfId="2965"/>
    <cellStyle name="差_云南省2008年中小学教职工情况（教育厅提供20090101加工整理） 3_2016年决算报告附表7.21 2" xfId="2128"/>
    <cellStyle name="差_云南省2008年中小学教职工情况（教育厅提供20090101加工整理） 3_2016年决算报告附表8.25" xfId="2966"/>
    <cellStyle name="差_云南省2008年中小学教职工情况（教育厅提供20090101加工整理） 3_2016年决算报告附表8.25 2" xfId="2227"/>
    <cellStyle name="差_云南省2008年中小学教职工情况（教育厅提供20090101加工整理） 4" xfId="2967"/>
    <cellStyle name="差_云南省2008年转移支付测算——州市本级考核部分及政策性测算" xfId="1361"/>
    <cellStyle name="差_云南省2008年转移支付测算——州市本级考核部分及政策性测算 2" xfId="1364"/>
    <cellStyle name="差_云南省2008年转移支付测算——州市本级考核部分及政策性测算 2 2" xfId="2968"/>
    <cellStyle name="差_云南省2008年转移支付测算——州市本级考核部分及政策性测算 2_2016年决算报告附表7.21" xfId="966"/>
    <cellStyle name="差_云南省2008年转移支付测算——州市本级考核部分及政策性测算 2_2016年决算报告附表7.21 2" xfId="2970"/>
    <cellStyle name="差_云南省2008年转移支付测算——州市本级考核部分及政策性测算 2_2016年决算报告附表8.25" xfId="1535"/>
    <cellStyle name="差_云南省2008年转移支付测算——州市本级考核部分及政策性测算 2_2016年决算报告附表8.25 2" xfId="1538"/>
    <cellStyle name="差_云南省2008年转移支付测算——州市本级考核部分及政策性测算 3" xfId="2663"/>
    <cellStyle name="差_云南省2008年转移支付测算——州市本级考核部分及政策性测算 3 2" xfId="2072"/>
    <cellStyle name="差_云南省2008年转移支付测算——州市本级考核部分及政策性测算 3_2016年决算报告附表7.21" xfId="2971"/>
    <cellStyle name="差_云南省2008年转移支付测算——州市本级考核部分及政策性测算 3_2016年决算报告附表7.21 2" xfId="2243"/>
    <cellStyle name="差_云南省2008年转移支付测算——州市本级考核部分及政策性测算 3_2016年决算报告附表8.25" xfId="1036"/>
    <cellStyle name="差_云南省2008年转移支付测算——州市本级考核部分及政策性测算 3_2016年决算报告附表8.25 2" xfId="2677"/>
    <cellStyle name="差_云南省2008年转移支付测算——州市本级考核部分及政策性测算 4" xfId="623"/>
    <cellStyle name="差_云南省2008年转移支付测算——州市本级考核部分及政策性测算_财力性转移支付2010年预算参考数" xfId="2720"/>
    <cellStyle name="差_云南省2008年转移支付测算——州市本级考核部分及政策性测算_财力性转移支付2010年预算参考数 2" xfId="2972"/>
    <cellStyle name="差_指标四" xfId="2973"/>
    <cellStyle name="差_指标四 2" xfId="2974"/>
    <cellStyle name="差_指标四 2 2" xfId="2975"/>
    <cellStyle name="差_指标四 2_2016年决算报告附表7.21" xfId="1043"/>
    <cellStyle name="差_指标四 2_2016年决算报告附表7.21 2" xfId="2976"/>
    <cellStyle name="差_指标四 2_2016年决算报告附表8.25" xfId="2978"/>
    <cellStyle name="差_指标四 2_2016年决算报告附表8.25 2" xfId="2980"/>
    <cellStyle name="差_指标四 3" xfId="2981"/>
    <cellStyle name="差_指标四 3 2" xfId="1659"/>
    <cellStyle name="差_指标四 3_2016年决算报告附表7.21" xfId="729"/>
    <cellStyle name="差_指标四 3_2016年决算报告附表7.21 2" xfId="738"/>
    <cellStyle name="差_指标四 3_2016年决算报告附表8.25" xfId="2982"/>
    <cellStyle name="差_指标四 3_2016年决算报告附表8.25 2" xfId="1577"/>
    <cellStyle name="差_指标四 4" xfId="2649"/>
    <cellStyle name="差_指标五" xfId="2984"/>
    <cellStyle name="差_重点民生支出需求测算表社保（农村低保）081112" xfId="2986"/>
    <cellStyle name="差_自行调整差异系数顺序" xfId="2987"/>
    <cellStyle name="差_自行调整差异系数顺序 2" xfId="2492"/>
    <cellStyle name="差_自行调整差异系数顺序_财力性转移支付2010年预算参考数" xfId="2991"/>
    <cellStyle name="差_自行调整差异系数顺序_财力性转移支付2010年预算参考数 2" xfId="2993"/>
    <cellStyle name="差_自治区本级政府性基金情况表" xfId="2484"/>
    <cellStyle name="差_总人口" xfId="2645"/>
    <cellStyle name="差_总人口 2" xfId="1287"/>
    <cellStyle name="差_总人口_财力性转移支付2010年预算参考数" xfId="1102"/>
    <cellStyle name="差_总人口_财力性转移支付2010年预算参考数 2" xfId="850"/>
    <cellStyle name="常规" xfId="0" builtinId="0"/>
    <cellStyle name="常规 10" xfId="888"/>
    <cellStyle name="常规 10 2" xfId="891"/>
    <cellStyle name="常规 100" xfId="2994"/>
    <cellStyle name="常规 100 2" xfId="2036"/>
    <cellStyle name="常规 101" xfId="2996"/>
    <cellStyle name="常规 101 2" xfId="2998"/>
    <cellStyle name="常规 102" xfId="2929"/>
    <cellStyle name="常规 103" xfId="3000"/>
    <cellStyle name="常规 104" xfId="2786"/>
    <cellStyle name="常规 105" xfId="3002"/>
    <cellStyle name="常规 106" xfId="3003"/>
    <cellStyle name="常规 107" xfId="3004"/>
    <cellStyle name="常规 108" xfId="2914"/>
    <cellStyle name="常规 11" xfId="3006"/>
    <cellStyle name="常规 11 2" xfId="2933"/>
    <cellStyle name="常规 11 2 2" xfId="2934"/>
    <cellStyle name="常规 11 3" xfId="597"/>
    <cellStyle name="常规 11_财力性转移支付2009年预算参考数" xfId="3007"/>
    <cellStyle name="常规 12" xfId="3008"/>
    <cellStyle name="常规 12 2" xfId="3009"/>
    <cellStyle name="常规 13" xfId="3010"/>
    <cellStyle name="常规 13 2" xfId="2882"/>
    <cellStyle name="常规 14" xfId="1026"/>
    <cellStyle name="常规 14 2" xfId="3012"/>
    <cellStyle name="常规 15" xfId="3013"/>
    <cellStyle name="常规 15 2" xfId="2798"/>
    <cellStyle name="常规 16" xfId="2917"/>
    <cellStyle name="常规 169" xfId="3016"/>
    <cellStyle name="常规 169 2" xfId="3017"/>
    <cellStyle name="常规 169 2 2" xfId="3018"/>
    <cellStyle name="常规 169 3" xfId="3019"/>
    <cellStyle name="常规 169 3 2" xfId="2657"/>
    <cellStyle name="常规 169 4" xfId="2369"/>
    <cellStyle name="常规 169 5" xfId="3022"/>
    <cellStyle name="常规 169_2016年决算报告附表7.21" xfId="3023"/>
    <cellStyle name="常规 17" xfId="3025"/>
    <cellStyle name="常规 17 2" xfId="3027"/>
    <cellStyle name="常规 170" xfId="3029"/>
    <cellStyle name="常规 170 2" xfId="3030"/>
    <cellStyle name="常规 170 2 2" xfId="2910"/>
    <cellStyle name="常规 170 3" xfId="3033"/>
    <cellStyle name="常规 170 3 2" xfId="3035"/>
    <cellStyle name="常规 170 4" xfId="3036"/>
    <cellStyle name="常规 170 5" xfId="2936"/>
    <cellStyle name="常规 170_2016年决算报告附表7.21" xfId="3037"/>
    <cellStyle name="常规 177" xfId="2026"/>
    <cellStyle name="常规 18" xfId="3038"/>
    <cellStyle name="常规 18 2" xfId="3040"/>
    <cellStyle name="常规 184" xfId="3043"/>
    <cellStyle name="常规 19" xfId="3044"/>
    <cellStyle name="常规 19 2" xfId="3047"/>
    <cellStyle name="常规 2" xfId="3049"/>
    <cellStyle name="常规 2 10" xfId="3050"/>
    <cellStyle name="常规 2 10 2" xfId="880"/>
    <cellStyle name="常规 2 11" xfId="3051"/>
    <cellStyle name="常规 2 2" xfId="3052"/>
    <cellStyle name="常规 2 2 10" xfId="1999"/>
    <cellStyle name="常规 2 2 2" xfId="3053"/>
    <cellStyle name="常规 2 2 2 2" xfId="985"/>
    <cellStyle name="常规 2 2 2 2 2" xfId="3054"/>
    <cellStyle name="常规 2 2 2 3" xfId="1974"/>
    <cellStyle name="常规 2 2 2 3 2" xfId="1978"/>
    <cellStyle name="常规 2 2 2 4" xfId="89"/>
    <cellStyle name="常规 2 2 3" xfId="3055"/>
    <cellStyle name="常规 2 2 3 2" xfId="3056"/>
    <cellStyle name="常规 2 2 4" xfId="3057"/>
    <cellStyle name="常规 2 2 4 2" xfId="1298"/>
    <cellStyle name="常规 2 2 5" xfId="3059"/>
    <cellStyle name="常规 2 2_2014年广西壮族自治区本级决算录入表0701" xfId="2534"/>
    <cellStyle name="常规 2 3" xfId="3061"/>
    <cellStyle name="常规 2 3 2" xfId="3062"/>
    <cellStyle name="常规 2 3 2 2" xfId="3063"/>
    <cellStyle name="常规 2 3 3" xfId="3064"/>
    <cellStyle name="常规 2 3 3 2" xfId="3066"/>
    <cellStyle name="常规 2 3 4" xfId="1061"/>
    <cellStyle name="常规 2 4" xfId="3067"/>
    <cellStyle name="常规 2 4 2" xfId="3068"/>
    <cellStyle name="常规 2 4 2 2" xfId="3069"/>
    <cellStyle name="常规 2 4 3" xfId="3070"/>
    <cellStyle name="常规 2 4 3 2" xfId="131"/>
    <cellStyle name="常规 2 4 4" xfId="3071"/>
    <cellStyle name="常规 2 5" xfId="1368"/>
    <cellStyle name="常规 2 5 2" xfId="3074"/>
    <cellStyle name="常规 2 5 2 2" xfId="3078"/>
    <cellStyle name="常规 2 5 3" xfId="1251"/>
    <cellStyle name="常规 2 5 3 2" xfId="3079"/>
    <cellStyle name="常规 2 5 4" xfId="2776"/>
    <cellStyle name="常规 2 6" xfId="3080"/>
    <cellStyle name="常规 2 6 2" xfId="1778"/>
    <cellStyle name="常规 2 6 2 2" xfId="1780"/>
    <cellStyle name="常规 2 6 3" xfId="1963"/>
    <cellStyle name="常规 2 6 3 2" xfId="3082"/>
    <cellStyle name="常规 2 6 4" xfId="2783"/>
    <cellStyle name="常规 2 7" xfId="3083"/>
    <cellStyle name="常规 2 7 2" xfId="128"/>
    <cellStyle name="常规 2 7 2 2" xfId="3085"/>
    <cellStyle name="常规 2 7 3" xfId="2078"/>
    <cellStyle name="常规 2 7 3 2" xfId="3086"/>
    <cellStyle name="常规 2 7 4" xfId="3088"/>
    <cellStyle name="常规 2 8" xfId="1872"/>
    <cellStyle name="常规 2 8 2" xfId="3089"/>
    <cellStyle name="常规 2 8 2 2" xfId="3090"/>
    <cellStyle name="常规 2 8 3" xfId="2238"/>
    <cellStyle name="常规 2 8 3 2" xfId="3091"/>
    <cellStyle name="常规 2 8 4" xfId="690"/>
    <cellStyle name="常规 2 9" xfId="1505"/>
    <cellStyle name="常规 2 9 2" xfId="3092"/>
    <cellStyle name="常规 2_（4.19发国库处） 预算处-广西壮族自治区本级一般公共" xfId="3093"/>
    <cellStyle name="常规 20" xfId="3014"/>
    <cellStyle name="常规 20 2" xfId="2799"/>
    <cellStyle name="常规 21" xfId="2918"/>
    <cellStyle name="常规 21 2" xfId="3094"/>
    <cellStyle name="常规 22" xfId="3026"/>
    <cellStyle name="常规 22 2" xfId="3028"/>
    <cellStyle name="常规 23" xfId="3039"/>
    <cellStyle name="常规 23 2" xfId="3041"/>
    <cellStyle name="常规 24" xfId="3045"/>
    <cellStyle name="常规 24 2" xfId="3048"/>
    <cellStyle name="常规 25" xfId="511"/>
    <cellStyle name="常规 25 2" xfId="515"/>
    <cellStyle name="常规 26" xfId="3095"/>
    <cellStyle name="常规 26 2" xfId="17"/>
    <cellStyle name="常规 27" xfId="3097"/>
    <cellStyle name="常规 27 2" xfId="3099"/>
    <cellStyle name="常规 28" xfId="3102"/>
    <cellStyle name="常规 28 2" xfId="867"/>
    <cellStyle name="常规 29" xfId="3104"/>
    <cellStyle name="常规 29 2" xfId="3106"/>
    <cellStyle name="常规 3" xfId="3108"/>
    <cellStyle name="常规 3 2" xfId="1789"/>
    <cellStyle name="常规 3 2 2" xfId="1791"/>
    <cellStyle name="常规 3 3" xfId="1797"/>
    <cellStyle name="常规 3 3 2" xfId="3109"/>
    <cellStyle name="常规 3 4" xfId="3111"/>
    <cellStyle name="常规 3 5" xfId="3112"/>
    <cellStyle name="常规 3 6" xfId="699"/>
    <cellStyle name="常规 3 7" xfId="2773"/>
    <cellStyle name="常规 3 8" xfId="3113"/>
    <cellStyle name="常规 3 9" xfId="3114"/>
    <cellStyle name="常规 3_2014年广西壮族自治区本级决算录入表0701" xfId="3115"/>
    <cellStyle name="常规 30" xfId="512"/>
    <cellStyle name="常规 30 2" xfId="516"/>
    <cellStyle name="常规 31" xfId="3096"/>
    <cellStyle name="常规 31 2" xfId="18"/>
    <cellStyle name="常规 32" xfId="3098"/>
    <cellStyle name="常规 32 2" xfId="3100"/>
    <cellStyle name="常规 33" xfId="3103"/>
    <cellStyle name="常规 33 2" xfId="868"/>
    <cellStyle name="常规 34" xfId="3105"/>
    <cellStyle name="常规 34 2" xfId="3107"/>
    <cellStyle name="常规 35" xfId="226"/>
    <cellStyle name="常规 35 2" xfId="347"/>
    <cellStyle name="常规 36" xfId="3116"/>
    <cellStyle name="常规 36 2" xfId="3118"/>
    <cellStyle name="常规 37" xfId="1090"/>
    <cellStyle name="常规 37 2" xfId="1692"/>
    <cellStyle name="常规 38" xfId="3121"/>
    <cellStyle name="常规 38 2" xfId="1588"/>
    <cellStyle name="常规 39" xfId="9"/>
    <cellStyle name="常规 39 2" xfId="3125"/>
    <cellStyle name="常规 4" xfId="2493"/>
    <cellStyle name="常规 4 2" xfId="2497"/>
    <cellStyle name="常规 4 2 2" xfId="3128"/>
    <cellStyle name="常规 4 3" xfId="3129"/>
    <cellStyle name="常规 4 3 2" xfId="3131"/>
    <cellStyle name="常规 4 4" xfId="3127"/>
    <cellStyle name="常规 4 5" xfId="2995"/>
    <cellStyle name="常规 4 6" xfId="2997"/>
    <cellStyle name="常规 4 7" xfId="2930"/>
    <cellStyle name="常规 4 8" xfId="3001"/>
    <cellStyle name="常规 4_2008年横排表0721" xfId="359"/>
    <cellStyle name="常规 40" xfId="227"/>
    <cellStyle name="常规 40 2" xfId="348"/>
    <cellStyle name="常规 41" xfId="3117"/>
    <cellStyle name="常规 41 2" xfId="3119"/>
    <cellStyle name="常规 42" xfId="1091"/>
    <cellStyle name="常规 42 2" xfId="1693"/>
    <cellStyle name="常规 43" xfId="3122"/>
    <cellStyle name="常规 43 2" xfId="1589"/>
    <cellStyle name="常规 44" xfId="10"/>
    <cellStyle name="常规 44 2" xfId="3126"/>
    <cellStyle name="常规 45" xfId="3133"/>
    <cellStyle name="常规 45 2" xfId="3135"/>
    <cellStyle name="常规 46" xfId="1628"/>
    <cellStyle name="常规 46 2" xfId="1216"/>
    <cellStyle name="常规 47" xfId="3137"/>
    <cellStyle name="常规 47 2" xfId="3139"/>
    <cellStyle name="常规 48" xfId="3141"/>
    <cellStyle name="常规 48 2" xfId="2346"/>
    <cellStyle name="常规 49" xfId="3143"/>
    <cellStyle name="常规 49 2" xfId="1507"/>
    <cellStyle name="常规 5" xfId="263"/>
    <cellStyle name="常规 5 2" xfId="2023"/>
    <cellStyle name="常规 5 2 2" xfId="3145"/>
    <cellStyle name="常规 5 3" xfId="2250"/>
    <cellStyle name="常规 5 3 2" xfId="3146"/>
    <cellStyle name="常规 5 4" xfId="3130"/>
    <cellStyle name="常规 50" xfId="3134"/>
    <cellStyle name="常规 50 2" xfId="3136"/>
    <cellStyle name="常规 51" xfId="1629"/>
    <cellStyle name="常规 51 2" xfId="1217"/>
    <cellStyle name="常规 52" xfId="3138"/>
    <cellStyle name="常规 52 2" xfId="3140"/>
    <cellStyle name="常规 53" xfId="3142"/>
    <cellStyle name="常规 53 2" xfId="2347"/>
    <cellStyle name="常规 54" xfId="3144"/>
    <cellStyle name="常规 54 2" xfId="1508"/>
    <cellStyle name="常规 55" xfId="2859"/>
    <cellStyle name="常规 55 2" xfId="2863"/>
    <cellStyle name="常规 56" xfId="3148"/>
    <cellStyle name="常规 56 2" xfId="3151"/>
    <cellStyle name="常规 57" xfId="2178"/>
    <cellStyle name="常规 57 2" xfId="2181"/>
    <cellStyle name="常规 58" xfId="3153"/>
    <cellStyle name="常规 58 2" xfId="3155"/>
    <cellStyle name="常规 59" xfId="1030"/>
    <cellStyle name="常规 59 2" xfId="2788"/>
    <cellStyle name="常规 6" xfId="3158"/>
    <cellStyle name="常规 6 2" xfId="1075"/>
    <cellStyle name="常规 6 2 2" xfId="3160"/>
    <cellStyle name="常规 6 3" xfId="3163"/>
    <cellStyle name="常规 6 3 2" xfId="3166"/>
    <cellStyle name="常规 6 4" xfId="3167"/>
    <cellStyle name="常规 6_2014年广西壮族自治区本级决算录入表0701" xfId="3168"/>
    <cellStyle name="常规 60" xfId="2860"/>
    <cellStyle name="常规 60 2" xfId="2864"/>
    <cellStyle name="常规 61" xfId="3149"/>
    <cellStyle name="常规 61 2" xfId="3152"/>
    <cellStyle name="常规 62" xfId="2179"/>
    <cellStyle name="常规 62 2" xfId="2182"/>
    <cellStyle name="常规 63" xfId="3154"/>
    <cellStyle name="常规 63 2" xfId="3156"/>
    <cellStyle name="常规 64" xfId="1031"/>
    <cellStyle name="常规 64 2" xfId="2789"/>
    <cellStyle name="常规 65" xfId="3169"/>
    <cellStyle name="常规 65 2" xfId="3172"/>
    <cellStyle name="常规 66" xfId="3174"/>
    <cellStyle name="常规 66 2" xfId="3176"/>
    <cellStyle name="常规 67" xfId="3178"/>
    <cellStyle name="常规 67 2" xfId="3180"/>
    <cellStyle name="常规 68" xfId="3182"/>
    <cellStyle name="常规 68 2" xfId="1394"/>
    <cellStyle name="常规 69" xfId="3184"/>
    <cellStyle name="常规 69 2" xfId="3186"/>
    <cellStyle name="常规 7" xfId="557"/>
    <cellStyle name="常规 7 2" xfId="101"/>
    <cellStyle name="常规 7 2 2" xfId="3188"/>
    <cellStyle name="常规 7_2014年广西壮族自治区本级决算录入表0701" xfId="1454"/>
    <cellStyle name="常规 70" xfId="3170"/>
    <cellStyle name="常规 70 2" xfId="3173"/>
    <cellStyle name="常规 71" xfId="3175"/>
    <cellStyle name="常规 71 2" xfId="3177"/>
    <cellStyle name="常规 72" xfId="3179"/>
    <cellStyle name="常规 72 2" xfId="3181"/>
    <cellStyle name="常规 73" xfId="3183"/>
    <cellStyle name="常规 73 2" xfId="1395"/>
    <cellStyle name="常规 74" xfId="3185"/>
    <cellStyle name="常规 74 2" xfId="3187"/>
    <cellStyle name="常规 75" xfId="2526"/>
    <cellStyle name="常规 75 2" xfId="2359"/>
    <cellStyle name="常规 76" xfId="1344"/>
    <cellStyle name="常规 76 2" xfId="1347"/>
    <cellStyle name="常规 77" xfId="1947"/>
    <cellStyle name="常规 77 2" xfId="3189"/>
    <cellStyle name="常规 78" xfId="397"/>
    <cellStyle name="常规 78 2" xfId="400"/>
    <cellStyle name="常规 79" xfId="404"/>
    <cellStyle name="常规 79 2" xfId="409"/>
    <cellStyle name="常规 80" xfId="2527"/>
    <cellStyle name="常规 80 2" xfId="2360"/>
    <cellStyle name="常规 81" xfId="1345"/>
    <cellStyle name="常规 81 2" xfId="1348"/>
    <cellStyle name="常规 82" xfId="1948"/>
    <cellStyle name="常规 82 2" xfId="3190"/>
    <cellStyle name="常规 83" xfId="398"/>
    <cellStyle name="常规 83 2" xfId="401"/>
    <cellStyle name="常规 84" xfId="405"/>
    <cellStyle name="常规 84 2" xfId="410"/>
    <cellStyle name="常规 85" xfId="69"/>
    <cellStyle name="常规 85 2" xfId="1689"/>
    <cellStyle name="常规 86" xfId="1704"/>
    <cellStyle name="常规 86 2" xfId="1707"/>
    <cellStyle name="常规 87" xfId="1096"/>
    <cellStyle name="常规 87 2" xfId="3192"/>
    <cellStyle name="常规 88" xfId="3194"/>
    <cellStyle name="常规 88 2" xfId="165"/>
    <cellStyle name="常规 89" xfId="1967"/>
    <cellStyle name="常规 89 2" xfId="3196"/>
    <cellStyle name="常规 90" xfId="70"/>
    <cellStyle name="常规 90 2" xfId="1690"/>
    <cellStyle name="常规 91" xfId="1705"/>
    <cellStyle name="常规 91 2" xfId="1708"/>
    <cellStyle name="常规 92" xfId="1097"/>
    <cellStyle name="常规 92 2" xfId="3193"/>
    <cellStyle name="常规 93" xfId="3195"/>
    <cellStyle name="常规 93 2" xfId="166"/>
    <cellStyle name="常规 94" xfId="1968"/>
    <cellStyle name="常规 94 2" xfId="3197"/>
    <cellStyle name="常规 95" xfId="3199"/>
    <cellStyle name="常规 95 2" xfId="3200"/>
    <cellStyle name="常规 96" xfId="900"/>
    <cellStyle name="常规 96 2" xfId="3202"/>
    <cellStyle name="常规 97" xfId="1626"/>
    <cellStyle name="常规 97 2" xfId="3203"/>
    <cellStyle name="常规 98" xfId="3204"/>
    <cellStyle name="常规 98 2" xfId="3205"/>
    <cellStyle name="常规 99" xfId="3207"/>
    <cellStyle name="常规 99 2" xfId="3208"/>
    <cellStyle name="常规_2016年玉林市社会保险基金决算" xfId="1998"/>
    <cellStyle name="常规_Sheet1" xfId="3209"/>
    <cellStyle name="常规_广西壮族自治区全区与自治区本级2012年预算执行情况和2013年预算（草案）（最终）" xfId="4175"/>
    <cellStyle name="超级链接" xfId="680"/>
    <cellStyle name="超级链接 2" xfId="144"/>
    <cellStyle name="超级链接 2 2" xfId="3211"/>
    <cellStyle name="超级链接 3" xfId="2990"/>
    <cellStyle name="超级链接 3 2" xfId="2992"/>
    <cellStyle name="超级链接 4" xfId="3212"/>
    <cellStyle name="分级显示行_1_13区汇总" xfId="2969"/>
    <cellStyle name="分级显示列_1_Book1" xfId="3215"/>
    <cellStyle name="归盒啦_95" xfId="969"/>
    <cellStyle name="好 2" xfId="3216"/>
    <cellStyle name="好 3" xfId="3217"/>
    <cellStyle name="好 4" xfId="2468"/>
    <cellStyle name="好_（4.19发国库处） 预算处-广西壮族自治区本级一般公共" xfId="3218"/>
    <cellStyle name="好_（4.19发国库处） 预算处-广西壮族自治区本级一般公共 2" xfId="2138"/>
    <cellStyle name="好_~4190974" xfId="3219"/>
    <cellStyle name="好_~4190974 2" xfId="2827"/>
    <cellStyle name="好_~4190974 2 2" xfId="2830"/>
    <cellStyle name="好_~4190974 2_2016年决算报告附表7.21" xfId="1238"/>
    <cellStyle name="好_~4190974 2_2016年决算报告附表7.21 2" xfId="906"/>
    <cellStyle name="好_~4190974 2_2016年决算报告附表8.25" xfId="3220"/>
    <cellStyle name="好_~4190974 2_2016年决算报告附表8.25 2" xfId="2739"/>
    <cellStyle name="好_~4190974 3" xfId="1358"/>
    <cellStyle name="好_~4190974 3 2" xfId="3221"/>
    <cellStyle name="好_~4190974 3_2016年决算报告附表7.21" xfId="1248"/>
    <cellStyle name="好_~4190974 3_2016年决算报告附表7.21 2" xfId="1250"/>
    <cellStyle name="好_~4190974 3_2016年决算报告附表8.25" xfId="3223"/>
    <cellStyle name="好_~4190974 3_2016年决算报告附表8.25 2" xfId="3225"/>
    <cellStyle name="好_~4190974 4" xfId="2224"/>
    <cellStyle name="好_~5676413" xfId="3226"/>
    <cellStyle name="好_~5676413 2" xfId="1"/>
    <cellStyle name="好_~5676413 2 2" xfId="60"/>
    <cellStyle name="好_~5676413 2_2016年决算报告附表7.21" xfId="3072"/>
    <cellStyle name="好_~5676413 2_2016年决算报告附表7.21 2" xfId="3075"/>
    <cellStyle name="好_~5676413 2_2016年决算报告附表8.25" xfId="3229"/>
    <cellStyle name="好_~5676413 2_2016年决算报告附表8.25 2" xfId="2588"/>
    <cellStyle name="好_~5676413 3" xfId="3231"/>
    <cellStyle name="好_~5676413 3 2" xfId="268"/>
    <cellStyle name="好_~5676413 3_2016年决算报告附表7.21" xfId="3233"/>
    <cellStyle name="好_~5676413 3_2016年决算报告附表7.21 2" xfId="3235"/>
    <cellStyle name="好_~5676413 3_2016年决算报告附表8.25" xfId="3238"/>
    <cellStyle name="好_~5676413 3_2016年决算报告附表8.25 2" xfId="3240"/>
    <cellStyle name="好_~5676413 4" xfId="3243"/>
    <cellStyle name="好_00省级(打印)" xfId="1184"/>
    <cellStyle name="好_00省级(打印) 2" xfId="1466"/>
    <cellStyle name="好_00省级(打印) 2 2" xfId="3245"/>
    <cellStyle name="好_00省级(打印) 2_2016年决算报告附表7.21" xfId="1821"/>
    <cellStyle name="好_00省级(打印) 2_2016年决算报告附表7.21 2" xfId="3246"/>
    <cellStyle name="好_00省级(打印) 2_2016年决算报告附表8.25" xfId="1311"/>
    <cellStyle name="好_00省级(打印) 2_2016年决算报告附表8.25 2" xfId="3247"/>
    <cellStyle name="好_00省级(打印) 3" xfId="3248"/>
    <cellStyle name="好_00省级(打印) 3 2" xfId="3250"/>
    <cellStyle name="好_00省级(打印) 3_2016年决算报告附表7.21" xfId="1393"/>
    <cellStyle name="好_00省级(打印) 3_2016年决算报告附表7.21 2" xfId="1397"/>
    <cellStyle name="好_00省级(打印) 3_2016年决算报告附表8.25" xfId="3253"/>
    <cellStyle name="好_00省级(打印) 3_2016年决算报告附表8.25 2" xfId="3254"/>
    <cellStyle name="好_00省级(打印) 4" xfId="3255"/>
    <cellStyle name="好_00省级(定稿)" xfId="2271"/>
    <cellStyle name="好_00省级(定稿) 2" xfId="2273"/>
    <cellStyle name="好_00省级(定稿) 2 2" xfId="88"/>
    <cellStyle name="好_00省级(定稿) 2_2016年决算报告附表7.21" xfId="3257"/>
    <cellStyle name="好_00省级(定稿) 2_2016年决算报告附表7.21 2" xfId="3258"/>
    <cellStyle name="好_00省级(定稿) 2_2016年决算报告附表8.25" xfId="2507"/>
    <cellStyle name="好_00省级(定稿) 2_2016年决算报告附表8.25 2" xfId="1360"/>
    <cellStyle name="好_00省级(定稿) 3" xfId="3261"/>
    <cellStyle name="好_00省级(定稿) 3 2" xfId="3264"/>
    <cellStyle name="好_00省级(定稿) 3_2016年决算报告附表7.21" xfId="3265"/>
    <cellStyle name="好_00省级(定稿) 3_2016年决算报告附表7.21 2" xfId="1023"/>
    <cellStyle name="好_00省级(定稿) 3_2016年决算报告附表8.25" xfId="2063"/>
    <cellStyle name="好_00省级(定稿) 3_2016年决算报告附表8.25 2" xfId="2517"/>
    <cellStyle name="好_00省级(定稿) 4" xfId="3267"/>
    <cellStyle name="好_03昭通" xfId="2414"/>
    <cellStyle name="好_03昭通 2" xfId="3268"/>
    <cellStyle name="好_03昭通 2 2" xfId="3269"/>
    <cellStyle name="好_03昭通 2_2016年决算报告附表7.21" xfId="3270"/>
    <cellStyle name="好_03昭通 2_2016年决算报告附表7.21 2" xfId="3271"/>
    <cellStyle name="好_03昭通 2_2016年决算报告附表8.25" xfId="3272"/>
    <cellStyle name="好_03昭通 2_2016年决算报告附表8.25 2" xfId="8"/>
    <cellStyle name="好_03昭通 3" xfId="1864"/>
    <cellStyle name="好_03昭通 3 2" xfId="1866"/>
    <cellStyle name="好_03昭通 3_2016年决算报告附表7.21" xfId="3273"/>
    <cellStyle name="好_03昭通 3_2016年决算报告附表7.21 2" xfId="2412"/>
    <cellStyle name="好_03昭通 3_2016年决算报告附表8.25" xfId="310"/>
    <cellStyle name="好_03昭通 3_2016年决算报告附表8.25 2" xfId="314"/>
    <cellStyle name="好_03昭通 4" xfId="1782"/>
    <cellStyle name="好_0502通海县" xfId="3275"/>
    <cellStyle name="好_0502通海县 2" xfId="3276"/>
    <cellStyle name="好_0502通海县 2 2" xfId="3277"/>
    <cellStyle name="好_0502通海县 2_2016年决算报告附表7.21" xfId="3278"/>
    <cellStyle name="好_0502通海县 2_2016年决算报告附表7.21 2" xfId="1860"/>
    <cellStyle name="好_0502通海县 2_2016年决算报告附表8.25" xfId="277"/>
    <cellStyle name="好_0502通海县 2_2016年决算报告附表8.25 2" xfId="373"/>
    <cellStyle name="好_0502通海县 3" xfId="3279"/>
    <cellStyle name="好_0502通海县 3 2" xfId="3280"/>
    <cellStyle name="好_0502通海县 3_2016年决算报告附表7.21" xfId="556"/>
    <cellStyle name="好_0502通海县 3_2016年决算报告附表7.21 2" xfId="100"/>
    <cellStyle name="好_0502通海县 3_2016年决算报告附表8.25" xfId="3281"/>
    <cellStyle name="好_0502通海县 3_2016年决算报告附表8.25 2" xfId="3282"/>
    <cellStyle name="好_0502通海县 4" xfId="3120"/>
    <cellStyle name="好_05潍坊" xfId="3283"/>
    <cellStyle name="好_05潍坊 2" xfId="1904"/>
    <cellStyle name="好_05玉溪" xfId="3284"/>
    <cellStyle name="好_05玉溪 2" xfId="2954"/>
    <cellStyle name="好_05玉溪 2 2" xfId="2956"/>
    <cellStyle name="好_05玉溪 2_2016年决算报告附表7.21" xfId="1004"/>
    <cellStyle name="好_05玉溪 2_2016年决算报告附表7.21 2" xfId="3285"/>
    <cellStyle name="好_05玉溪 2_2016年决算报告附表8.25" xfId="233"/>
    <cellStyle name="好_05玉溪 2_2016年决算报告附表8.25 2" xfId="422"/>
    <cellStyle name="好_05玉溪 3" xfId="3287"/>
    <cellStyle name="好_05玉溪 3 2" xfId="3289"/>
    <cellStyle name="好_05玉溪 3_2016年决算报告附表7.21" xfId="3290"/>
    <cellStyle name="好_05玉溪 3_2016年决算报告附表7.21 2" xfId="1898"/>
    <cellStyle name="好_05玉溪 3_2016年决算报告附表8.25" xfId="3291"/>
    <cellStyle name="好_05玉溪 3_2016年决算报告附表8.25 2" xfId="3293"/>
    <cellStyle name="好_05玉溪 4" xfId="2734"/>
    <cellStyle name="好_0605石屏县" xfId="2768"/>
    <cellStyle name="好_0605石屏县 2" xfId="1601"/>
    <cellStyle name="好_0605石屏县 2 2" xfId="1604"/>
    <cellStyle name="好_0605石屏县 2_2016年决算报告附表7.21" xfId="1992"/>
    <cellStyle name="好_0605石屏县 2_2016年决算报告附表7.21 2" xfId="1178"/>
    <cellStyle name="好_0605石屏县 2_2016年决算报告附表8.25" xfId="3294"/>
    <cellStyle name="好_0605石屏县 2_2016年决算报告附表8.25 2" xfId="3005"/>
    <cellStyle name="好_0605石屏县 3" xfId="2949"/>
    <cellStyle name="好_0605石屏县 3 2" xfId="2951"/>
    <cellStyle name="好_0605石屏县 3_2016年决算报告附表7.21" xfId="3295"/>
    <cellStyle name="好_0605石屏县 3_2016年决算报告附表7.21 2" xfId="3296"/>
    <cellStyle name="好_0605石屏县 3_2016年决算报告附表8.25" xfId="2090"/>
    <cellStyle name="好_0605石屏县 3_2016年决算报告附表8.25 2" xfId="2387"/>
    <cellStyle name="好_0605石屏县 4" xfId="3297"/>
    <cellStyle name="好_0605石屏县_财力性转移支付2010年预算参考数" xfId="2770"/>
    <cellStyle name="好_0605石屏县_财力性转移支付2010年预算参考数 2" xfId="2772"/>
    <cellStyle name="好_07临沂" xfId="3299"/>
    <cellStyle name="好_07临沂 2" xfId="3274"/>
    <cellStyle name="好_09黑龙江" xfId="3301"/>
    <cellStyle name="好_09黑龙江 2" xfId="3303"/>
    <cellStyle name="好_09黑龙江_财力性转移支付2010年预算参考数" xfId="3305"/>
    <cellStyle name="好_09黑龙江_财力性转移支付2010年预算参考数 2" xfId="4"/>
    <cellStyle name="好_1" xfId="3306"/>
    <cellStyle name="好_1 2" xfId="1173"/>
    <cellStyle name="好_1_财力性转移支付2010年预算参考数" xfId="3307"/>
    <cellStyle name="好_1_财力性转移支付2010年预算参考数 2" xfId="3308"/>
    <cellStyle name="好_1003牟定县" xfId="1633"/>
    <cellStyle name="好_1003牟定县 2" xfId="3310"/>
    <cellStyle name="好_1003牟定县 2 2" xfId="3312"/>
    <cellStyle name="好_1003牟定县 2_2016年决算报告附表7.21" xfId="3314"/>
    <cellStyle name="好_1003牟定县 2_2016年决算报告附表7.21 2" xfId="3315"/>
    <cellStyle name="好_1003牟定县 2_2016年决算报告附表8.25" xfId="3317"/>
    <cellStyle name="好_1003牟定县 2_2016年决算报告附表8.25 2" xfId="949"/>
    <cellStyle name="好_1003牟定县 3" xfId="286"/>
    <cellStyle name="好_1003牟定县 3 2" xfId="817"/>
    <cellStyle name="好_1003牟定县 3_2016年决算报告附表7.21" xfId="2300"/>
    <cellStyle name="好_1003牟定县 3_2016年决算报告附表7.21 2" xfId="3319"/>
    <cellStyle name="好_1003牟定县 3_2016年决算报告附表8.25" xfId="2318"/>
    <cellStyle name="好_1003牟定县 3_2016年决算报告附表8.25 2" xfId="3321"/>
    <cellStyle name="好_1003牟定县 4" xfId="568"/>
    <cellStyle name="好_10月月报大表" xfId="1916"/>
    <cellStyle name="好_1110洱源县" xfId="3322"/>
    <cellStyle name="好_1110洱源县 2" xfId="3042"/>
    <cellStyle name="好_1110洱源县 2 2" xfId="2322"/>
    <cellStyle name="好_1110洱源县 2_2016年决算报告附表7.21" xfId="3324"/>
    <cellStyle name="好_1110洱源县 2_2016年决算报告附表7.21 2" xfId="3326"/>
    <cellStyle name="好_1110洱源县 2_2016年决算报告附表8.25" xfId="2502"/>
    <cellStyle name="好_1110洱源县 2_2016年决算报告附表8.25 2" xfId="2528"/>
    <cellStyle name="好_1110洱源县 3" xfId="3327"/>
    <cellStyle name="好_1110洱源县 3 2" xfId="3328"/>
    <cellStyle name="好_1110洱源县 3_2016年决算报告附表7.21" xfId="2265"/>
    <cellStyle name="好_1110洱源县 3_2016年决算报告附表7.21 2" xfId="3251"/>
    <cellStyle name="好_1110洱源县 3_2016年决算报告附表8.25" xfId="3329"/>
    <cellStyle name="好_1110洱源县 3_2016年决算报告附表8.25 2" xfId="1952"/>
    <cellStyle name="好_1110洱源县 4" xfId="3330"/>
    <cellStyle name="好_1110洱源县_财力性转移支付2010年预算参考数" xfId="3331"/>
    <cellStyle name="好_1110洱源县_财力性转移支付2010年预算参考数 2" xfId="3060"/>
    <cellStyle name="好_11大理" xfId="2160"/>
    <cellStyle name="好_11大理 2" xfId="2162"/>
    <cellStyle name="好_11大理 2 2" xfId="3332"/>
    <cellStyle name="好_11大理 2_2016年决算报告附表7.21" xfId="2418"/>
    <cellStyle name="好_11大理 2_2016年决算报告附表7.21 2" xfId="2420"/>
    <cellStyle name="好_11大理 2_2016年决算报告附表8.25" xfId="3333"/>
    <cellStyle name="好_11大理 2_2016年决算报告附表8.25 2" xfId="3334"/>
    <cellStyle name="好_11大理 3" xfId="3336"/>
    <cellStyle name="好_11大理 3 2" xfId="3337"/>
    <cellStyle name="好_11大理 3_2016年决算报告附表7.21" xfId="3338"/>
    <cellStyle name="好_11大理 3_2016年决算报告附表7.21 2" xfId="3339"/>
    <cellStyle name="好_11大理 3_2016年决算报告附表8.25" xfId="3340"/>
    <cellStyle name="好_11大理 3_2016年决算报告附表8.25 2" xfId="3341"/>
    <cellStyle name="好_11大理 4" xfId="2388"/>
    <cellStyle name="好_11大理_财力性转移支付2010年预算参考数" xfId="271"/>
    <cellStyle name="好_11大理_财力性转移支付2010年预算参考数 2" xfId="274"/>
    <cellStyle name="好_12滨州" xfId="3342"/>
    <cellStyle name="好_12滨州 2" xfId="3343"/>
    <cellStyle name="好_12滨州_财力性转移支付2010年预算参考数" xfId="2463"/>
    <cellStyle name="好_12滨州_财力性转移支付2010年预算参考数 2" xfId="3345"/>
    <cellStyle name="好_14安徽" xfId="2501"/>
    <cellStyle name="好_14安徽 2" xfId="2530"/>
    <cellStyle name="好_14安徽_财力性转移支付2010年预算参考数" xfId="3346"/>
    <cellStyle name="好_14安徽_财力性转移支付2010年预算参考数 2" xfId="3348"/>
    <cellStyle name="好_2" xfId="420"/>
    <cellStyle name="好_2 2" xfId="3349"/>
    <cellStyle name="好_2、土地面积、人口、粮食产量基本情况" xfId="3350"/>
    <cellStyle name="好_2、土地面积、人口、粮食产量基本情况 2" xfId="3351"/>
    <cellStyle name="好_2、土地面积、人口、粮食产量基本情况 2 2" xfId="1306"/>
    <cellStyle name="好_2、土地面积、人口、粮食产量基本情况 2_2016年决算报告附表7.21" xfId="3352"/>
    <cellStyle name="好_2、土地面积、人口、粮食产量基本情况 2_2016年决算报告附表7.21 2" xfId="3353"/>
    <cellStyle name="好_2、土地面积、人口、粮食产量基本情况 2_2016年决算报告附表8.25" xfId="202"/>
    <cellStyle name="好_2、土地面积、人口、粮食产量基本情况 2_2016年决算报告附表8.25 2" xfId="3356"/>
    <cellStyle name="好_2、土地面积、人口、粮食产量基本情况 3" xfId="3357"/>
    <cellStyle name="好_2、土地面积、人口、粮食产量基本情况 3 2" xfId="3358"/>
    <cellStyle name="好_2、土地面积、人口、粮食产量基本情况 3_2016年决算报告附表7.21" xfId="1880"/>
    <cellStyle name="好_2、土地面积、人口、粮食产量基本情况 3_2016年决算报告附表7.21 2" xfId="3359"/>
    <cellStyle name="好_2、土地面积、人口、粮食产量基本情况 3_2016年决算报告附表8.25" xfId="168"/>
    <cellStyle name="好_2、土地面积、人口、粮食产量基本情况 3_2016年决算报告附表8.25 2" xfId="3360"/>
    <cellStyle name="好_2、土地面积、人口、粮食产量基本情况 4" xfId="2332"/>
    <cellStyle name="好_2_财力性转移支付2010年预算参考数" xfId="352"/>
    <cellStyle name="好_2_财力性转移支付2010年预算参考数 2" xfId="3361"/>
    <cellStyle name="好_2006年22湖南" xfId="3362"/>
    <cellStyle name="好_2006年22湖南 2" xfId="3363"/>
    <cellStyle name="好_2006年22湖南_财力性转移支付2010年预算参考数" xfId="3365"/>
    <cellStyle name="好_2006年22湖南_财力性转移支付2010年预算参考数 2" xfId="3366"/>
    <cellStyle name="好_2006年27重庆" xfId="1074"/>
    <cellStyle name="好_2006年27重庆 2" xfId="3159"/>
    <cellStyle name="好_2006年27重庆_财力性转移支付2010年预算参考数" xfId="3367"/>
    <cellStyle name="好_2006年27重庆_财力性转移支付2010年预算参考数 2" xfId="3368"/>
    <cellStyle name="好_2006年28四川" xfId="3369"/>
    <cellStyle name="好_2006年28四川 2" xfId="3371"/>
    <cellStyle name="好_2006年28四川_财力性转移支付2010年预算参考数" xfId="3372"/>
    <cellStyle name="好_2006年28四川_财力性转移支付2010年预算参考数 2" xfId="3373"/>
    <cellStyle name="好_2006年30云南" xfId="3376"/>
    <cellStyle name="好_2006年30云南 2" xfId="3021"/>
    <cellStyle name="好_2006年33甘肃" xfId="3377"/>
    <cellStyle name="好_2006年33甘肃 2" xfId="3378"/>
    <cellStyle name="好_2006年34青海" xfId="2033"/>
    <cellStyle name="好_2006年34青海 2" xfId="3206"/>
    <cellStyle name="好_2006年34青海_财力性转移支付2010年预算参考数" xfId="3379"/>
    <cellStyle name="好_2006年34青海_财力性转移支付2010年预算参考数 2" xfId="3380"/>
    <cellStyle name="好_2006年分析表" xfId="526"/>
    <cellStyle name="好_2006年基础数据" xfId="2055"/>
    <cellStyle name="好_2006年基础数据 2" xfId="2059"/>
    <cellStyle name="好_2006年基础数据 2 2" xfId="3381"/>
    <cellStyle name="好_2006年基础数据 2_2016年决算报告附表7.21" xfId="3382"/>
    <cellStyle name="好_2006年基础数据 2_2016年决算报告附表7.21 2" xfId="3384"/>
    <cellStyle name="好_2006年基础数据 2_2016年决算报告附表8.25" xfId="255"/>
    <cellStyle name="好_2006年基础数据 2_2016年决算报告附表8.25 2" xfId="259"/>
    <cellStyle name="好_2006年基础数据 3" xfId="3385"/>
    <cellStyle name="好_2006年基础数据 3 2" xfId="3386"/>
    <cellStyle name="好_2006年基础数据 3_2016年决算报告附表7.21" xfId="3388"/>
    <cellStyle name="好_2006年基础数据 3_2016年决算报告附表7.21 2" xfId="3390"/>
    <cellStyle name="好_2006年基础数据 3_2016年决算报告附表8.25" xfId="3392"/>
    <cellStyle name="好_2006年基础数据 3_2016年决算报告附表8.25 2" xfId="3393"/>
    <cellStyle name="好_2006年基础数据 4" xfId="2203"/>
    <cellStyle name="好_2006年全省财力计算表（中央、决算）" xfId="3394"/>
    <cellStyle name="好_2006年全省财力计算表（中央、决算） 2" xfId="3395"/>
    <cellStyle name="好_2006年全省财力计算表（中央、决算） 2 2" xfId="3396"/>
    <cellStyle name="好_2006年全省财力计算表（中央、决算） 2_2016年决算报告附表7.21" xfId="3370"/>
    <cellStyle name="好_2006年全省财力计算表（中央、决算） 2_2016年决算报告附表7.21 2" xfId="3398"/>
    <cellStyle name="好_2006年全省财力计算表（中央、决算） 2_2016年决算报告附表8.25" xfId="2712"/>
    <cellStyle name="好_2006年全省财力计算表（中央、决算） 2_2016年决算报告附表8.25 2" xfId="3401"/>
    <cellStyle name="好_2006年全省财力计算表（中央、决算） 3" xfId="3402"/>
    <cellStyle name="好_2006年全省财力计算表（中央、决算） 3 2" xfId="3403"/>
    <cellStyle name="好_2006年全省财力计算表（中央、决算） 3_2016年决算报告附表7.21" xfId="2814"/>
    <cellStyle name="好_2006年全省财力计算表（中央、决算） 3_2016年决算报告附表7.21 2" xfId="2816"/>
    <cellStyle name="好_2006年全省财力计算表（中央、决算） 3_2016年决算报告附表8.25" xfId="3405"/>
    <cellStyle name="好_2006年全省财力计算表（中央、决算） 3_2016年决算报告附表8.25 2" xfId="3407"/>
    <cellStyle name="好_2006年全省财力计算表（中央、决算） 4" xfId="353"/>
    <cellStyle name="好_2006年水利统计指标统计表" xfId="508"/>
    <cellStyle name="好_2006年水利统计指标统计表 2" xfId="3408"/>
    <cellStyle name="好_2006年水利统计指标统计表 2 2" xfId="3409"/>
    <cellStyle name="好_2006年水利统计指标统计表 2_2016年决算报告附表7.21" xfId="3410"/>
    <cellStyle name="好_2006年水利统计指标统计表 2_2016年决算报告附表7.21 2" xfId="3411"/>
    <cellStyle name="好_2006年水利统计指标统计表 2_2016年决算报告附表8.25" xfId="1412"/>
    <cellStyle name="好_2006年水利统计指标统计表 2_2016年决算报告附表8.25 2" xfId="1415"/>
    <cellStyle name="好_2006年水利统计指标统计表 3" xfId="3413"/>
    <cellStyle name="好_2006年水利统计指标统计表 3 2" xfId="3415"/>
    <cellStyle name="好_2006年水利统计指标统计表 3_2016年决算报告附表7.21" xfId="2660"/>
    <cellStyle name="好_2006年水利统计指标统计表 3_2016年决算报告附表7.21 2" xfId="3417"/>
    <cellStyle name="好_2006年水利统计指标统计表 3_2016年决算报告附表8.25" xfId="1423"/>
    <cellStyle name="好_2006年水利统计指标统计表 3_2016年决算报告附表8.25 2" xfId="1425"/>
    <cellStyle name="好_2006年水利统计指标统计表 4" xfId="3419"/>
    <cellStyle name="好_2006年水利统计指标统计表_财力性转移支付2010年预算参考数" xfId="1005"/>
    <cellStyle name="好_2006年水利统计指标统计表_财力性转移支付2010年预算参考数 2" xfId="3286"/>
    <cellStyle name="好_2006年在职人员情况" xfId="3421"/>
    <cellStyle name="好_2006年在职人员情况 2" xfId="3422"/>
    <cellStyle name="好_2006年在职人员情况 2 2" xfId="2538"/>
    <cellStyle name="好_2006年在职人员情况 2_2016年决算报告附表7.21" xfId="3424"/>
    <cellStyle name="好_2006年在职人员情况 2_2016年决算报告附表7.21 2" xfId="3425"/>
    <cellStyle name="好_2006年在职人员情况 2_2016年决算报告附表8.25" xfId="3427"/>
    <cellStyle name="好_2006年在职人员情况 2_2016年决算报告附表8.25 2" xfId="3428"/>
    <cellStyle name="好_2006年在职人员情况 3" xfId="3430"/>
    <cellStyle name="好_2006年在职人员情况 3 2" xfId="3432"/>
    <cellStyle name="好_2006年在职人员情况 3_2016年决算报告附表7.21" xfId="570"/>
    <cellStyle name="好_2006年在职人员情况 3_2016年决算报告附表7.21 2" xfId="3433"/>
    <cellStyle name="好_2006年在职人员情况 3_2016年决算报告附表8.25" xfId="1387"/>
    <cellStyle name="好_2006年在职人员情况 3_2016年决算报告附表8.25 2" xfId="3434"/>
    <cellStyle name="好_2006年在职人员情况 4" xfId="3435"/>
    <cellStyle name="好_2007年超收额预计（3000亿）" xfId="3436"/>
    <cellStyle name="好_2007年超收额预计（3000亿） 2" xfId="3438"/>
    <cellStyle name="好_2007年检察院案件数" xfId="3439"/>
    <cellStyle name="好_2007年检察院案件数 2" xfId="3440"/>
    <cellStyle name="好_2007年检察院案件数 2 2" xfId="3441"/>
    <cellStyle name="好_2007年检察院案件数 2_2016年决算报告附表7.21" xfId="3442"/>
    <cellStyle name="好_2007年检察院案件数 2_2016年决算报告附表7.21 2" xfId="1597"/>
    <cellStyle name="好_2007年检察院案件数 2_2016年决算报告附表8.25" xfId="2670"/>
    <cellStyle name="好_2007年检察院案件数 2_2016年决算报告附表8.25 2" xfId="3443"/>
    <cellStyle name="好_2007年检察院案件数 3" xfId="808"/>
    <cellStyle name="好_2007年检察院案件数 3 2" xfId="2921"/>
    <cellStyle name="好_2007年检察院案件数 3_2016年决算报告附表7.21" xfId="643"/>
    <cellStyle name="好_2007年检察院案件数 3_2016年决算报告附表7.21 2" xfId="2923"/>
    <cellStyle name="好_2007年检察院案件数 3_2016年决算报告附表8.25" xfId="2926"/>
    <cellStyle name="好_2007年检察院案件数 3_2016年决算报告附表8.25 2" xfId="2928"/>
    <cellStyle name="好_2007年检察院案件数 4" xfId="2932"/>
    <cellStyle name="好_2007年可用财力" xfId="2447"/>
    <cellStyle name="好_2007年人员分部门统计表" xfId="3444"/>
    <cellStyle name="好_2007年人员分部门统计表 2" xfId="2509"/>
    <cellStyle name="好_2007年人员分部门统计表 2 2" xfId="2511"/>
    <cellStyle name="好_2007年人员分部门统计表 2_2016年决算报告附表7.21" xfId="3445"/>
    <cellStyle name="好_2007年人员分部门统计表 2_2016年决算报告附表7.21 2" xfId="3446"/>
    <cellStyle name="好_2007年人员分部门统计表 2_2016年决算报告附表8.25" xfId="961"/>
    <cellStyle name="好_2007年人员分部门统计表 2_2016年决算报告附表8.25 2" xfId="1078"/>
    <cellStyle name="好_2007年人员分部门统计表 3" xfId="3448"/>
    <cellStyle name="好_2007年人员分部门统计表 3 2" xfId="3449"/>
    <cellStyle name="好_2007年人员分部门统计表 3_2016年决算报告附表7.21" xfId="2888"/>
    <cellStyle name="好_2007年人员分部门统计表 3_2016年决算报告附表7.21 2" xfId="3450"/>
    <cellStyle name="好_2007年人员分部门统计表 3_2016年决算报告附表8.25" xfId="3452"/>
    <cellStyle name="好_2007年人员分部门统计表 3_2016年决算报告附表8.25 2" xfId="1956"/>
    <cellStyle name="好_2007年人员分部门统计表 4" xfId="375"/>
    <cellStyle name="好_2007年收支情况及2008年收支预计表(汇总表)" xfId="2004"/>
    <cellStyle name="好_2007年收支情况及2008年收支预计表(汇总表) 2" xfId="1295"/>
    <cellStyle name="好_2007年收支情况及2008年收支预计表(汇总表)_财力性转移支付2010年预算参考数" xfId="3453"/>
    <cellStyle name="好_2007年收支情况及2008年收支预计表(汇总表)_财力性转移支付2010年预算参考数 2" xfId="3383"/>
    <cellStyle name="好_2007年一般预算支出剔除" xfId="3347"/>
    <cellStyle name="好_2007年一般预算支出剔除 2" xfId="3455"/>
    <cellStyle name="好_2007年一般预算支出剔除_财力性转移支付2010年预算参考数" xfId="853"/>
    <cellStyle name="好_2007年一般预算支出剔除_财力性转移支付2010年预算参考数 2" xfId="856"/>
    <cellStyle name="好_2007年政法部门业务指标" xfId="3456"/>
    <cellStyle name="好_2007年政法部门业务指标 2" xfId="1153"/>
    <cellStyle name="好_2007年政法部门业务指标 2 2" xfId="2666"/>
    <cellStyle name="好_2007年政法部门业务指标 2_2016年决算报告附表7.21" xfId="3171"/>
    <cellStyle name="好_2007年政法部门业务指标 2_2016年决算报告附表7.21 2" xfId="1901"/>
    <cellStyle name="好_2007年政法部门业务指标 2_2016年决算报告附表8.25" xfId="3457"/>
    <cellStyle name="好_2007年政法部门业务指标 2_2016年决算报告附表8.25 2" xfId="3458"/>
    <cellStyle name="好_2007年政法部门业务指标 3" xfId="1155"/>
    <cellStyle name="好_2007年政法部门业务指标 3 2" xfId="1266"/>
    <cellStyle name="好_2007年政法部门业务指标 3_2016年决算报告附表7.21" xfId="1269"/>
    <cellStyle name="好_2007年政法部门业务指标 3_2016年决算报告附表7.21 2" xfId="1271"/>
    <cellStyle name="好_2007年政法部门业务指标 3_2016年决算报告附表8.25" xfId="1273"/>
    <cellStyle name="好_2007年政法部门业务指标 3_2016年决算报告附表8.25 2" xfId="1275"/>
    <cellStyle name="好_2007年政法部门业务指标 4" xfId="1277"/>
    <cellStyle name="好_2007一般预算支出口径剔除表" xfId="3459"/>
    <cellStyle name="好_2007一般预算支出口径剔除表 2" xfId="1371"/>
    <cellStyle name="好_2007一般预算支出口径剔除表_财力性转移支付2010年预算参考数" xfId="3460"/>
    <cellStyle name="好_2007一般预算支出口径剔除表_财力性转移支付2010年预算参考数 2" xfId="3304"/>
    <cellStyle name="好_2008计算资料（8月5）" xfId="3461"/>
    <cellStyle name="好_2008计算资料（8月5） 2" xfId="3462"/>
    <cellStyle name="好_2008年全省汇总收支计算表" xfId="2029"/>
    <cellStyle name="好_2008年全省汇总收支计算表 2" xfId="2032"/>
    <cellStyle name="好_2008年全省汇总收支计算表_财力性转移支付2010年预算参考数" xfId="3463"/>
    <cellStyle name="好_2008年全省汇总收支计算表_财力性转移支付2010年预算参考数 2" xfId="23"/>
    <cellStyle name="好_2008年县级公安保障标准落实奖励经费分配测算" xfId="3464"/>
    <cellStyle name="好_2008年一般预算支出预计" xfId="1962"/>
    <cellStyle name="好_2008年一般预算支出预计 2" xfId="3081"/>
    <cellStyle name="好_2008年预计支出与2007年对比" xfId="238"/>
    <cellStyle name="好_2008年预计支出与2007年对比 2" xfId="3466"/>
    <cellStyle name="好_2008年支出核定" xfId="3467"/>
    <cellStyle name="好_2008年支出核定 2" xfId="3468"/>
    <cellStyle name="好_2008年支出调整" xfId="2738"/>
    <cellStyle name="好_2008年支出调整 2" xfId="2741"/>
    <cellStyle name="好_2008年支出调整_财力性转移支付2010年预算参考数" xfId="3469"/>
    <cellStyle name="好_2008年支出调整_财力性转移支付2010年预算参考数 2" xfId="2672"/>
    <cellStyle name="好_2008云南省分县市中小学教职工统计表（教育厅提供）" xfId="2008"/>
    <cellStyle name="好_2008云南省分县市中小学教职工统计表（教育厅提供） 2" xfId="3470"/>
    <cellStyle name="好_2008云南省分县市中小学教职工统计表（教育厅提供） 2 2" xfId="3471"/>
    <cellStyle name="好_2008云南省分县市中小学教职工统计表（教育厅提供） 2_2016年决算报告附表7.21" xfId="1997"/>
    <cellStyle name="好_2008云南省分县市中小学教职工统计表（教育厅提供） 2_2016年决算报告附表7.21 2" xfId="2001"/>
    <cellStyle name="好_2008云南省分县市中小学教职工统计表（教育厅提供） 2_2016年决算报告附表8.25" xfId="1569"/>
    <cellStyle name="好_2008云南省分县市中小学教职工统计表（教育厅提供） 2_2016年决算报告附表8.25 2" xfId="20"/>
    <cellStyle name="好_2008云南省分县市中小学教职工统计表（教育厅提供） 3" xfId="2710"/>
    <cellStyle name="好_2008云南省分县市中小学教职工统计表（教育厅提供） 3 2" xfId="3399"/>
    <cellStyle name="好_2008云南省分县市中小学教职工统计表（教育厅提供） 3_2016年决算报告附表7.21" xfId="2679"/>
    <cellStyle name="好_2008云南省分县市中小学教职工统计表（教育厅提供） 3_2016年决算报告附表7.21 2" xfId="2682"/>
    <cellStyle name="好_2008云南省分县市中小学教职工统计表（教育厅提供） 3_2016年决算报告附表8.25" xfId="3472"/>
    <cellStyle name="好_2008云南省分县市中小学教职工统计表（教育厅提供） 3_2016年决算报告附表8.25 2" xfId="3473"/>
    <cellStyle name="好_2008云南省分县市中小学教职工统计表（教育厅提供） 4" xfId="3474"/>
    <cellStyle name="好_2009年一般性转移支付标准工资" xfId="3451"/>
    <cellStyle name="好_2009年一般性转移支付标准工资 2" xfId="1955"/>
    <cellStyle name="好_2009年一般性转移支付标准工资 2 2" xfId="1958"/>
    <cellStyle name="好_2009年一般性转移支付标准工资 2_2016年决算报告附表7.21" xfId="51"/>
    <cellStyle name="好_2009年一般性转移支付标准工资 2_2016年决算报告附表7.21 2" xfId="2434"/>
    <cellStyle name="好_2009年一般性转移支付标准工资 2_2016年决算报告附表8.25" xfId="3475"/>
    <cellStyle name="好_2009年一般性转移支付标准工资 2_2016年决算报告附表8.25 2" xfId="3476"/>
    <cellStyle name="好_2009年一般性转移支付标准工资 3" xfId="2523"/>
    <cellStyle name="好_2009年一般性转移支付标准工资 3 2" xfId="3477"/>
    <cellStyle name="好_2009年一般性转移支付标准工资 3_2016年决算报告附表7.21" xfId="3478"/>
    <cellStyle name="好_2009年一般性转移支付标准工资 3_2016年决算报告附表7.21 2" xfId="3024"/>
    <cellStyle name="好_2009年一般性转移支付标准工资 3_2016年决算报告附表8.25" xfId="3480"/>
    <cellStyle name="好_2009年一般性转移支付标准工资 3_2016年决算报告附表8.25 2" xfId="265"/>
    <cellStyle name="好_2009年一般性转移支付标准工资 4" xfId="3481"/>
    <cellStyle name="好_2009年一般性转移支付标准工资_~4190974" xfId="744"/>
    <cellStyle name="好_2009年一般性转移支付标准工资_~4190974 2" xfId="748"/>
    <cellStyle name="好_2009年一般性转移支付标准工资_~4190974 2 2" xfId="752"/>
    <cellStyle name="好_2009年一般性转移支付标准工资_~4190974 2_2016年决算报告附表7.21" xfId="702"/>
    <cellStyle name="好_2009年一般性转移支付标准工资_~4190974 2_2016年决算报告附表7.21 2" xfId="2157"/>
    <cellStyle name="好_2009年一般性转移支付标准工资_~4190974 2_2016年决算报告附表8.25" xfId="2462"/>
    <cellStyle name="好_2009年一般性转移支付标准工资_~4190974 2_2016年决算报告附表8.25 2" xfId="3344"/>
    <cellStyle name="好_2009年一般性转移支付标准工资_~4190974 3" xfId="672"/>
    <cellStyle name="好_2009年一般性转移支付标准工资_~4190974 3 2" xfId="755"/>
    <cellStyle name="好_2009年一般性转移支付标准工资_~4190974 3_2016年决算报告附表7.21" xfId="3482"/>
    <cellStyle name="好_2009年一般性转移支付标准工资_~4190974 3_2016年决算报告附表7.21 2" xfId="903"/>
    <cellStyle name="好_2009年一般性转移支付标准工资_~4190974 3_2016年决算报告附表8.25" xfId="3483"/>
    <cellStyle name="好_2009年一般性转移支付标准工资_~4190974 3_2016年决算报告附表8.25 2" xfId="1169"/>
    <cellStyle name="好_2009年一般性转移支付标准工资_~4190974 4" xfId="201"/>
    <cellStyle name="好_2009年一般性转移支付标准工资_~5676413" xfId="2873"/>
    <cellStyle name="好_2009年一般性转移支付标准工资_~5676413 2" xfId="2875"/>
    <cellStyle name="好_2009年一般性转移支付标准工资_~5676413 2 2" xfId="3484"/>
    <cellStyle name="好_2009年一般性转移支付标准工资_~5676413 2_2016年决算报告附表7.21" xfId="628"/>
    <cellStyle name="好_2009年一般性转移支付标准工资_~5676413 2_2016年决算报告附表7.21 2" xfId="631"/>
    <cellStyle name="好_2009年一般性转移支付标准工资_~5676413 2_2016年决算报告附表8.25" xfId="3485"/>
    <cellStyle name="好_2009年一般性转移支付标准工资_~5676413 2_2016年决算报告附表8.25 2" xfId="3486"/>
    <cellStyle name="好_2009年一般性转移支付标准工资_~5676413 3" xfId="3397"/>
    <cellStyle name="好_2009年一般性转移支付标准工资_~5676413 3 2" xfId="3487"/>
    <cellStyle name="好_2009年一般性转移支付标准工资_~5676413 3_2016年决算报告附表7.21" xfId="2230"/>
    <cellStyle name="好_2009年一般性转移支付标准工资_~5676413 3_2016年决算报告附表7.21 2" xfId="3489"/>
    <cellStyle name="好_2009年一般性转移支付标准工资_~5676413 3_2016年决算报告附表8.25" xfId="3490"/>
    <cellStyle name="好_2009年一般性转移支付标准工资_~5676413 3_2016年决算报告附表8.25 2" xfId="3492"/>
    <cellStyle name="好_2009年一般性转移支付标准工资_~5676413 4" xfId="3493"/>
    <cellStyle name="好_2009年一般性转移支付标准工资_不用软件计算9.1不考虑经费管理评价xl" xfId="2122"/>
    <cellStyle name="好_2009年一般性转移支付标准工资_不用软件计算9.1不考虑经费管理评价xl 2" xfId="952"/>
    <cellStyle name="好_2009年一般性转移支付标准工资_不用软件计算9.1不考虑经费管理评价xl 2 2" xfId="3494"/>
    <cellStyle name="好_2009年一般性转移支付标准工资_不用软件计算9.1不考虑经费管理评价xl 2_2016年决算报告附表7.21" xfId="3335"/>
    <cellStyle name="好_2009年一般性转移支付标准工资_不用软件计算9.1不考虑经费管理评价xl 2_2016年决算报告附表7.21 2" xfId="2638"/>
    <cellStyle name="好_2009年一般性转移支付标准工资_不用软件计算9.1不考虑经费管理评价xl 2_2016年决算报告附表8.25" xfId="3495"/>
    <cellStyle name="好_2009年一般性转移支付标准工资_不用软件计算9.1不考虑经费管理评价xl 2_2016年决算报告附表8.25 2" xfId="3497"/>
    <cellStyle name="好_2009年一般性转移支付标准工资_不用软件计算9.1不考虑经费管理评价xl 3" xfId="787"/>
    <cellStyle name="好_2009年一般性转移支付标准工资_不用软件计算9.1不考虑经费管理评价xl 3 2" xfId="979"/>
    <cellStyle name="好_2009年一般性转移支付标准工资_不用软件计算9.1不考虑经费管理评价xl 3_2016年决算报告附表7.21" xfId="164"/>
    <cellStyle name="好_2009年一般性转移支付标准工资_不用软件计算9.1不考虑经费管理评价xl 3_2016年决算报告附表7.21 2" xfId="826"/>
    <cellStyle name="好_2009年一般性转移支付标准工资_不用软件计算9.1不考虑经费管理评价xl 3_2016年决算报告附表8.25" xfId="1925"/>
    <cellStyle name="好_2009年一般性转移支付标准工资_不用软件计算9.1不考虑经费管理评价xl 3_2016年决算报告附表8.25 2" xfId="3498"/>
    <cellStyle name="好_2009年一般性转移支付标准工资_不用软件计算9.1不考虑经费管理评价xl 4" xfId="2832"/>
    <cellStyle name="好_2009年一般性转移支付标准工资_地方配套按人均增幅控制8.30xl" xfId="2656"/>
    <cellStyle name="好_2009年一般性转移支付标准工资_地方配套按人均增幅控制8.30xl 2" xfId="2659"/>
    <cellStyle name="好_2009年一般性转移支付标准工资_地方配套按人均增幅控制8.30xl 2 2" xfId="3416"/>
    <cellStyle name="好_2009年一般性转移支付标准工资_地方配套按人均增幅控制8.30xl 2_2016年决算报告附表7.21" xfId="3499"/>
    <cellStyle name="好_2009年一般性转移支付标准工资_地方配套按人均增幅控制8.30xl 2_2016年决算报告附表7.21 2" xfId="3500"/>
    <cellStyle name="好_2009年一般性转移支付标准工资_地方配套按人均增幅控制8.30xl 2_2016年决算报告附表8.25" xfId="3501"/>
    <cellStyle name="好_2009年一般性转移支付标准工资_地方配套按人均增幅控制8.30xl 2_2016年决算报告附表8.25 2" xfId="3502"/>
    <cellStyle name="好_2009年一般性转移支付标准工资_地方配套按人均增幅控制8.30xl 3" xfId="3503"/>
    <cellStyle name="好_2009年一般性转移支付标准工资_地方配套按人均增幅控制8.30xl 3 2" xfId="3504"/>
    <cellStyle name="好_2009年一般性转移支付标准工资_地方配套按人均增幅控制8.30xl 3_2016年决算报告附表7.21" xfId="2919"/>
    <cellStyle name="好_2009年一般性转移支付标准工资_地方配套按人均增幅控制8.30xl 3_2016年决算报告附表7.21 2" xfId="3505"/>
    <cellStyle name="好_2009年一般性转移支付标准工资_地方配套按人均增幅控制8.30xl 3_2016年决算报告附表8.25" xfId="3065"/>
    <cellStyle name="好_2009年一般性转移支付标准工资_地方配套按人均增幅控制8.30xl 3_2016年决算报告附表8.25 2" xfId="3506"/>
    <cellStyle name="好_2009年一般性转移支付标准工资_地方配套按人均增幅控制8.30xl 4" xfId="3507"/>
    <cellStyle name="好_2009年一般性转移支付标准工资_地方配套按人均增幅控制8.30一般预算平均增幅、人均可用财力平均增幅两次控制、社会治安系数调整、案件数调整xl" xfId="3508"/>
    <cellStyle name="好_2009年一般性转移支付标准工资_地方配套按人均增幅控制8.30一般预算平均增幅、人均可用财力平均增幅两次控制、社会治安系数调整、案件数调整xl 2" xfId="2985"/>
    <cellStyle name="好_2009年一般性转移支付标准工资_地方配套按人均增幅控制8.30一般预算平均增幅、人均可用财力平均增幅两次控制、社会治安系数调整、案件数调整xl 2 2" xfId="381"/>
    <cellStyle name="好_2009年一般性转移支付标准工资_地方配套按人均增幅控制8.30一般预算平均增幅、人均可用财力平均增幅两次控制、社会治安系数调整、案件数调整xl 2_2016年决算报告附表7.21" xfId="3309"/>
    <cellStyle name="好_2009年一般性转移支付标准工资_地方配套按人均增幅控制8.30一般预算平均增幅、人均可用财力平均增幅两次控制、社会治安系数调整、案件数调整xl 2_2016年决算报告附表7.21 2" xfId="3311"/>
    <cellStyle name="好_2009年一般性转移支付标准工资_地方配套按人均增幅控制8.30一般预算平均增幅、人均可用财力平均增幅两次控制、社会治安系数调整、案件数调整xl 2_2016年决算报告附表8.25" xfId="3509"/>
    <cellStyle name="好_2009年一般性转移支付标准工资_地方配套按人均增幅控制8.30一般预算平均增幅、人均可用财力平均增幅两次控制、社会治安系数调整、案件数调整xl 2_2016年决算报告附表8.25 2" xfId="3132"/>
    <cellStyle name="好_2009年一般性转移支付标准工资_地方配套按人均增幅控制8.30一般预算平均增幅、人均可用财力平均增幅两次控制、社会治安系数调整、案件数调整xl 3" xfId="3511"/>
    <cellStyle name="好_2009年一般性转移支付标准工资_地方配套按人均增幅控制8.30一般预算平均增幅、人均可用财力平均增幅两次控制、社会治安系数调整、案件数调整xl 3 2" xfId="300"/>
    <cellStyle name="好_2009年一般性转移支付标准工资_地方配套按人均增幅控制8.30一般预算平均增幅、人均可用财力平均增幅两次控制、社会治安系数调整、案件数调整xl 3_2016年决算报告附表7.21" xfId="3512"/>
    <cellStyle name="好_2009年一般性转移支付标准工资_地方配套按人均增幅控制8.30一般预算平均增幅、人均可用财力平均增幅两次控制、社会治安系数调整、案件数调整xl 3_2016年决算报告附表7.21 2" xfId="3514"/>
    <cellStyle name="好_2009年一般性转移支付标准工资_地方配套按人均增幅控制8.30一般预算平均增幅、人均可用财力平均增幅两次控制、社会治安系数调整、案件数调整xl 3_2016年决算报告附表8.25" xfId="3515"/>
    <cellStyle name="好_2009年一般性转移支付标准工资_地方配套按人均增幅控制8.30一般预算平均增幅、人均可用财力平均增幅两次控制、社会治安系数调整、案件数调整xl 3_2016年决算报告附表8.25 2" xfId="3516"/>
    <cellStyle name="好_2009年一般性转移支付标准工资_地方配套按人均增幅控制8.30一般预算平均增幅、人均可用财力平均增幅两次控制、社会治安系数调整、案件数调整xl 4" xfId="308"/>
    <cellStyle name="好_2009年一般性转移支付标准工资_地方配套按人均增幅控制8.31（调整结案率后）xl" xfId="501"/>
    <cellStyle name="好_2009年一般性转移支付标准工资_地方配套按人均增幅控制8.31（调整结案率后）xl 2" xfId="503"/>
    <cellStyle name="好_2009年一般性转移支付标准工资_地方配套按人均增幅控制8.31（调整结案率后）xl 2 2" xfId="1946"/>
    <cellStyle name="好_2009年一般性转移支付标准工资_地方配套按人均增幅控制8.31（调整结案率后）xl 2_2016年决算报告附表7.21" xfId="3518"/>
    <cellStyle name="好_2009年一般性转移支付标准工资_地方配套按人均增幅控制8.31（调整结案率后）xl 2_2016年决算报告附表7.21 2" xfId="3521"/>
    <cellStyle name="好_2009年一般性转移支付标准工资_地方配套按人均增幅控制8.31（调整结案率后）xl 2_2016年决算报告附表8.25" xfId="3522"/>
    <cellStyle name="好_2009年一般性转移支付标准工资_地方配套按人均增幅控制8.31（调整结案率后）xl 2_2016年决算报告附表8.25 2" xfId="3523"/>
    <cellStyle name="好_2009年一般性转移支付标准工资_地方配套按人均增幅控制8.31（调整结案率后）xl 3" xfId="3524"/>
    <cellStyle name="好_2009年一般性转移支付标准工资_地方配套按人均增幅控制8.31（调整结案率后）xl 3 2" xfId="3525"/>
    <cellStyle name="好_2009年一般性转移支付标准工资_地方配套按人均增幅控制8.31（调整结案率后）xl 3_2016年决算报告附表7.21" xfId="896"/>
    <cellStyle name="好_2009年一般性转移支付标准工资_地方配套按人均增幅控制8.31（调整结案率后）xl 3_2016年决算报告附表7.21 2" xfId="3526"/>
    <cellStyle name="好_2009年一般性转移支付标准工资_地方配套按人均增幅控制8.31（调整结案率后）xl 3_2016年决算报告附表8.25" xfId="3528"/>
    <cellStyle name="好_2009年一般性转移支付标准工资_地方配套按人均增幅控制8.31（调整结案率后）xl 3_2016年决算报告附表8.25 2" xfId="3529"/>
    <cellStyle name="好_2009年一般性转移支付标准工资_地方配套按人均增幅控制8.31（调整结案率后）xl 4" xfId="3531"/>
    <cellStyle name="好_2009年一般性转移支付标准工资_奖励补助测算5.22测试" xfId="1886"/>
    <cellStyle name="好_2009年一般性转移支付标准工资_奖励补助测算5.22测试 2" xfId="706"/>
    <cellStyle name="好_2009年一般性转移支付标准工资_奖励补助测算5.22测试 2 2" xfId="757"/>
    <cellStyle name="好_2009年一般性转移支付标准工资_奖励补助测算5.22测试 2_2016年决算报告附表7.21" xfId="3532"/>
    <cellStyle name="好_2009年一般性转移支付标准工资_奖励补助测算5.22测试 2_2016年决算报告附表7.21 2" xfId="1457"/>
    <cellStyle name="好_2009年一般性转移支付标准工资_奖励补助测算5.22测试 2_2016年决算报告附表8.25" xfId="3533"/>
    <cellStyle name="好_2009年一般性转移支付标准工资_奖励补助测算5.22测试 2_2016年决算报告附表8.25 2" xfId="3534"/>
    <cellStyle name="好_2009年一般性转移支付标准工资_奖励补助测算5.22测试 3" xfId="768"/>
    <cellStyle name="好_2009年一般性转移支付标准工资_奖励补助测算5.22测试 3 2" xfId="800"/>
    <cellStyle name="好_2009年一般性转移支付标准工资_奖励补助测算5.22测试 3_2016年决算报告附表7.21" xfId="3535"/>
    <cellStyle name="好_2009年一般性转移支付标准工资_奖励补助测算5.22测试 3_2016年决算报告附表7.21 2" xfId="1427"/>
    <cellStyle name="好_2009年一般性转移支付标准工资_奖励补助测算5.22测试 3_2016年决算报告附表8.25" xfId="3536"/>
    <cellStyle name="好_2009年一般性转移支付标准工资_奖励补助测算5.22测试 3_2016年决算报告附表8.25 2" xfId="3538"/>
    <cellStyle name="好_2009年一般性转移支付标准工资_奖励补助测算5.22测试 4" xfId="804"/>
    <cellStyle name="好_2009年一般性转移支付标准工资_奖励补助测算5.23新" xfId="3316"/>
    <cellStyle name="好_2009年一般性转移支付标准工资_奖励补助测算5.23新 2" xfId="947"/>
    <cellStyle name="好_2009年一般性转移支付标准工资_奖励补助测算5.23新 2 2" xfId="3539"/>
    <cellStyle name="好_2009年一般性转移支付标准工资_奖励补助测算5.23新 2_2016年决算报告附表7.21" xfId="2728"/>
    <cellStyle name="好_2009年一般性转移支付标准工资_奖励补助测算5.23新 2_2016年决算报告附表7.21 2" xfId="3540"/>
    <cellStyle name="好_2009年一般性转移支付标准工资_奖励补助测算5.23新 2_2016年决算报告附表8.25" xfId="582"/>
    <cellStyle name="好_2009年一般性转移支付标准工资_奖励补助测算5.23新 2_2016年决算报告附表8.25 2" xfId="584"/>
    <cellStyle name="好_2009年一般性转移支付标准工资_奖励补助测算5.23新 3" xfId="3375"/>
    <cellStyle name="好_2009年一般性转移支付标准工资_奖励补助测算5.23新 3 2" xfId="3020"/>
    <cellStyle name="好_2009年一般性转移支付标准工资_奖励补助测算5.23新 3_2016年决算报告附表7.21" xfId="3541"/>
    <cellStyle name="好_2009年一般性转移支付标准工资_奖励补助测算5.23新 3_2016年决算报告附表7.21 2" xfId="3542"/>
    <cellStyle name="好_2009年一般性转移支付标准工资_奖励补助测算5.23新 3_2016年决算报告附表8.25" xfId="3543"/>
    <cellStyle name="好_2009年一般性转移支付标准工资_奖励补助测算5.23新 3_2016年决算报告附表8.25 2" xfId="1291"/>
    <cellStyle name="好_2009年一般性转移支付标准工资_奖励补助测算5.23新 4" xfId="3544"/>
    <cellStyle name="好_2009年一般性转移支付标准工资_奖励补助测算5.24冯铸" xfId="3547"/>
    <cellStyle name="好_2009年一般性转移支付标准工资_奖励补助测算5.24冯铸 2" xfId="3549"/>
    <cellStyle name="好_2009年一般性转移支付标准工资_奖励补助测算5.24冯铸 2 2" xfId="3550"/>
    <cellStyle name="好_2009年一般性转移支付标准工资_奖励补助测算5.24冯铸 2_2016年决算报告附表7.21" xfId="2212"/>
    <cellStyle name="好_2009年一般性转移支付标准工资_奖励补助测算5.24冯铸 2_2016年决算报告附表7.21 2" xfId="2556"/>
    <cellStyle name="好_2009年一般性转移支付标准工资_奖励补助测算5.24冯铸 2_2016年决算报告附表8.25" xfId="737"/>
    <cellStyle name="好_2009年一般性转移支付标准工资_奖励补助测算5.24冯铸 2_2016年决算报告附表8.25 2" xfId="2440"/>
    <cellStyle name="好_2009年一般性转移支付标准工资_奖励补助测算5.24冯铸 3" xfId="3552"/>
    <cellStyle name="好_2009年一般性转移支付标准工资_奖励补助测算5.24冯铸 3 2" xfId="1034"/>
    <cellStyle name="好_2009年一般性转移支付标准工资_奖励补助测算5.24冯铸 3_2016年决算报告附表7.21" xfId="1835"/>
    <cellStyle name="好_2009年一般性转移支付标准工资_奖励补助测算5.24冯铸 3_2016年决算报告附表7.21 2" xfId="79"/>
    <cellStyle name="好_2009年一般性转移支付标准工资_奖励补助测算5.24冯铸 3_2016年决算报告附表8.25" xfId="1314"/>
    <cellStyle name="好_2009年一般性转移支付标准工资_奖励补助测算5.24冯铸 3_2016年决算报告附表8.25 2" xfId="3213"/>
    <cellStyle name="好_2009年一般性转移支付标准工资_奖励补助测算5.24冯铸 4" xfId="3553"/>
    <cellStyle name="好_2009年一般性转移支付标准工资_奖励补助测算7.23" xfId="3404"/>
    <cellStyle name="好_2009年一般性转移支付标准工资_奖励补助测算7.23 2" xfId="3406"/>
    <cellStyle name="好_2009年一般性转移支付标准工资_奖励补助测算7.23 2 2" xfId="3554"/>
    <cellStyle name="好_2009年一般性转移支付标准工资_奖励补助测算7.23 2_2016年决算报告附表7.21" xfId="3555"/>
    <cellStyle name="好_2009年一般性转移支付标准工资_奖励补助测算7.23 2_2016年决算报告附表7.21 2" xfId="3556"/>
    <cellStyle name="好_2009年一般性转移支付标准工资_奖励补助测算7.23 2_2016年决算报告附表8.25" xfId="2598"/>
    <cellStyle name="好_2009年一般性转移支付标准工资_奖励补助测算7.23 2_2016年决算报告附表8.25 2" xfId="2706"/>
    <cellStyle name="好_2009年一般性转移支付标准工资_奖励补助测算7.23 3" xfId="3557"/>
    <cellStyle name="好_2009年一般性转移支付标准工资_奖励补助测算7.23 3 2" xfId="2794"/>
    <cellStyle name="好_2009年一般性转移支付标准工资_奖励补助测算7.23 3_2016年决算报告附表7.21" xfId="3558"/>
    <cellStyle name="好_2009年一般性转移支付标准工资_奖励补助测算7.23 3_2016年决算报告附表7.21 2" xfId="13"/>
    <cellStyle name="好_2009年一般性转移支付标准工资_奖励补助测算7.23 3_2016年决算报告附表8.25" xfId="2761"/>
    <cellStyle name="好_2009年一般性转移支付标准工资_奖励补助测算7.23 3_2016年决算报告附表8.25 2" xfId="2763"/>
    <cellStyle name="好_2009年一般性转移支付标准工资_奖励补助测算7.23 4" xfId="3559"/>
    <cellStyle name="好_2009年一般性转移支付标准工资_奖励补助测算7.25" xfId="2261"/>
    <cellStyle name="好_2009年一般性转移支付标准工资_奖励补助测算7.25 (version 1) (version 1)" xfId="1122"/>
    <cellStyle name="好_2009年一般性转移支付标准工资_奖励补助测算7.25 (version 1) (version 1) 2" xfId="3560"/>
    <cellStyle name="好_2009年一般性转移支付标准工资_奖励补助测算7.25 (version 1) (version 1) 2 2" xfId="3561"/>
    <cellStyle name="好_2009年一般性转移支付标准工资_奖励补助测算7.25 (version 1) (version 1) 2_2016年决算报告附表7.21" xfId="116"/>
    <cellStyle name="好_2009年一般性转移支付标准工资_奖励补助测算7.25 (version 1) (version 1) 2_2016年决算报告附表7.21 2" xfId="1496"/>
    <cellStyle name="好_2009年一般性转移支付标准工资_奖励补助测算7.25 (version 1) (version 1) 2_2016年决算报告附表8.25" xfId="3562"/>
    <cellStyle name="好_2009年一般性转移支付标准工资_奖励补助测算7.25 (version 1) (version 1) 2_2016年决算报告附表8.25 2" xfId="829"/>
    <cellStyle name="好_2009年一般性转移支付标准工资_奖励补助测算7.25 (version 1) (version 1) 3" xfId="3563"/>
    <cellStyle name="好_2009年一般性转移支付标准工资_奖励补助测算7.25 (version 1) (version 1) 3 2" xfId="3565"/>
    <cellStyle name="好_2009年一般性转移支付标准工资_奖励补助测算7.25 (version 1) (version 1) 3_2016年决算报告附表7.21" xfId="3566"/>
    <cellStyle name="好_2009年一般性转移支付标准工资_奖励补助测算7.25 (version 1) (version 1) 3_2016年决算报告附表7.21 2" xfId="3567"/>
    <cellStyle name="好_2009年一般性转移支付标准工资_奖励补助测算7.25 (version 1) (version 1) 3_2016年决算报告附表8.25" xfId="766"/>
    <cellStyle name="好_2009年一般性转移支付标准工资_奖励补助测算7.25 (version 1) (version 1) 3_2016年决算报告附表8.25 2" xfId="3568"/>
    <cellStyle name="好_2009年一般性转移支付标准工资_奖励补助测算7.25 (version 1) (version 1) 4" xfId="3569"/>
    <cellStyle name="好_2009年一般性转移支付标准工资_奖励补助测算7.25 2" xfId="2263"/>
    <cellStyle name="好_2009年一般性转移支付标准工资_奖励补助测算7.25 2 2" xfId="3570"/>
    <cellStyle name="好_2009年一般性转移支付标准工资_奖励补助测算7.25 2_2016年决算报告附表7.21" xfId="749"/>
    <cellStyle name="好_2009年一般性转移支付标准工资_奖励补助测算7.25 2_2016年决算报告附表7.21 2" xfId="753"/>
    <cellStyle name="好_2009年一般性转移支付标准工资_奖励补助测算7.25 2_2016年决算报告附表8.25" xfId="3571"/>
    <cellStyle name="好_2009年一般性转移支付标准工资_奖励补助测算7.25 2_2016年决算报告附表8.25 2" xfId="2197"/>
    <cellStyle name="好_2009年一般性转移支付标准工资_奖励补助测算7.25 3" xfId="3572"/>
    <cellStyle name="好_2009年一般性转移支付标准工资_奖励补助测算7.25 3 2" xfId="3573"/>
    <cellStyle name="好_2009年一般性转移支付标准工资_奖励补助测算7.25 3_2016年决算报告附表7.21" xfId="3575"/>
    <cellStyle name="好_2009年一般性转移支付标准工资_奖励补助测算7.25 3_2016年决算报告附表7.21 2" xfId="1625"/>
    <cellStyle name="好_2009年一般性转移支付标准工资_奖励补助测算7.25 3_2016年决算报告附表8.25" xfId="3576"/>
    <cellStyle name="好_2009年一般性转移支付标准工资_奖励补助测算7.25 3_2016年决算报告附表8.25 2" xfId="3577"/>
    <cellStyle name="好_2009年一般性转移支付标准工资_奖励补助测算7.25 4" xfId="3579"/>
    <cellStyle name="好_2009年一般性转移支付标准工资_奖励补助测算7.25 5" xfId="2890"/>
    <cellStyle name="好_2011年09月月报大表" xfId="196"/>
    <cellStyle name="好_2014年度广西壮族自治区本级部门决算收支汇总表" xfId="3355"/>
    <cellStyle name="好_2014年度广西壮族自治区本级部门决算收支汇总表 2" xfId="3581"/>
    <cellStyle name="好_2014年广西壮族自治区本级决算录入表0701" xfId="789"/>
    <cellStyle name="好_2014年广西壮族自治区本级决算录入表0701 2" xfId="3582"/>
    <cellStyle name="好_2015年广西壮族自治区本级部门决算收支汇总表" xfId="1622"/>
    <cellStyle name="好_2015年广西壮族自治区本级部门决算收支汇总表 2" xfId="139"/>
    <cellStyle name="好_2015年广西壮族自治区本级部门决算收支汇总表(0622莫先孔提供)" xfId="1777"/>
    <cellStyle name="好_2015年广西壮族自治区本级部门决算收支汇总表(0622莫先孔提供) 2" xfId="124"/>
    <cellStyle name="好_2015年广西壮族自治区本级政府性基金预算收支决算表" xfId="1258"/>
    <cellStyle name="好_2015年广西壮族自治区本级政府性基金预算收支决算表 2" xfId="775"/>
    <cellStyle name="好_2015年广西壮族自治区本级政府性基金预算收支决算表0608" xfId="3583"/>
    <cellStyle name="好_2015年广西壮族自治区本级政府性基金预算收支决算表0608 2" xfId="3584"/>
    <cellStyle name="好_20170804175743_643 (1)" xfId="3585"/>
    <cellStyle name="好_20170804175743_643 (1) 2" xfId="2060"/>
    <cellStyle name="好_20河南" xfId="479"/>
    <cellStyle name="好_20河南 2" xfId="159"/>
    <cellStyle name="好_20河南_财力性转移支付2010年预算参考数" xfId="3586"/>
    <cellStyle name="好_20河南_财力性转移支付2010年预算参考数 2" xfId="3587"/>
    <cellStyle name="好_22湖南" xfId="3589"/>
    <cellStyle name="好_22湖南 2" xfId="3590"/>
    <cellStyle name="好_22湖南_财力性转移支付2010年预算参考数" xfId="3592"/>
    <cellStyle name="好_22湖南_财力性转移支付2010年预算参考数 2" xfId="3593"/>
    <cellStyle name="好_27重庆" xfId="2571"/>
    <cellStyle name="好_27重庆 2" xfId="2574"/>
    <cellStyle name="好_27重庆_财力性转移支付2010年预算参考数" xfId="1062"/>
    <cellStyle name="好_27重庆_财力性转移支付2010年预算参考数 2" xfId="3594"/>
    <cellStyle name="好_28四川" xfId="3595"/>
    <cellStyle name="好_28四川 2" xfId="3597"/>
    <cellStyle name="好_28四川_财力性转移支付2010年预算参考数" xfId="2841"/>
    <cellStyle name="好_28四川_财力性转移支付2010年预算参考数 2" xfId="2843"/>
    <cellStyle name="好_2支出" xfId="3599"/>
    <cellStyle name="好_30云南" xfId="3600"/>
    <cellStyle name="好_30云南 2" xfId="3601"/>
    <cellStyle name="好_30云南_1" xfId="3602"/>
    <cellStyle name="好_30云南_1 2" xfId="3603"/>
    <cellStyle name="好_30云南_1_财力性转移支付2010年预算参考数" xfId="3604"/>
    <cellStyle name="好_30云南_1_财力性转移支付2010年预算参考数 2" xfId="1083"/>
    <cellStyle name="好_33甘肃" xfId="3605"/>
    <cellStyle name="好_33甘肃 2" xfId="3606"/>
    <cellStyle name="好_34青海" xfId="1574"/>
    <cellStyle name="好_34青海 2" xfId="1576"/>
    <cellStyle name="好_34青海_1" xfId="3608"/>
    <cellStyle name="好_34青海_1 2" xfId="3609"/>
    <cellStyle name="好_34青海_1_财力性转移支付2010年预算参考数" xfId="2941"/>
    <cellStyle name="好_34青海_1_财力性转移支付2010年预算参考数 2" xfId="1680"/>
    <cellStyle name="好_34青海_财力性转移支付2010年预算参考数" xfId="3610"/>
    <cellStyle name="好_34青海_财力性转移支付2010年预算参考数 2" xfId="3611"/>
    <cellStyle name="好_4各市支出" xfId="3527"/>
    <cellStyle name="好_530623_2006年县级财政报表附表" xfId="1580"/>
    <cellStyle name="好_530623_2006年县级财政报表附表 2" xfId="1584"/>
    <cellStyle name="好_530623_2006年县级财政报表附表 2 2" xfId="3613"/>
    <cellStyle name="好_530623_2006年县级财政报表附表 2_2016年决算报告附表7.21" xfId="3614"/>
    <cellStyle name="好_530623_2006年县级财政报表附表 2_2016年决算报告附表7.21 2" xfId="152"/>
    <cellStyle name="好_530623_2006年县级财政报表附表 2_2016年决算报告附表8.25" xfId="3615"/>
    <cellStyle name="好_530623_2006年县级财政报表附表 2_2016年决算报告附表8.25 2" xfId="47"/>
    <cellStyle name="好_530623_2006年县级财政报表附表 3" xfId="3616"/>
    <cellStyle name="好_530623_2006年县级财政报表附表 3 2" xfId="3617"/>
    <cellStyle name="好_530623_2006年县级财政报表附表 3_2016年决算报告附表7.21" xfId="466"/>
    <cellStyle name="好_530623_2006年县级财政报表附表 3_2016年决算报告附表7.21 2" xfId="468"/>
    <cellStyle name="好_530623_2006年县级财政报表附表 3_2016年决算报告附表8.25" xfId="1222"/>
    <cellStyle name="好_530623_2006年县级财政报表附表 3_2016年决算报告附表8.25 2" xfId="3618"/>
    <cellStyle name="好_530623_2006年县级财政报表附表 4" xfId="3619"/>
    <cellStyle name="好_530629_2006年县级财政报表附表" xfId="3620"/>
    <cellStyle name="好_530629_2006年县级财政报表附表 2" xfId="3621"/>
    <cellStyle name="好_530629_2006年县级财政报表附表 2 2" xfId="2093"/>
    <cellStyle name="好_530629_2006年县级财政报表附表 2_2016年决算报告附表7.21" xfId="3622"/>
    <cellStyle name="好_530629_2006年县级财政报表附表 2_2016年决算报告附表7.21 2" xfId="3391"/>
    <cellStyle name="好_530629_2006年县级财政报表附表 2_2016年决算报告附表8.25" xfId="861"/>
    <cellStyle name="好_530629_2006年县级财政报表附表 2_2016年决算报告附表8.25 2" xfId="723"/>
    <cellStyle name="好_530629_2006年县级财政报表附表 3" xfId="1990"/>
    <cellStyle name="好_530629_2006年县级财政报表附表 3 2" xfId="3623"/>
    <cellStyle name="好_530629_2006年县级财政报表附表 3_2016年决算报告附表7.21" xfId="2945"/>
    <cellStyle name="好_530629_2006年县级财政报表附表 3_2016年决算报告附表7.21 2" xfId="3624"/>
    <cellStyle name="好_530629_2006年县级财政报表附表 3_2016年决算报告附表8.25" xfId="67"/>
    <cellStyle name="好_530629_2006年县级财政报表附表 3_2016年决算报告附表8.25 2" xfId="307"/>
    <cellStyle name="好_530629_2006年县级财政报表附表 4" xfId="3625"/>
    <cellStyle name="好_5334_2006年迪庆县级财政报表附表" xfId="3626"/>
    <cellStyle name="好_5334_2006年迪庆县级财政报表附表 2" xfId="2716"/>
    <cellStyle name="好_5334_2006年迪庆县级财政报表附表 2 2" xfId="2109"/>
    <cellStyle name="好_5334_2006年迪庆县级财政报表附表 2_2016年决算报告附表7.21" xfId="1326"/>
    <cellStyle name="好_5334_2006年迪庆县级财政报表附表 2_2016年决算报告附表7.21 2" xfId="1080"/>
    <cellStyle name="好_5334_2006年迪庆县级财政报表附表 2_2016年决算报告附表8.25" xfId="3627"/>
    <cellStyle name="好_5334_2006年迪庆县级财政报表附表 2_2016年决算报告附表8.25 2" xfId="566"/>
    <cellStyle name="好_5334_2006年迪庆县级财政报表附表 3" xfId="3628"/>
    <cellStyle name="好_5334_2006年迪庆县级财政报表附表 3 2" xfId="3629"/>
    <cellStyle name="好_5334_2006年迪庆县级财政报表附表 3_2016年决算报告附表7.21" xfId="3630"/>
    <cellStyle name="好_5334_2006年迪庆县级财政报表附表 3_2016年决算报告附表7.21 2" xfId="3632"/>
    <cellStyle name="好_5334_2006年迪庆县级财政报表附表 3_2016年决算报告附表8.25" xfId="380"/>
    <cellStyle name="好_5334_2006年迪庆县级财政报表附表 3_2016年决算报告附表8.25 2" xfId="3633"/>
    <cellStyle name="好_5334_2006年迪庆县级财政报表附表 4" xfId="3634"/>
    <cellStyle name="好_Book1" xfId="3635"/>
    <cellStyle name="好_Book1 2" xfId="3596"/>
    <cellStyle name="好_Book1 2 2" xfId="3598"/>
    <cellStyle name="好_Book1 2_2016年决算报告附表7.21" xfId="3011"/>
    <cellStyle name="好_Book1 2_2016年决算报告附表7.21 2" xfId="2348"/>
    <cellStyle name="好_Book1 2_2016年决算报告附表8.25" xfId="2443"/>
    <cellStyle name="好_Book1 2_2016年决算报告附表8.25 2" xfId="3637"/>
    <cellStyle name="好_Book1 3" xfId="3520"/>
    <cellStyle name="好_Book1 3 2" xfId="1527"/>
    <cellStyle name="好_Book1 3_2016年决算报告附表7.21" xfId="3639"/>
    <cellStyle name="好_Book1 3_2016年决算报告附表7.21 2" xfId="3640"/>
    <cellStyle name="好_Book1 3_2016年决算报告附表8.25" xfId="3641"/>
    <cellStyle name="好_Book1 3_2016年决算报告附表8.25 2" xfId="3423"/>
    <cellStyle name="好_Book1 4" xfId="3644"/>
    <cellStyle name="好_Book1_1" xfId="3645"/>
    <cellStyle name="好_Book1_1 2" xfId="882"/>
    <cellStyle name="好_Book1_1_Book1" xfId="2286"/>
    <cellStyle name="好_Book1_1_Book1 2" xfId="2288"/>
    <cellStyle name="好_Book1_2" xfId="3647"/>
    <cellStyle name="好_Book1_2 2" xfId="3649"/>
    <cellStyle name="好_Book1_2014年广西壮族自治区本级决算录入表0701" xfId="1852"/>
    <cellStyle name="好_Book1_2014年广西壮族自治区本级决算录入表0701 2" xfId="1854"/>
    <cellStyle name="好_Book1_20170804175743_643 (1)" xfId="1724"/>
    <cellStyle name="好_Book1_20170804175743_643 (1) 2" xfId="1727"/>
    <cellStyle name="好_Book1_Book1" xfId="3650"/>
    <cellStyle name="好_Book1_Book1 2" xfId="1884"/>
    <cellStyle name="好_Book1_财力性转移支付2010年预算参考数" xfId="3651"/>
    <cellStyle name="好_Book1_财力性转移支付2010年预算参考数 2" xfId="1120"/>
    <cellStyle name="好_Book1_新增公开表格-政府性基金预算收支决算表" xfId="3652"/>
    <cellStyle name="好_Book1_新增公开表格-政府性基金预算收支决算表 2" xfId="3654"/>
    <cellStyle name="好_Book2" xfId="1495"/>
    <cellStyle name="好_Book2 2" xfId="3655"/>
    <cellStyle name="好_Book2 2 2" xfId="3656"/>
    <cellStyle name="好_Book2 2_2016年决算报告附表7.21" xfId="3659"/>
    <cellStyle name="好_Book2 2_2016年决算报告附表7.21 2" xfId="3662"/>
    <cellStyle name="好_Book2 2_2016年决算报告附表8.25" xfId="2454"/>
    <cellStyle name="好_Book2 2_2016年决算报告附表8.25 2" xfId="3663"/>
    <cellStyle name="好_Book2 3" xfId="3664"/>
    <cellStyle name="好_Book2 3 2" xfId="3666"/>
    <cellStyle name="好_Book2 3_2016年决算报告附表7.21" xfId="1177"/>
    <cellStyle name="好_Book2 3_2016年决算报告附表7.21 2" xfId="3667"/>
    <cellStyle name="好_Book2 3_2016年决算报告附表8.25" xfId="3668"/>
    <cellStyle name="好_Book2 3_2016年决算报告附表8.25 2" xfId="1572"/>
    <cellStyle name="好_Book2 4" xfId="2744"/>
    <cellStyle name="好_Book2_2014年广西壮族自治区本级决算录入表0701" xfId="3670"/>
    <cellStyle name="好_Book2_2014年广西壮族自治区本级决算录入表0701 2" xfId="3671"/>
    <cellStyle name="好_Book2_财力性转移支付2010年预算参考数" xfId="1420"/>
    <cellStyle name="好_Book2_财力性转移支付2010年预算参考数 2" xfId="899"/>
    <cellStyle name="好_gdp" xfId="3672"/>
    <cellStyle name="好_gdp 2" xfId="3673"/>
    <cellStyle name="好_M01-2(州市补助收入)" xfId="890"/>
    <cellStyle name="好_M01-2(州市补助收入) 2" xfId="893"/>
    <cellStyle name="好_M01-2(州市补助收入) 2 2" xfId="2852"/>
    <cellStyle name="好_M01-2(州市补助收入) 2_2016年决算报告附表7.21" xfId="3674"/>
    <cellStyle name="好_M01-2(州市补助收入) 2_2016年决算报告附表7.21 2" xfId="3675"/>
    <cellStyle name="好_M01-2(州市补助收入) 2_2016年决算报告附表8.25" xfId="1150"/>
    <cellStyle name="好_M01-2(州市补助收入) 2_2016年决算报告附表8.25 2" xfId="3676"/>
    <cellStyle name="好_M01-2(州市补助收入) 3" xfId="2382"/>
    <cellStyle name="好_M01-2(州市补助收入) 3 2" xfId="836"/>
    <cellStyle name="好_M01-2(州市补助收入) 3_2016年决算报告附表7.21" xfId="3320"/>
    <cellStyle name="好_M01-2(州市补助收入) 3_2016年决算报告附表7.21 2" xfId="3677"/>
    <cellStyle name="好_M01-2(州市补助收入) 3_2016年决算报告附表8.25" xfId="3678"/>
    <cellStyle name="好_M01-2(州市补助收入) 3_2016年决算报告附表8.25 2" xfId="3679"/>
    <cellStyle name="好_M01-2(州市补助收入) 4" xfId="1230"/>
    <cellStyle name="好_M03" xfId="3680"/>
    <cellStyle name="好_M03 2" xfId="2977"/>
    <cellStyle name="好_M03 2 2" xfId="2979"/>
    <cellStyle name="好_M03 2_2016年决算报告附表7.21" xfId="3681"/>
    <cellStyle name="好_M03 2_2016年决算报告附表7.21 2" xfId="3682"/>
    <cellStyle name="好_M03 2_2016年决算报告附表8.25" xfId="1111"/>
    <cellStyle name="好_M03 2_2016年决算报告附表8.25 2" xfId="1113"/>
    <cellStyle name="好_M03 3" xfId="2619"/>
    <cellStyle name="好_M03 3 2" xfId="2623"/>
    <cellStyle name="好_M03 3_2016年决算报告附表7.21" xfId="3683"/>
    <cellStyle name="好_M03 3_2016年决算报告附表7.21 2" xfId="3684"/>
    <cellStyle name="好_M03 3_2016年决算报告附表8.25" xfId="3685"/>
    <cellStyle name="好_M03 3_2016年决算报告附表8.25 2" xfId="3686"/>
    <cellStyle name="好_M03 4" xfId="736"/>
    <cellStyle name="好_安徽 缺口县区测算(地方填报)1" xfId="3687"/>
    <cellStyle name="好_安徽 缺口县区测算(地方填报)1 2" xfId="3688"/>
    <cellStyle name="好_安徽 缺口县区测算(地方填报)1_财力性转移支付2010年预算参考数" xfId="3690"/>
    <cellStyle name="好_安徽 缺口县区测算(地方填报)1_财力性转移支付2010年预算参考数 2" xfId="3691"/>
    <cellStyle name="好_报预算处2014年政府性基金决算报表(政府性基金)" xfId="3260"/>
    <cellStyle name="好_报预算处2014年政府性基金决算报表(政府性基金) 2" xfId="3263"/>
    <cellStyle name="好_表十" xfId="3692"/>
    <cellStyle name="好_表十 2" xfId="3693"/>
    <cellStyle name="好_补充表" xfId="2988"/>
    <cellStyle name="好_补充表 2" xfId="2494"/>
    <cellStyle name="好_不含人员经费系数" xfId="3288"/>
    <cellStyle name="好_不含人员经费系数 2" xfId="3032"/>
    <cellStyle name="好_不含人员经费系数_财力性转移支付2010年预算参考数" xfId="814"/>
    <cellStyle name="好_不含人员经费系数_财力性转移支付2010年预算参考数 2" xfId="284"/>
    <cellStyle name="好_不用软件计算9.1不考虑经费管理评价xl" xfId="1525"/>
    <cellStyle name="好_不用软件计算9.1不考虑经费管理评价xl 2" xfId="1530"/>
    <cellStyle name="好_不用软件计算9.1不考虑经费管理评价xl 2 2" xfId="3695"/>
    <cellStyle name="好_不用软件计算9.1不考虑经费管理评价xl 2_2016年决算报告附表7.21" xfId="3696"/>
    <cellStyle name="好_不用软件计算9.1不考虑经费管理评价xl 2_2016年决算报告附表7.21 2" xfId="3697"/>
    <cellStyle name="好_不用软件计算9.1不考虑经费管理评价xl 2_2016年决算报告附表8.25" xfId="1986"/>
    <cellStyle name="好_不用软件计算9.1不考虑经费管理评价xl 2_2016年决算报告附表8.25 2" xfId="1988"/>
    <cellStyle name="好_不用软件计算9.1不考虑经费管理评价xl 3" xfId="3698"/>
    <cellStyle name="好_不用软件计算9.1不考虑经费管理评价xl 3 2" xfId="3701"/>
    <cellStyle name="好_不用软件计算9.1不考虑经费管理评价xl 3_2016年决算报告附表7.21" xfId="1282"/>
    <cellStyle name="好_不用软件计算9.1不考虑经费管理评价xl 3_2016年决算报告附表7.21 2" xfId="1938"/>
    <cellStyle name="好_不用软件计算9.1不考虑经费管理评价xl 3_2016年决算报告附表8.25" xfId="683"/>
    <cellStyle name="好_不用软件计算9.1不考虑经费管理评价xl 3_2016年决算报告附表8.25 2" xfId="685"/>
    <cellStyle name="好_不用软件计算9.1不考虑经费管理评价xl 4" xfId="3702"/>
    <cellStyle name="好_财政供养人员" xfId="3162"/>
    <cellStyle name="好_财政供养人员 2" xfId="3165"/>
    <cellStyle name="好_财政供养人员 2 2" xfId="3704"/>
    <cellStyle name="好_财政供养人员 2_2016年决算报告附表7.21" xfId="3705"/>
    <cellStyle name="好_财政供养人员 2_2016年决算报告附表7.21 2" xfId="3669"/>
    <cellStyle name="好_财政供养人员 2_2016年决算报告附表8.25" xfId="3242"/>
    <cellStyle name="好_财政供养人员 2_2016年决算报告附表8.25 2" xfId="3706"/>
    <cellStyle name="好_财政供养人员 3" xfId="2255"/>
    <cellStyle name="好_财政供养人员 3 2" xfId="2257"/>
    <cellStyle name="好_财政供养人员 3_2016年决算报告附表7.21" xfId="1485"/>
    <cellStyle name="好_财政供养人员 3_2016年决算报告附表7.21 2" xfId="1488"/>
    <cellStyle name="好_财政供养人员 3_2016年决算报告附表8.25" xfId="154"/>
    <cellStyle name="好_财政供养人员 3_2016年决算报告附表8.25 2" xfId="3707"/>
    <cellStyle name="好_财政供养人员 4" xfId="3708"/>
    <cellStyle name="好_财政供养人员_财力性转移支付2010年预算参考数" xfId="2557"/>
    <cellStyle name="好_财政供养人员_财力性转移支付2010年预算参考数 2" xfId="1438"/>
    <cellStyle name="好_财政支出对上级的依赖程度" xfId="3710"/>
    <cellStyle name="好_测算结果" xfId="3711"/>
    <cellStyle name="好_测算结果 2" xfId="3712"/>
    <cellStyle name="好_测算结果_财力性转移支付2010年预算参考数" xfId="3714"/>
    <cellStyle name="好_测算结果_财力性转移支付2010年预算参考数 2" xfId="3716"/>
    <cellStyle name="好_测算结果汇总" xfId="3454"/>
    <cellStyle name="好_测算结果汇总 2" xfId="3717"/>
    <cellStyle name="好_测算结果汇总_财力性转移支付2010年预算参考数" xfId="3719"/>
    <cellStyle name="好_测算结果汇总_财力性转移支付2010年预算参考数 2" xfId="1516"/>
    <cellStyle name="好_成本差异系数" xfId="3721"/>
    <cellStyle name="好_成本差异系数 2" xfId="3722"/>
    <cellStyle name="好_成本差异系数（含人口规模）" xfId="3723"/>
    <cellStyle name="好_成本差异系数（含人口规模） 2" xfId="3724"/>
    <cellStyle name="好_成本差异系数（含人口规模）_财力性转移支付2010年预算参考数" xfId="3725"/>
    <cellStyle name="好_成本差异系数（含人口规模）_财力性转移支付2010年预算参考数 2" xfId="3726"/>
    <cellStyle name="好_成本差异系数_财力性转移支付2010年预算参考数" xfId="3728"/>
    <cellStyle name="好_成本差异系数_财力性转移支付2010年预算参考数 2" xfId="3300"/>
    <cellStyle name="好_城建部门" xfId="3729"/>
    <cellStyle name="好_地方配套按人均增幅控制8.30xl" xfId="3731"/>
    <cellStyle name="好_地方配套按人均增幅控制8.30xl 2" xfId="3732"/>
    <cellStyle name="好_地方配套按人均增幅控制8.30xl 2 2" xfId="2378"/>
    <cellStyle name="好_地方配套按人均增幅控制8.30xl 2_2016年决算报告附表7.21" xfId="3733"/>
    <cellStyle name="好_地方配套按人均增幅控制8.30xl 2_2016年决算报告附表7.21 2" xfId="2136"/>
    <cellStyle name="好_地方配套按人均增幅控制8.30xl 2_2016年决算报告附表8.25" xfId="3734"/>
    <cellStyle name="好_地方配套按人均增幅控制8.30xl 2_2016年决算报告附表8.25 2" xfId="3735"/>
    <cellStyle name="好_地方配套按人均增幅控制8.30xl 3" xfId="1191"/>
    <cellStyle name="好_地方配套按人均增幅控制8.30xl 3 2" xfId="2616"/>
    <cellStyle name="好_地方配套按人均增幅控制8.30xl 3_2016年决算报告附表7.21" xfId="3237"/>
    <cellStyle name="好_地方配套按人均增幅控制8.30xl 3_2016年决算报告附表7.21 2" xfId="2145"/>
    <cellStyle name="好_地方配套按人均增幅控制8.30xl 3_2016年决算报告附表8.25" xfId="591"/>
    <cellStyle name="好_地方配套按人均增幅控制8.30xl 3_2016年决算报告附表8.25 2" xfId="3736"/>
    <cellStyle name="好_地方配套按人均增幅控制8.30xl 4" xfId="3607"/>
    <cellStyle name="好_地方配套按人均增幅控制8.30一般预算平均增幅、人均可用财力平均增幅两次控制、社会治安系数调整、案件数调整xl" xfId="3323"/>
    <cellStyle name="好_地方配套按人均增幅控制8.30一般预算平均增幅、人均可用财力平均增幅两次控制、社会治安系数调整、案件数调整xl 2" xfId="3325"/>
    <cellStyle name="好_地方配套按人均增幅控制8.30一般预算平均增幅、人均可用财力平均增幅两次控制、社会治安系数调整、案件数调整xl 2 2" xfId="3737"/>
    <cellStyle name="好_地方配套按人均增幅控制8.30一般预算平均增幅、人均可用财力平均增幅两次控制、社会治安系数调整、案件数调整xl 2_2016年决算报告附表7.21" xfId="3738"/>
    <cellStyle name="好_地方配套按人均增幅控制8.30一般预算平均增幅、人均可用财力平均增幅两次控制、社会治安系数调整、案件数调整xl 2_2016年决算报告附表7.21 2" xfId="3739"/>
    <cellStyle name="好_地方配套按人均增幅控制8.30一般预算平均增幅、人均可用财力平均增幅两次控制、社会治安系数调整、案件数调整xl 2_2016年决算报告附表8.25" xfId="3741"/>
    <cellStyle name="好_地方配套按人均增幅控制8.30一般预算平均增幅、人均可用财力平均增幅两次控制、社会治安系数调整、案件数调整xl 2_2016年决算报告附表8.25 2" xfId="1355"/>
    <cellStyle name="好_地方配套按人均增幅控制8.30一般预算平均增幅、人均可用财力平均增幅两次控制、社会治安系数调整、案件数调整xl 3" xfId="3742"/>
    <cellStyle name="好_地方配套按人均增幅控制8.30一般预算平均增幅、人均可用财力平均增幅两次控制、社会治安系数调整、案件数调整xl 3 2" xfId="3743"/>
    <cellStyle name="好_地方配套按人均增幅控制8.30一般预算平均增幅、人均可用财力平均增幅两次控制、社会治安系数调整、案件数调整xl 3_2016年决算报告附表7.21" xfId="3744"/>
    <cellStyle name="好_地方配套按人均增幅控制8.30一般预算平均增幅、人均可用财力平均增幅两次控制、社会治安系数调整、案件数调整xl 3_2016年决算报告附表7.21 2" xfId="3745"/>
    <cellStyle name="好_地方配套按人均增幅控制8.30一般预算平均增幅、人均可用财力平均增幅两次控制、社会治安系数调整、案件数调整xl 3_2016年决算报告附表8.25" xfId="3746"/>
    <cellStyle name="好_地方配套按人均增幅控制8.30一般预算平均增幅、人均可用财力平均增幅两次控制、社会治安系数调整、案件数调整xl 3_2016年决算报告附表8.25 2" xfId="3747"/>
    <cellStyle name="好_地方配套按人均增幅控制8.30一般预算平均增幅、人均可用财力平均增幅两次控制、社会治安系数调整、案件数调整xl 4" xfId="3748"/>
    <cellStyle name="好_地方配套按人均增幅控制8.31（调整结案率后）xl" xfId="2087"/>
    <cellStyle name="好_地方配套按人均增幅控制8.31（调整结案率后）xl 2" xfId="26"/>
    <cellStyle name="好_地方配套按人均增幅控制8.31（调整结案率后）xl 2 2" xfId="2089"/>
    <cellStyle name="好_地方配套按人均增幅控制8.31（调整结案率后）xl 2_2016年决算报告附表7.21" xfId="2092"/>
    <cellStyle name="好_地方配套按人均增幅控制8.31（调整结案率后）xl 2_2016年决算报告附表7.21 2" xfId="2095"/>
    <cellStyle name="好_地方配套按人均增幅控制8.31（调整结案率后）xl 2_2016年决算报告附表8.25" xfId="2097"/>
    <cellStyle name="好_地方配套按人均增幅控制8.31（调整结案率后）xl 2_2016年决算报告附表8.25 2" xfId="2100"/>
    <cellStyle name="好_地方配套按人均增幅控制8.31（调整结案率后）xl 3" xfId="1130"/>
    <cellStyle name="好_地方配套按人均增幅控制8.31（调整结案率后）xl 3 2" xfId="1754"/>
    <cellStyle name="好_地方配套按人均增幅控制8.31（调整结案率后）xl 3_2016年决算报告附表7.21" xfId="2103"/>
    <cellStyle name="好_地方配套按人均增幅控制8.31（调整结案率后）xl 3_2016年决算报告附表7.21 2" xfId="2106"/>
    <cellStyle name="好_地方配套按人均增幅控制8.31（调整结案率后）xl 3_2016年决算报告附表8.25" xfId="2108"/>
    <cellStyle name="好_地方配套按人均增幅控制8.31（调整结案率后）xl 3_2016年决算报告附表8.25 2" xfId="2112"/>
    <cellStyle name="好_地方配套按人均增幅控制8.31（调整结案率后）xl 4" xfId="2114"/>
    <cellStyle name="好_第五部分(才淼、饶永宏）" xfId="1824"/>
    <cellStyle name="好_第五部分(才淼、饶永宏） 2" xfId="1827"/>
    <cellStyle name="好_第五部分(才淼、饶永宏） 2 2" xfId="3749"/>
    <cellStyle name="好_第五部分(才淼、饶永宏） 2_2016年决算报告附表7.21" xfId="3750"/>
    <cellStyle name="好_第五部分(才淼、饶永宏） 2_2016年决算报告附表7.21 2" xfId="216"/>
    <cellStyle name="好_第五部分(才淼、饶永宏） 2_2016年决算报告附表8.25" xfId="3751"/>
    <cellStyle name="好_第五部分(才淼、饶永宏） 2_2016年决算报告附表8.25 2" xfId="1464"/>
    <cellStyle name="好_第五部分(才淼、饶永宏） 3" xfId="3752"/>
    <cellStyle name="好_第五部分(才淼、饶永宏） 3 2" xfId="473"/>
    <cellStyle name="好_第五部分(才淼、饶永宏） 3_2016年决算报告附表7.21" xfId="3537"/>
    <cellStyle name="好_第五部分(才淼、饶永宏） 3_2016年决算报告附表7.21 2" xfId="3753"/>
    <cellStyle name="好_第五部分(才淼、饶永宏） 3_2016年决算报告附表8.25" xfId="3754"/>
    <cellStyle name="好_第五部分(才淼、饶永宏） 3_2016年决算报告附表8.25 2" xfId="3755"/>
    <cellStyle name="好_第五部分(才淼、饶永宏） 4" xfId="3756"/>
    <cellStyle name="好_第一部分：综合全" xfId="1168"/>
    <cellStyle name="好_分析缺口率" xfId="3757"/>
    <cellStyle name="好_分析缺口率 2" xfId="3758"/>
    <cellStyle name="好_分析缺口率_财力性转移支付2010年预算参考数" xfId="3759"/>
    <cellStyle name="好_分析缺口率_财力性转移支付2010年预算参考数 2" xfId="1814"/>
    <cellStyle name="好_分县成本差异系数" xfId="3760"/>
    <cellStyle name="好_分县成本差异系数 2" xfId="3761"/>
    <cellStyle name="好_分县成本差异系数_不含人员经费系数" xfId="3546"/>
    <cellStyle name="好_分县成本差异系数_不含人员经费系数 2" xfId="3548"/>
    <cellStyle name="好_分县成本差异系数_不含人员经费系数_财力性转移支付2010年预算参考数" xfId="2999"/>
    <cellStyle name="好_分县成本差异系数_不含人员经费系数_财力性转移支付2010年预算参考数 2" xfId="3762"/>
    <cellStyle name="好_分县成本差异系数_财力性转移支付2010年预算参考数" xfId="717"/>
    <cellStyle name="好_分县成本差异系数_财力性转移支付2010年预算参考数 2" xfId="114"/>
    <cellStyle name="好_分县成本差异系数_民生政策最低支出需求" xfId="3763"/>
    <cellStyle name="好_分县成本差异系数_民生政策最低支出需求 2" xfId="3764"/>
    <cellStyle name="好_分县成本差异系数_民生政策最低支出需求_财力性转移支付2010年预算参考数" xfId="3765"/>
    <cellStyle name="好_分县成本差异系数_民生政策最低支出需求_财力性转移支付2010年预算参考数 2" xfId="3720"/>
    <cellStyle name="好_附表" xfId="1717"/>
    <cellStyle name="好_附表 2" xfId="1719"/>
    <cellStyle name="好_附表_财力性转移支付2010年预算参考数" xfId="3767"/>
    <cellStyle name="好_附表_财力性转移支付2010年预算参考数 2" xfId="3770"/>
    <cellStyle name="好_高中教师人数（教育厅1.6日提供）" xfId="3227"/>
    <cellStyle name="好_高中教师人数（教育厅1.6日提供） 2" xfId="2"/>
    <cellStyle name="好_高中教师人数（教育厅1.6日提供） 2 2" xfId="61"/>
    <cellStyle name="好_高中教师人数（教育厅1.6日提供） 2_2016年决算报告附表7.21" xfId="3073"/>
    <cellStyle name="好_高中教师人数（教育厅1.6日提供） 2_2016年决算报告附表7.21 2" xfId="3076"/>
    <cellStyle name="好_高中教师人数（教育厅1.6日提供） 2_2016年决算报告附表8.25" xfId="3230"/>
    <cellStyle name="好_高中教师人数（教育厅1.6日提供） 2_2016年决算报告附表8.25 2" xfId="2589"/>
    <cellStyle name="好_高中教师人数（教育厅1.6日提供） 3" xfId="3232"/>
    <cellStyle name="好_高中教师人数（教育厅1.6日提供） 3 2" xfId="269"/>
    <cellStyle name="好_高中教师人数（教育厅1.6日提供） 3_2016年决算报告附表7.21" xfId="3234"/>
    <cellStyle name="好_高中教师人数（教育厅1.6日提供） 3_2016年决算报告附表7.21 2" xfId="3236"/>
    <cellStyle name="好_高中教师人数（教育厅1.6日提供） 3_2016年决算报告附表8.25" xfId="3239"/>
    <cellStyle name="好_高中教师人数（教育厅1.6日提供） 3_2016年决算报告附表8.25 2" xfId="3241"/>
    <cellStyle name="好_高中教师人数（教育厅1.6日提供） 4" xfId="3244"/>
    <cellStyle name="好_各市上报2013年收入任务分解落实方案" xfId="3262"/>
    <cellStyle name="好_行政(燃修费)" xfId="726"/>
    <cellStyle name="好_行政(燃修费) 2" xfId="734"/>
    <cellStyle name="好_行政(燃修费)_不含人员经费系数" xfId="2565"/>
    <cellStyle name="好_行政(燃修费)_不含人员经费系数 2" xfId="3771"/>
    <cellStyle name="好_行政(燃修费)_不含人员经费系数_财力性转移支付2010年预算参考数" xfId="1180"/>
    <cellStyle name="好_行政(燃修费)_不含人员经费系数_财力性转移支付2010年预算参考数 2" xfId="3772"/>
    <cellStyle name="好_行政(燃修费)_财力性转移支付2010年预算参考数" xfId="3773"/>
    <cellStyle name="好_行政(燃修费)_财力性转移支付2010年预算参考数 2" xfId="3730"/>
    <cellStyle name="好_行政(燃修费)_民生政策最低支出需求" xfId="3775"/>
    <cellStyle name="好_行政(燃修费)_民生政策最低支出需求 2" xfId="1929"/>
    <cellStyle name="好_行政(燃修费)_民生政策最低支出需求_财力性转移支付2010年预算参考数" xfId="3776"/>
    <cellStyle name="好_行政(燃修费)_民生政策最低支出需求_财力性转移支付2010年预算参考数 2" xfId="2924"/>
    <cellStyle name="好_行政(燃修费)_县市旗测算-新科目（含人口规模效应）" xfId="2465"/>
    <cellStyle name="好_行政(燃修费)_县市旗测算-新科目（含人口规模效应） 2" xfId="1378"/>
    <cellStyle name="好_行政(燃修费)_县市旗测算-新科目（含人口规模效应）_财力性转移支付2010年预算参考数" xfId="1808"/>
    <cellStyle name="好_行政(燃修费)_县市旗测算-新科目（含人口规模效应）_财力性转移支付2010年预算参考数 2" xfId="1811"/>
    <cellStyle name="好_行政（人员）" xfId="3700"/>
    <cellStyle name="好_行政（人员） 2" xfId="3778"/>
    <cellStyle name="好_行政（人员）_不含人员经费系数" xfId="3779"/>
    <cellStyle name="好_行政（人员）_不含人员经费系数 2" xfId="3780"/>
    <cellStyle name="好_行政（人员）_不含人员经费系数_财力性转移支付2010年预算参考数" xfId="3781"/>
    <cellStyle name="好_行政（人员）_不含人员经费系数_财力性转移支付2010年预算参考数 2" xfId="190"/>
    <cellStyle name="好_行政（人员）_财力性转移支付2010年预算参考数" xfId="3782"/>
    <cellStyle name="好_行政（人员）_财力性转移支付2010年预算参考数 2" xfId="3709"/>
    <cellStyle name="好_行政（人员）_民生政策最低支出需求" xfId="2567"/>
    <cellStyle name="好_行政（人员）_民生政策最低支出需求 2" xfId="2569"/>
    <cellStyle name="好_行政（人员）_民生政策最低支出需求_财力性转移支付2010年预算参考数" xfId="35"/>
    <cellStyle name="好_行政（人员）_民生政策最低支出需求_财力性转移支付2010年预算参考数 2" xfId="3783"/>
    <cellStyle name="好_行政（人员）_县市旗测算-新科目（含人口规模效应）" xfId="3222"/>
    <cellStyle name="好_行政（人员）_县市旗测算-新科目（含人口规模效应） 2" xfId="3224"/>
    <cellStyle name="好_行政（人员）_县市旗测算-新科目（含人口规模效应）_财力性转移支付2010年预算参考数" xfId="3517"/>
    <cellStyle name="好_行政（人员）_县市旗测算-新科目（含人口规模效应）_财力性转移支付2010年预算参考数 2" xfId="3519"/>
    <cellStyle name="好_行政公检法测算" xfId="3784"/>
    <cellStyle name="好_行政公检法测算 2" xfId="3785"/>
    <cellStyle name="好_行政公检法测算_不含人员经费系数" xfId="3740"/>
    <cellStyle name="好_行政公检法测算_不含人员经费系数 2" xfId="1354"/>
    <cellStyle name="好_行政公检法测算_不含人员经费系数_财力性转移支付2010年预算参考数" xfId="3786"/>
    <cellStyle name="好_行政公检法测算_不含人员经费系数_财力性转移支付2010年预算参考数 2" xfId="3787"/>
    <cellStyle name="好_行政公检法测算_财力性转移支付2010年预算参考数" xfId="3769"/>
    <cellStyle name="好_行政公检法测算_财力性转移支付2010年预算参考数 2" xfId="3790"/>
    <cellStyle name="好_行政公检法测算_民生政策最低支出需求" xfId="1521"/>
    <cellStyle name="好_行政公检法测算_民生政策最低支出需求 2" xfId="3791"/>
    <cellStyle name="好_行政公检法测算_民生政策最低支出需求_财力性转移支付2010年预算参考数" xfId="973"/>
    <cellStyle name="好_行政公检法测算_民生政策最低支出需求_财力性转移支付2010年预算参考数 2" xfId="1802"/>
    <cellStyle name="好_行政公检法测算_县市旗测算-新科目（含人口规模效应）" xfId="1414"/>
    <cellStyle name="好_行政公检法测算_县市旗测算-新科目（含人口规模效应） 2" xfId="3792"/>
    <cellStyle name="好_行政公检法测算_县市旗测算-新科目（含人口规模效应）_财力性转移支付2010年预算参考数" xfId="3793"/>
    <cellStyle name="好_行政公检法测算_县市旗测算-新科目（含人口规模效应）_财力性转移支付2010年预算参考数 2" xfId="1775"/>
    <cellStyle name="好_河南 缺口县区测算(地方填报)" xfId="3794"/>
    <cellStyle name="好_河南 缺口县区测算(地方填报) 2" xfId="3795"/>
    <cellStyle name="好_河南 缺口县区测算(地方填报)_财力性转移支付2010年预算参考数" xfId="3796"/>
    <cellStyle name="好_河南 缺口县区测算(地方填报)_财力性转移支付2010年预算参考数 2" xfId="3797"/>
    <cellStyle name="好_河南 缺口县区测算(地方填报白)" xfId="535"/>
    <cellStyle name="好_河南 缺口县区测算(地方填报白) 2" xfId="1324"/>
    <cellStyle name="好_河南 缺口县区测算(地方填报白)_财力性转移支付2010年预算参考数" xfId="2184"/>
    <cellStyle name="好_河南 缺口县区测算(地方填报白)_财力性转移支付2010年预算参考数 2" xfId="2186"/>
    <cellStyle name="好_核定人数对比" xfId="3799"/>
    <cellStyle name="好_核定人数对比 2" xfId="3800"/>
    <cellStyle name="好_核定人数对比_财力性转移支付2010年预算参考数" xfId="3801"/>
    <cellStyle name="好_核定人数对比_财力性转移支付2010年预算参考数 2" xfId="3802"/>
    <cellStyle name="好_核定人数下发表" xfId="585"/>
    <cellStyle name="好_核定人数下发表 2" xfId="3803"/>
    <cellStyle name="好_核定人数下发表_财力性转移支付2010年预算参考数" xfId="3804"/>
    <cellStyle name="好_核定人数下发表_财力性转移支付2010年预算参考数 2" xfId="1994"/>
    <cellStyle name="好_汇总" xfId="3805"/>
    <cellStyle name="好_汇总 2" xfId="3806"/>
    <cellStyle name="好_汇总 2 2" xfId="3808"/>
    <cellStyle name="好_汇总 2_2016年决算报告附表7.21" xfId="244"/>
    <cellStyle name="好_汇总 2_2016年决算报告附表7.21 2" xfId="3809"/>
    <cellStyle name="好_汇总 2_2016年决算报告附表8.25" xfId="1407"/>
    <cellStyle name="好_汇总 2_2016年决算报告附表8.25 2" xfId="1410"/>
    <cellStyle name="好_汇总 3" xfId="3811"/>
    <cellStyle name="好_汇总 3 2" xfId="3814"/>
    <cellStyle name="好_汇总 3_2016年决算报告附表7.21" xfId="3412"/>
    <cellStyle name="好_汇总 3_2016年决算报告附表7.21 2" xfId="3414"/>
    <cellStyle name="好_汇总 3_2016年决算报告附表8.25" xfId="3813"/>
    <cellStyle name="好_汇总 3_2016年决算报告附表8.25 2" xfId="3161"/>
    <cellStyle name="好_汇总 4" xfId="199"/>
    <cellStyle name="好_汇总_财力性转移支付2010年预算参考数" xfId="614"/>
    <cellStyle name="好_汇总_财力性转移支付2010年预算参考数 2" xfId="1183"/>
    <cellStyle name="好_汇总表" xfId="548"/>
    <cellStyle name="好_汇总表 2" xfId="293"/>
    <cellStyle name="好_汇总表_财力性转移支付2010年预算参考数" xfId="2513"/>
    <cellStyle name="好_汇总表_财力性转移支付2010年预算参考数 2" xfId="2515"/>
    <cellStyle name="好_汇总表4" xfId="3447"/>
    <cellStyle name="好_汇总表4 2" xfId="1390"/>
    <cellStyle name="好_汇总表4_财力性转移支付2010年预算参考数" xfId="3815"/>
    <cellStyle name="好_汇总表4_财力性转移支付2010年预算参考数 2" xfId="3816"/>
    <cellStyle name="好_汇总-县级财政报表附表" xfId="3818"/>
    <cellStyle name="好_汇总-县级财政报表附表 2" xfId="394"/>
    <cellStyle name="好_汇总-县级财政报表附表 2 2" xfId="396"/>
    <cellStyle name="好_汇总-县级财政报表附表 2_2016年决算报告附表7.21" xfId="1723"/>
    <cellStyle name="好_汇总-县级财政报表附表 2_2016年决算报告附表7.21 2" xfId="1726"/>
    <cellStyle name="好_汇总-县级财政报表附表 2_2016年决算报告附表8.25" xfId="3819"/>
    <cellStyle name="好_汇总-县级财政报表附表 2_2016年决算报告附表8.25 2" xfId="3820"/>
    <cellStyle name="好_汇总-县级财政报表附表 3" xfId="413"/>
    <cellStyle name="好_汇总-县级财政报表附表 3 2" xfId="416"/>
    <cellStyle name="好_汇总-县级财政报表附表 3_2016年决算报告附表7.21" xfId="1734"/>
    <cellStyle name="好_汇总-县级财政报表附表 3_2016年决算报告附表7.21 2" xfId="1737"/>
    <cellStyle name="好_汇总-县级财政报表附表 3_2016年决算报告附表8.25" xfId="2700"/>
    <cellStyle name="好_汇总-县级财政报表附表 3_2016年决算报告附表8.25 2" xfId="2702"/>
    <cellStyle name="好_汇总-县级财政报表附表 4" xfId="427"/>
    <cellStyle name="好_基础数据分析" xfId="1317"/>
    <cellStyle name="好_基础数据分析 2" xfId="3387"/>
    <cellStyle name="好_基础数据分析 2 2" xfId="3389"/>
    <cellStyle name="好_基础数据分析 2_2016年决算报告附表7.21" xfId="3713"/>
    <cellStyle name="好_基础数据分析 2_2016年决算报告附表7.21 2" xfId="3715"/>
    <cellStyle name="好_基础数据分析 2_2016年决算报告附表8.25" xfId="3821"/>
    <cellStyle name="好_基础数据分析 2_2016年决算报告附表8.25 2" xfId="3822"/>
    <cellStyle name="好_基础数据分析 3" xfId="3824"/>
    <cellStyle name="好_基础数据分析 3 2" xfId="3420"/>
    <cellStyle name="好_基础数据分析 3_2016年决算报告附表7.21" xfId="2380"/>
    <cellStyle name="好_基础数据分析 3_2016年决算报告附表7.21 2" xfId="3825"/>
    <cellStyle name="好_基础数据分析 3_2016年决算报告附表8.25" xfId="2374"/>
    <cellStyle name="好_基础数据分析 3_2016年决算报告附表8.25 2" xfId="2376"/>
    <cellStyle name="好_基础数据分析 4" xfId="2425"/>
    <cellStyle name="好_检验表" xfId="1056"/>
    <cellStyle name="好_检验表（调整后）" xfId="609"/>
    <cellStyle name="好_江西超收收入安排（1-10月份）" xfId="2579"/>
    <cellStyle name="好_江西超收收入安排（1-10月份） 2" xfId="1493"/>
    <cellStyle name="好_江西超收收入安排（1-10月份）新" xfId="3826"/>
    <cellStyle name="好_江西超收收入安排（1-10月份）新 2" xfId="3302"/>
    <cellStyle name="好_奖励补助测算5.22测试" xfId="2817"/>
    <cellStyle name="好_奖励补助测算5.22测试 2" xfId="403"/>
    <cellStyle name="好_奖励补助测算5.22测试 2 2" xfId="408"/>
    <cellStyle name="好_奖励补助测算5.22测试 2_2016年决算报告附表7.21" xfId="3827"/>
    <cellStyle name="好_奖励补助测算5.22测试 2_2016年决算报告附表7.21 2" xfId="3249"/>
    <cellStyle name="好_奖励补助测算5.22测试 2_2016年决算报告附表8.25" xfId="3828"/>
    <cellStyle name="好_奖励补助测算5.22测试 2_2016年决算报告附表8.25 2" xfId="3830"/>
    <cellStyle name="好_奖励补助测算5.22测试 3" xfId="68"/>
    <cellStyle name="好_奖励补助测算5.22测试 3 2" xfId="1688"/>
    <cellStyle name="好_奖励补助测算5.22测试 3_2016年决算报告附表7.21" xfId="1092"/>
    <cellStyle name="好_奖励补助测算5.22测试 3_2016年决算报告附表7.21 2" xfId="1694"/>
    <cellStyle name="好_奖励补助测算5.22测试 3_2016年决算报告附表8.25" xfId="1698"/>
    <cellStyle name="好_奖励补助测算5.22测试 3_2016年决算报告附表8.25 2" xfId="1701"/>
    <cellStyle name="好_奖励补助测算5.22测试 4" xfId="1703"/>
    <cellStyle name="好_奖励补助测算5.23新" xfId="2983"/>
    <cellStyle name="好_奖励补助测算5.23新 2" xfId="3831"/>
    <cellStyle name="好_奖励补助测算5.23新 2 2" xfId="3832"/>
    <cellStyle name="好_奖励补助测算5.23新 2_2016年决算报告附表7.21" xfId="2752"/>
    <cellStyle name="好_奖励补助测算5.23新 2_2016年决算报告附表7.21 2" xfId="3833"/>
    <cellStyle name="好_奖励补助测算5.23新 2_2016年决算报告附表8.25" xfId="1529"/>
    <cellStyle name="好_奖励补助测算5.23新 2_2016年决算报告附表8.25 2" xfId="3694"/>
    <cellStyle name="好_奖励补助测算5.23新 3" xfId="3834"/>
    <cellStyle name="好_奖励补助测算5.23新 3 2" xfId="3835"/>
    <cellStyle name="好_奖励补助测算5.23新 3_2016年决算报告附表7.21" xfId="1931"/>
    <cellStyle name="好_奖励补助测算5.23新 3_2016年决算报告附表7.21 2" xfId="1933"/>
    <cellStyle name="好_奖励补助测算5.23新 3_2016年决算报告附表8.25" xfId="3046"/>
    <cellStyle name="好_奖励补助测算5.23新 3_2016年决算报告附表8.25 2" xfId="3836"/>
    <cellStyle name="好_奖励补助测算5.23新 4" xfId="3837"/>
    <cellStyle name="好_奖励补助测算5.24冯铸" xfId="3838"/>
    <cellStyle name="好_奖励补助测算5.24冯铸 2" xfId="1160"/>
    <cellStyle name="好_奖励补助测算5.24冯铸 2 2" xfId="3214"/>
    <cellStyle name="好_奖励补助测算5.24冯铸 2_2016年决算报告附表7.21" xfId="1447"/>
    <cellStyle name="好_奖励补助测算5.24冯铸 2_2016年决算报告附表7.21 2" xfId="3578"/>
    <cellStyle name="好_奖励补助测算5.24冯铸 2_2016年决算报告附表8.25" xfId="3839"/>
    <cellStyle name="好_奖励补助测算5.24冯铸 2_2016年决算报告附表8.25 2" xfId="1320"/>
    <cellStyle name="好_奖励补助测算5.24冯铸 3" xfId="192"/>
    <cellStyle name="好_奖励补助测算5.24冯铸 3 2" xfId="3840"/>
    <cellStyle name="好_奖励补助测算5.24冯铸 3_2016年决算报告附表7.21" xfId="3841"/>
    <cellStyle name="好_奖励补助测算5.24冯铸 3_2016年决算报告附表7.21 2" xfId="1333"/>
    <cellStyle name="好_奖励补助测算5.24冯铸 3_2016年决算报告附表8.25" xfId="3842"/>
    <cellStyle name="好_奖励补助测算5.24冯铸 3_2016年决算报告附表8.25 2" xfId="3266"/>
    <cellStyle name="好_奖励补助测算5.24冯铸 4" xfId="2373"/>
    <cellStyle name="好_奖励补助测算7.23" xfId="3191"/>
    <cellStyle name="好_奖励补助测算7.23 2" xfId="3843"/>
    <cellStyle name="好_奖励补助测算7.23 2 2" xfId="2644"/>
    <cellStyle name="好_奖励补助测算7.23 2_2016年决算报告附表7.21" xfId="2602"/>
    <cellStyle name="好_奖励补助测算7.23 2_2016年决算报告附表7.21 2" xfId="2605"/>
    <cellStyle name="好_奖励补助测算7.23 2_2016年决算报告附表8.25" xfId="3844"/>
    <cellStyle name="好_奖励补助测算7.23 2_2016年决算报告附表8.25 2" xfId="3845"/>
    <cellStyle name="好_奖励补助测算7.23 3" xfId="3846"/>
    <cellStyle name="好_奖励补助测算7.23 3 2" xfId="465"/>
    <cellStyle name="好_奖励补助测算7.23 3_2016年决算报告附表7.21" xfId="2276"/>
    <cellStyle name="好_奖励补助测算7.23 3_2016年决算报告附表7.21 2" xfId="3849"/>
    <cellStyle name="好_奖励补助测算7.23 3_2016年决算报告附表8.25" xfId="3850"/>
    <cellStyle name="好_奖励补助测算7.23 3_2016年决算报告附表8.25 2" xfId="3851"/>
    <cellStyle name="好_奖励补助测算7.23 4" xfId="2959"/>
    <cellStyle name="好_奖励补助测算7.25" xfId="3852"/>
    <cellStyle name="好_奖励补助测算7.25 (version 1) (version 1)" xfId="3853"/>
    <cellStyle name="好_奖励补助测算7.25 (version 1) (version 1) 2" xfId="2295"/>
    <cellStyle name="好_奖励补助测算7.25 (version 1) (version 1) 2 2" xfId="2297"/>
    <cellStyle name="好_奖励补助测算7.25 (version 1) (version 1) 2_2016年决算报告附表7.21" xfId="3854"/>
    <cellStyle name="好_奖励补助测算7.25 (version 1) (version 1) 2_2016年决算报告附表7.21 2" xfId="3855"/>
    <cellStyle name="好_奖励补助测算7.25 (version 1) (version 1) 2_2016年决算报告附表8.25" xfId="3856"/>
    <cellStyle name="好_奖励补助测算7.25 (version 1) (version 1) 2_2016年决算报告附表8.25 2" xfId="3857"/>
    <cellStyle name="好_奖励补助测算7.25 (version 1) (version 1) 3" xfId="3859"/>
    <cellStyle name="好_奖励补助测算7.25 (version 1) (version 1) 3 2" xfId="649"/>
    <cellStyle name="好_奖励补助测算7.25 (version 1) (version 1) 3_2016年决算报告附表7.21" xfId="2099"/>
    <cellStyle name="好_奖励补助测算7.25 (version 1) (version 1) 3_2016年决算报告附表7.21 2" xfId="2018"/>
    <cellStyle name="好_奖励补助测算7.25 (version 1) (version 1) 3_2016年决算报告附表8.25" xfId="1409"/>
    <cellStyle name="好_奖励补助测算7.25 (version 1) (version 1) 3_2016年决算报告附表8.25 2" xfId="2630"/>
    <cellStyle name="好_奖励补助测算7.25 (version 1) (version 1) 4" xfId="1980"/>
    <cellStyle name="好_奖励补助测算7.25 2" xfId="3860"/>
    <cellStyle name="好_奖励补助测算7.25 2 2" xfId="3861"/>
    <cellStyle name="好_奖励补助测算7.25 2_2016年决算报告附表7.21" xfId="3862"/>
    <cellStyle name="好_奖励补助测算7.25 2_2016年决算报告附表7.21 2" xfId="3864"/>
    <cellStyle name="好_奖励补助测算7.25 2_2016年决算报告附表8.25" xfId="2408"/>
    <cellStyle name="好_奖励补助测算7.25 2_2016年决算报告附表8.25 2" xfId="1210"/>
    <cellStyle name="好_奖励补助测算7.25 3" xfId="3865"/>
    <cellStyle name="好_奖励补助测算7.25 3 2" xfId="3866"/>
    <cellStyle name="好_奖励补助测算7.25 3_2016年决算报告附表7.21" xfId="679"/>
    <cellStyle name="好_奖励补助测算7.25 3_2016年决算报告附表7.21 2" xfId="142"/>
    <cellStyle name="好_奖励补助测算7.25 3_2016年决算报告附表8.25" xfId="3867"/>
    <cellStyle name="好_奖励补助测算7.25 3_2016年决算报告附表8.25 2" xfId="3868"/>
    <cellStyle name="好_奖励补助测算7.25 4" xfId="3653"/>
    <cellStyle name="好_奖励补助测算7.25 5" xfId="3869"/>
    <cellStyle name="好_教师绩效工资测算表（离退休按各地上报数测算）2009年1月1日" xfId="2058"/>
    <cellStyle name="好_教育(按照总人口测算）—20080416" xfId="3870"/>
    <cellStyle name="好_教育(按照总人口测算）—20080416 2" xfId="3871"/>
    <cellStyle name="好_教育(按照总人口测算）—20080416_不含人员经费系数" xfId="188"/>
    <cellStyle name="好_教育(按照总人口测算）—20080416_不含人员经费系数 2" xfId="3872"/>
    <cellStyle name="好_教育(按照总人口测算）—20080416_不含人员经费系数_财力性转移支付2010年预算参考数" xfId="1635"/>
    <cellStyle name="好_教育(按照总人口测算）—20080416_不含人员经费系数_财力性转移支付2010年预算参考数 2" xfId="1639"/>
    <cellStyle name="好_教育(按照总人口测算）—20080416_财力性转移支付2010年预算参考数" xfId="3873"/>
    <cellStyle name="好_教育(按照总人口测算）—20080416_财力性转移支付2010年预算参考数 2" xfId="3874"/>
    <cellStyle name="好_教育(按照总人口测算）—20080416_民生政策最低支出需求" xfId="2880"/>
    <cellStyle name="好_教育(按照总人口测算）—20080416_民生政策最低支出需求 2" xfId="3157"/>
    <cellStyle name="好_教育(按照总人口测算）—20080416_民生政策最低支出需求_财力性转移支付2010年预算参考数" xfId="3875"/>
    <cellStyle name="好_教育(按照总人口测算）—20080416_民生政策最低支出需求_财力性转移支付2010年预算参考数 2" xfId="3876"/>
    <cellStyle name="好_教育(按照总人口测算）—20080416_县市旗测算-新科目（含人口规模效应）" xfId="3877"/>
    <cellStyle name="好_教育(按照总人口测算）—20080416_县市旗测算-新科目（含人口规模效应） 2" xfId="2750"/>
    <cellStyle name="好_教育(按照总人口测算）—20080416_县市旗测算-新科目（含人口规模效应）_财力性转移支付2010年预算参考数" xfId="2855"/>
    <cellStyle name="好_教育(按照总人口测算）—20080416_县市旗测算-新科目（含人口规模效应）_财力性转移支付2010年预算参考数 2" xfId="3879"/>
    <cellStyle name="好_教育厅提供义务教育及高中教师人数（2009年1月6日）" xfId="2909"/>
    <cellStyle name="好_教育厅提供义务教育及高中教师人数（2009年1月6日） 2" xfId="2601"/>
    <cellStyle name="好_教育厅提供义务教育及高中教师人数（2009年1月6日） 2 2" xfId="2604"/>
    <cellStyle name="好_教育厅提供义务教育及高中教师人数（2009年1月6日） 2_2016年决算报告附表7.21" xfId="3880"/>
    <cellStyle name="好_教育厅提供义务教育及高中教师人数（2009年1月6日） 2_2016年决算报告附表7.21 2" xfId="2317"/>
    <cellStyle name="好_教育厅提供义务教育及高中教师人数（2009年1月6日） 2_2016年决算报告附表8.25" xfId="1165"/>
    <cellStyle name="好_教育厅提供义务教育及高中教师人数（2009年1月6日） 2_2016年决算报告附表8.25 2" xfId="3881"/>
    <cellStyle name="好_教育厅提供义务教育及高中教师人数（2009年1月6日） 3" xfId="2780"/>
    <cellStyle name="好_教育厅提供义务教育及高中教师人数（2009年1月6日） 3 2" xfId="3313"/>
    <cellStyle name="好_教育厅提供义务教育及高中教师人数（2009年1月6日） 3_2016年决算报告附表7.21" xfId="3883"/>
    <cellStyle name="好_教育厅提供义务教育及高中教师人数（2009年1月6日） 3_2016年决算报告附表7.21 2" xfId="3884"/>
    <cellStyle name="好_教育厅提供义务教育及高中教师人数（2009年1月6日） 3_2016年决算报告附表8.25" xfId="3848"/>
    <cellStyle name="好_教育厅提供义务教育及高中教师人数（2009年1月6日） 3_2016年决算报告附表8.25 2" xfId="3885"/>
    <cellStyle name="好_教育厅提供义务教育及高中教师人数（2009年1月6日） 4" xfId="523"/>
    <cellStyle name="好_历年教师人数" xfId="1012"/>
    <cellStyle name="好_丽江汇总" xfId="3886"/>
    <cellStyle name="好_辽宁省2007年1-10月份一般预算收入超收及安排情况统计表" xfId="3887"/>
    <cellStyle name="好_辽宁省2007年1-10月份一般预算收入超收及安排情况统计表 2" xfId="3198"/>
    <cellStyle name="好_民生政策最低支出需求" xfId="3660"/>
    <cellStyle name="好_民生政策最低支出需求 2" xfId="222"/>
    <cellStyle name="好_民生政策最低支出需求_财力性转移支付2010年预算参考数" xfId="3888"/>
    <cellStyle name="好_民生政策最低支出需求_财力性转移支付2010年预算参考数 2" xfId="1322"/>
    <cellStyle name="好_农林水和城市维护标准支出20080505－县区合计" xfId="1053"/>
    <cellStyle name="好_农林水和城市维护标准支出20080505－县区合计 2" xfId="3889"/>
    <cellStyle name="好_农林水和城市维护标准支出20080505－县区合计_不含人员经费系数" xfId="184"/>
    <cellStyle name="好_农林水和城市维护标准支出20080505－县区合计_不含人员经费系数 2" xfId="1193"/>
    <cellStyle name="好_农林水和城市维护标准支出20080505－县区合计_不含人员经费系数_财力性转移支付2010年预算参考数" xfId="3890"/>
    <cellStyle name="好_农林水和城市维护标准支出20080505－县区合计_不含人员经费系数_财力性转移支付2010年预算参考数 2" xfId="3891"/>
    <cellStyle name="好_农林水和城市维护标准支出20080505－县区合计_财力性转移支付2010年预算参考数" xfId="3892"/>
    <cellStyle name="好_农林水和城市维护标准支出20080505－县区合计_财力性转移支付2010年预算参考数 2" xfId="494"/>
    <cellStyle name="好_农林水和城市维护标准支出20080505－县区合计_民生政策最低支出需求" xfId="3893"/>
    <cellStyle name="好_农林水和城市维护标准支出20080505－县区合计_民生政策最低支出需求 2" xfId="38"/>
    <cellStyle name="好_农林水和城市维护标准支出20080505－县区合计_民生政策最低支出需求_财力性转移支付2010年预算参考数" xfId="989"/>
    <cellStyle name="好_农林水和城市维护标准支出20080505－县区合计_民生政策最低支出需求_财力性转移支付2010年预算参考数 2" xfId="3894"/>
    <cellStyle name="好_农林水和城市维护标准支出20080505－县区合计_县市旗测算-新科目（含人口规模效应）" xfId="2339"/>
    <cellStyle name="好_农林水和城市维护标准支出20080505－县区合计_县市旗测算-新科目（含人口规模效应） 2" xfId="3895"/>
    <cellStyle name="好_农林水和城市维护标准支出20080505－县区合计_县市旗测算-新科目（含人口规模效应）_财力性转移支付2010年预算参考数" xfId="3896"/>
    <cellStyle name="好_农林水和城市维护标准支出20080505－县区合计_县市旗测算-新科目（含人口规模效应）_财力性转移支付2010年预算参考数 2" xfId="3897"/>
    <cellStyle name="好_平邑" xfId="3898"/>
    <cellStyle name="好_平邑 2" xfId="3899"/>
    <cellStyle name="好_平邑_财力性转移支付2010年预算参考数" xfId="3658"/>
    <cellStyle name="好_平邑_财力性转移支付2010年预算参考数 2" xfId="3661"/>
    <cellStyle name="好_其他部门(按照总人口测算）—20080416" xfId="3900"/>
    <cellStyle name="好_其他部门(按照总人口测算）—20080416 2" xfId="1612"/>
    <cellStyle name="好_其他部门(按照总人口测算）—20080416_不含人员经费系数" xfId="2155"/>
    <cellStyle name="好_其他部门(按照总人口测算）—20080416_不含人员经费系数 2" xfId="3901"/>
    <cellStyle name="好_其他部门(按照总人口测算）—20080416_不含人员经费系数_财力性转移支付2010年预算参考数" xfId="2232"/>
    <cellStyle name="好_其他部门(按照总人口测算）—20080416_不含人员经费系数_财力性转移支付2010年预算参考数 2" xfId="3882"/>
    <cellStyle name="好_其他部门(按照总人口测算）—20080416_财力性转移支付2010年预算参考数" xfId="2696"/>
    <cellStyle name="好_其他部门(按照总人口测算）—20080416_财力性转移支付2010年预算参考数 2" xfId="2698"/>
    <cellStyle name="好_其他部门(按照总人口测算）—20080416_民生政策最低支出需求" xfId="2275"/>
    <cellStyle name="好_其他部门(按照总人口测算）—20080416_民生政策最低支出需求 2" xfId="3847"/>
    <cellStyle name="好_其他部门(按照总人口测算）—20080416_民生政策最低支出需求_财力性转移支付2010年预算参考数" xfId="3084"/>
    <cellStyle name="好_其他部门(按照总人口测算）—20080416_民生政策最低支出需求_财力性转移支付2010年预算参考数 2" xfId="805"/>
    <cellStyle name="好_其他部门(按照总人口测算）—20080416_县市旗测算-新科目（含人口规模效应）" xfId="3902"/>
    <cellStyle name="好_其他部门(按照总人口测算）—20080416_县市旗测算-新科目（含人口规模效应） 2" xfId="3903"/>
    <cellStyle name="好_其他部门(按照总人口测算）—20080416_县市旗测算-新科目（含人口规模效应）_财力性转移支付2010年预算参考数" xfId="3905"/>
    <cellStyle name="好_其他部门(按照总人口测算）—20080416_县市旗测算-新科目（含人口规模效应）_财力性转移支付2010年预算参考数 2" xfId="1654"/>
    <cellStyle name="好_青海 缺口县区测算(地方填报)" xfId="3906"/>
    <cellStyle name="好_青海 缺口县区测算(地方填报) 2" xfId="3907"/>
    <cellStyle name="好_青海 缺口县区测算(地方填报)_财力性转移支付2010年预算参考数" xfId="3908"/>
    <cellStyle name="好_青海 缺口县区测算(地方填报)_财力性转移支付2010年预算参考数 2" xfId="3909"/>
    <cellStyle name="好_缺口县区测算" xfId="3201"/>
    <cellStyle name="好_缺口县区测算 2" xfId="30"/>
    <cellStyle name="好_缺口县区测算（11.13）" xfId="3910"/>
    <cellStyle name="好_缺口县区测算（11.13） 2" xfId="186"/>
    <cellStyle name="好_缺口县区测算（11.13）_财力性转移支付2010年预算参考数" xfId="1973"/>
    <cellStyle name="好_缺口县区测算（11.13）_财力性转移支付2010年预算参考数 2" xfId="1977"/>
    <cellStyle name="好_缺口县区测算(按2007支出增长25%测算)" xfId="849"/>
    <cellStyle name="好_缺口县区测算(按2007支出增长25%测算) 2" xfId="2147"/>
    <cellStyle name="好_缺口县区测算(按2007支出增长25%测算)_财力性转移支付2010年预算参考数" xfId="919"/>
    <cellStyle name="好_缺口县区测算(按2007支出增长25%测算)_财力性转移支付2010年预算参考数 2" xfId="1907"/>
    <cellStyle name="好_缺口县区测算(按核定人数)" xfId="2542"/>
    <cellStyle name="好_缺口县区测算(按核定人数) 2" xfId="3911"/>
    <cellStyle name="好_缺口县区测算(按核定人数)_财力性转移支付2010年预算参考数" xfId="3912"/>
    <cellStyle name="好_缺口县区测算(按核定人数)_财力性转移支付2010年预算参考数 2" xfId="3913"/>
    <cellStyle name="好_缺口县区测算(财政部标准)" xfId="3718"/>
    <cellStyle name="好_缺口县区测算(财政部标准) 2" xfId="1514"/>
    <cellStyle name="好_缺口县区测算(财政部标准)_财力性转移支付2010年预算参考数" xfId="3914"/>
    <cellStyle name="好_缺口县区测算(财政部标准)_财力性转移支付2010年预算参考数 2" xfId="3915"/>
    <cellStyle name="好_缺口县区测算_财力性转移支付2010年预算参考数" xfId="3917"/>
    <cellStyle name="好_缺口县区测算_财力性转移支付2010年预算参考数 2" xfId="2858"/>
    <cellStyle name="好_人员工资和公用经费" xfId="3918"/>
    <cellStyle name="好_人员工资和公用经费 2" xfId="3919"/>
    <cellStyle name="好_人员工资和公用经费_财力性转移支付2010年预算参考数" xfId="3920"/>
    <cellStyle name="好_人员工资和公用经费_财力性转移支付2010年预算参考数 2" xfId="3921"/>
    <cellStyle name="好_人员工资和公用经费2" xfId="786"/>
    <cellStyle name="好_人员工资和公用经费2 2" xfId="978"/>
    <cellStyle name="好_人员工资和公用经费2_财力性转移支付2010年预算参考数" xfId="3922"/>
    <cellStyle name="好_人员工资和公用经费2_财力性转移支付2010年预算参考数 2" xfId="1003"/>
    <cellStyle name="好_人员工资和公用经费3" xfId="2831"/>
    <cellStyle name="好_人员工资和公用经费3 2" xfId="2595"/>
    <cellStyle name="好_人员工资和公用经费3_财力性转移支付2010年预算参考数" xfId="3699"/>
    <cellStyle name="好_人员工资和公用经费3_财力性转移支付2010年预算参考数 2" xfId="3777"/>
    <cellStyle name="好_三季度－表二" xfId="2792"/>
    <cellStyle name="好_三季度－表二 2" xfId="3087"/>
    <cellStyle name="好_三季度－表二 2 2" xfId="3923"/>
    <cellStyle name="好_三季度－表二 2_2016年决算报告附表7.21" xfId="3924"/>
    <cellStyle name="好_三季度－表二 2_2016年决算报告附表7.21 2" xfId="1141"/>
    <cellStyle name="好_三季度－表二 2_2016年决算报告附表8.25" xfId="1046"/>
    <cellStyle name="好_三季度－表二 2_2016年决算报告附表8.25 2" xfId="3925"/>
    <cellStyle name="好_三季度－表二 3" xfId="3926"/>
    <cellStyle name="好_三季度－表二 3 2" xfId="3927"/>
    <cellStyle name="好_三季度－表二 3_2016年决算报告附表7.21" xfId="2617"/>
    <cellStyle name="好_三季度－表二 3_2016年决算报告附表7.21 2" xfId="3364"/>
    <cellStyle name="好_三季度－表二 3_2016年决算报告附表8.25" xfId="3928"/>
    <cellStyle name="好_三季度－表二 3_2016年决算报告附表8.25 2" xfId="3929"/>
    <cellStyle name="好_三季度－表二 4" xfId="3774"/>
    <cellStyle name="好_山东省民生支出标准" xfId="439"/>
    <cellStyle name="好_山东省民生支出标准 2" xfId="443"/>
    <cellStyle name="好_山东省民生支出标准_财力性转移支付2010年预算参考数" xfId="3931"/>
    <cellStyle name="好_山东省民生支出标准_财力性转移支付2010年预算参考数 2" xfId="3863"/>
    <cellStyle name="好_上月各市收入" xfId="3932"/>
    <cellStyle name="好_市辖区测算20080510" xfId="3933"/>
    <cellStyle name="好_市辖区测算20080510 2" xfId="3101"/>
    <cellStyle name="好_市辖区测算20080510_不含人员经费系数" xfId="3934"/>
    <cellStyle name="好_市辖区测算20080510_不含人员经费系数 2" xfId="3228"/>
    <cellStyle name="好_市辖区测算20080510_不含人员经费系数_财力性转移支付2010年预算参考数" xfId="3935"/>
    <cellStyle name="好_市辖区测算20080510_不含人员经费系数_财力性转移支付2010年预算参考数 2" xfId="3936"/>
    <cellStyle name="好_市辖区测算20080510_财力性转移支付2010年预算参考数" xfId="3937"/>
    <cellStyle name="好_市辖区测算20080510_财力性转移支付2010年预算参考数 2" xfId="3938"/>
    <cellStyle name="好_市辖区测算20080510_民生政策最低支出需求" xfId="3939"/>
    <cellStyle name="好_市辖区测算20080510_民生政策最低支出需求 2" xfId="3940"/>
    <cellStyle name="好_市辖区测算20080510_民生政策最低支出需求_财力性转移支付2010年预算参考数" xfId="3941"/>
    <cellStyle name="好_市辖区测算20080510_民生政策最低支出需求_财力性转移支付2010年预算参考数 2" xfId="3942"/>
    <cellStyle name="好_市辖区测算20080510_县市旗测算-新科目（含人口规模效应）" xfId="3551"/>
    <cellStyle name="好_市辖区测算20080510_县市旗测算-新科目（含人口规模效应） 2" xfId="1033"/>
    <cellStyle name="好_市辖区测算20080510_县市旗测算-新科目（含人口规模效应）_财力性转移支付2010年预算参考数" xfId="2628"/>
    <cellStyle name="好_市辖区测算20080510_县市旗测算-新科目（含人口规模效应）_财力性转移支付2010年预算参考数 2" xfId="3943"/>
    <cellStyle name="好_市辖区测算-新科目（20080626）" xfId="3944"/>
    <cellStyle name="好_市辖区测算-新科目（20080626） 2" xfId="3479"/>
    <cellStyle name="好_市辖区测算-新科目（20080626）_不含人员经费系数" xfId="2610"/>
    <cellStyle name="好_市辖区测算-新科目（20080626）_不含人员经费系数 2" xfId="2612"/>
    <cellStyle name="好_市辖区测算-新科目（20080626）_不含人员经费系数_财力性转移支付2010年预算参考数" xfId="3810"/>
    <cellStyle name="好_市辖区测算-新科目（20080626）_不含人员经费系数_财力性转移支付2010年预算参考数 2" xfId="3812"/>
    <cellStyle name="好_市辖区测算-新科目（20080626）_财力性转移支付2010年预算参考数" xfId="1399"/>
    <cellStyle name="好_市辖区测算-新科目（20080626）_财力性转移支付2010年预算参考数 2" xfId="1401"/>
    <cellStyle name="好_市辖区测算-新科目（20080626）_民生政策最低支出需求" xfId="2429"/>
    <cellStyle name="好_市辖区测算-新科目（20080626）_民生政策最低支出需求 2" xfId="1329"/>
    <cellStyle name="好_市辖区测算-新科目（20080626）_民生政策最低支出需求_财力性转移支付2010年预算参考数" xfId="2167"/>
    <cellStyle name="好_市辖区测算-新科目（20080626）_民生政策最低支出需求_财力性转移支付2010年预算参考数 2" xfId="1422"/>
    <cellStyle name="好_市辖区测算-新科目（20080626）_县市旗测算-新科目（含人口规模效应）" xfId="2836"/>
    <cellStyle name="好_市辖区测算-新科目（20080626）_县市旗测算-新科目（含人口规模效应） 2" xfId="3858"/>
    <cellStyle name="好_市辖区测算-新科目（20080626）_县市旗测算-新科目（含人口规模效应）_财力性转移支付2010年预算参考数" xfId="237"/>
    <cellStyle name="好_市辖区测算-新科目（20080626）_县市旗测算-新科目（含人口规模效应）_财力性转移支付2010年预算参考数 2" xfId="3465"/>
    <cellStyle name="好_同德" xfId="1865"/>
    <cellStyle name="好_同德 2" xfId="1205"/>
    <cellStyle name="好_同德_财力性转移支付2010年预算参考数" xfId="3429"/>
    <cellStyle name="好_同德_财力性转移支付2010年预算参考数 2" xfId="3431"/>
    <cellStyle name="好_统计表" xfId="3945"/>
    <cellStyle name="好_危改资金测算" xfId="3946"/>
    <cellStyle name="好_危改资金测算 2" xfId="3948"/>
    <cellStyle name="好_危改资金测算_财力性转移支付2010年预算参考数" xfId="3949"/>
    <cellStyle name="好_危改资金测算_财力性转移支付2010年预算参考数 2" xfId="3950"/>
    <cellStyle name="好_卫生(按照总人口测算）—20080416" xfId="3951"/>
    <cellStyle name="好_卫生(按照总人口测算）—20080416 2" xfId="3952"/>
    <cellStyle name="好_卫生(按照总人口测算）—20080416_不含人员经费系数" xfId="3953"/>
    <cellStyle name="好_卫生(按照总人口测算）—20080416_不含人员经费系数 2" xfId="3954"/>
    <cellStyle name="好_卫生(按照总人口测算）—20080416_不含人员经费系数_财力性转移支付2010年预算参考数" xfId="281"/>
    <cellStyle name="好_卫生(按照总人口测算）—20080416_不含人员经费系数_财力性转移支付2010年预算参考数 2" xfId="220"/>
    <cellStyle name="好_卫生(按照总人口测算）—20080416_财力性转移支付2010年预算参考数" xfId="2593"/>
    <cellStyle name="好_卫生(按照总人口测算）—20080416_财力性转移支付2010年预算参考数 2" xfId="3955"/>
    <cellStyle name="好_卫生(按照总人口测算）—20080416_民生政策最低支出需求" xfId="3956"/>
    <cellStyle name="好_卫生(按照总人口测算）—20080416_民生政策最低支出需求 2" xfId="3957"/>
    <cellStyle name="好_卫生(按照总人口测算）—20080416_民生政策最低支出需求_财力性转移支付2010年预算参考数" xfId="3958"/>
    <cellStyle name="好_卫生(按照总人口测算）—20080416_民生政策最低支出需求_财力性转移支付2010年预算参考数 2" xfId="3959"/>
    <cellStyle name="好_卫生(按照总人口测算）—20080416_县市旗测算-新科目（含人口规模效应）" xfId="1214"/>
    <cellStyle name="好_卫生(按照总人口测算）—20080416_县市旗测算-新科目（含人口规模效应） 2" xfId="3960"/>
    <cellStyle name="好_卫生(按照总人口测算）—20080416_县市旗测算-新科目（含人口规模效应）_财力性转移支付2010年预算参考数" xfId="1366"/>
    <cellStyle name="好_卫生(按照总人口测算）—20080416_县市旗测算-新科目（含人口规模效应）_财力性转移支付2010年预算参考数 2" xfId="1369"/>
    <cellStyle name="好_卫生部门" xfId="3318"/>
    <cellStyle name="好_卫生部门 2" xfId="3961"/>
    <cellStyle name="好_卫生部门 2 2" xfId="3962"/>
    <cellStyle name="好_卫生部门 2_2016年决算报告附表7.21" xfId="3646"/>
    <cellStyle name="好_卫生部门 2_2016年决算报告附表7.21 2" xfId="3648"/>
    <cellStyle name="好_卫生部门 2_2016年决算报告附表8.25" xfId="346"/>
    <cellStyle name="好_卫生部门 2_2016年决算报告附表8.25 2" xfId="3963"/>
    <cellStyle name="好_卫生部门 3" xfId="1818"/>
    <cellStyle name="好_卫生部门 3 2" xfId="1820"/>
    <cellStyle name="好_卫生部门 3_2016年决算报告附表7.21" xfId="1823"/>
    <cellStyle name="好_卫生部门 3_2016年决算报告附表7.21 2" xfId="1826"/>
    <cellStyle name="好_卫生部门 3_2016年决算报告附表8.25" xfId="1829"/>
    <cellStyle name="好_卫生部门 3_2016年决算报告附表8.25 2" xfId="1831"/>
    <cellStyle name="好_卫生部门 4" xfId="1834"/>
    <cellStyle name="好_卫生部门_财力性转移支付2010年预算参考数" xfId="3964"/>
    <cellStyle name="好_卫生部门_财力性转移支付2010年预算参考数 2" xfId="3545"/>
    <cellStyle name="好_文体广播部门" xfId="3965"/>
    <cellStyle name="好_文体广播事业(按照总人口测算）—20080416" xfId="377"/>
    <cellStyle name="好_文体广播事业(按照总人口测算）—20080416 2" xfId="383"/>
    <cellStyle name="好_文体广播事业(按照总人口测算）—20080416_不含人员经费系数" xfId="3400"/>
    <cellStyle name="好_文体广播事业(按照总人口测算）—20080416_不含人员经费系数 2" xfId="3966"/>
    <cellStyle name="好_文体广播事业(按照总人口测算）—20080416_不含人员经费系数_财力性转移支付2010年预算参考数" xfId="795"/>
    <cellStyle name="好_文体广播事业(按照总人口测算）—20080416_不含人员经费系数_财力性转移支付2010年预算参考数 2" xfId="590"/>
    <cellStyle name="好_文体广播事业(按照总人口测算）—20080416_财力性转移支付2010年预算参考数" xfId="2613"/>
    <cellStyle name="好_文体广播事业(按照总人口测算）—20080416_财力性转移支付2010年预算参考数 2" xfId="3058"/>
    <cellStyle name="好_文体广播事业(按照总人口测算）—20080416_民生政策最低支出需求" xfId="2385"/>
    <cellStyle name="好_文体广播事业(按照总人口测算）—20080416_民生政策最低支出需求 2" xfId="3967"/>
    <cellStyle name="好_文体广播事业(按照总人口测算）—20080416_民生政策最低支出需求_财力性转移支付2010年预算参考数" xfId="1768"/>
    <cellStyle name="好_文体广播事业(按照总人口测算）—20080416_民生政策最低支出需求_财力性转移支付2010年预算参考数 2" xfId="3968"/>
    <cellStyle name="好_文体广播事业(按照总人口测算）—20080416_县市旗测算-新科目（含人口规模效应）" xfId="2151"/>
    <cellStyle name="好_文体广播事业(按照总人口测算）—20080416_县市旗测算-新科目（含人口规模效应） 2" xfId="2153"/>
    <cellStyle name="好_文体广播事业(按照总人口测算）—20080416_县市旗测算-新科目（含人口规模效应）_财力性转移支付2010年预算参考数" xfId="3969"/>
    <cellStyle name="好_文体广播事业(按照总人口测算）—20080416_县市旗测算-新科目（含人口规模效应）_财力性转移支付2010年预算参考数 2" xfId="3970"/>
    <cellStyle name="好_下半年禁毒办案经费分配2544.3万元" xfId="357"/>
    <cellStyle name="好_下半年禁吸戒毒经费1000万元" xfId="3971"/>
    <cellStyle name="好_下半年禁吸戒毒经费1000万元 2" xfId="1696"/>
    <cellStyle name="好_下半年禁吸戒毒经费1000万元 2 2" xfId="1700"/>
    <cellStyle name="好_下半年禁吸戒毒经费1000万元 2_2016年决算报告附表7.21" xfId="3631"/>
    <cellStyle name="好_下半年禁吸戒毒经费1000万元 2_2016年决算报告附表7.21 2" xfId="3972"/>
    <cellStyle name="好_下半年禁吸戒毒经费1000万元 2_2016年决算报告附表8.25" xfId="3973"/>
    <cellStyle name="好_下半年禁吸戒毒经费1000万元 2_2016年决算报告附表8.25 2" xfId="3974"/>
    <cellStyle name="好_下半年禁吸戒毒经费1000万元 3" xfId="3975"/>
    <cellStyle name="好_下半年禁吸戒毒经费1000万元 3 2" xfId="2451"/>
    <cellStyle name="好_下半年禁吸戒毒经费1000万元 3_2016年决算报告附表7.21" xfId="3976"/>
    <cellStyle name="好_下半年禁吸戒毒经费1000万元 3_2016年决算报告附表7.21 2" xfId="3977"/>
    <cellStyle name="好_下半年禁吸戒毒经费1000万元 3_2016年决算报告附表8.25" xfId="3978"/>
    <cellStyle name="好_下半年禁吸戒毒经费1000万元 3_2016年决算报告附表8.25 2" xfId="3979"/>
    <cellStyle name="好_下半年禁吸戒毒经费1000万元 4" xfId="2622"/>
    <cellStyle name="好_县级公安机关公用经费标准奖励测算方案（定稿）" xfId="2529"/>
    <cellStyle name="好_县级公安机关公用经费标准奖励测算方案（定稿） 2" xfId="2532"/>
    <cellStyle name="好_县级公安机关公用经费标准奖励测算方案（定稿） 2 2" xfId="3980"/>
    <cellStyle name="好_县级公安机关公用经费标准奖励测算方案（定稿） 2_2016年决算报告附表7.21" xfId="104"/>
    <cellStyle name="好_县级公安机关公用经费标准奖励测算方案（定稿） 2_2016年决算报告附表7.21 2" xfId="3981"/>
    <cellStyle name="好_县级公安机关公用经费标准奖励测算方案（定稿） 2_2016年决算报告附表8.25" xfId="3982"/>
    <cellStyle name="好_县级公安机关公用经费标准奖励测算方案（定稿） 2_2016年决算报告附表8.25 2" xfId="697"/>
    <cellStyle name="好_县级公安机关公用经费标准奖励测算方案（定稿） 3" xfId="3983"/>
    <cellStyle name="好_县级公安机关公用经费标准奖励测算方案（定稿） 3 2" xfId="3984"/>
    <cellStyle name="好_县级公安机关公用经费标准奖励测算方案（定稿） 3_2016年决算报告附表7.21" xfId="363"/>
    <cellStyle name="好_县级公安机关公用经费标准奖励测算方案（定稿） 3_2016年决算报告附表7.21 2" xfId="43"/>
    <cellStyle name="好_县级公安机关公用经费标准奖励测算方案（定稿） 3_2016年决算报告附表8.25" xfId="3985"/>
    <cellStyle name="好_县级公安机关公用经费标准奖励测算方案（定稿） 3_2016年决算报告附表8.25 2" xfId="3015"/>
    <cellStyle name="好_县级公安机关公用经费标准奖励测算方案（定稿） 4" xfId="2116"/>
    <cellStyle name="好_县级基础数据" xfId="3829"/>
    <cellStyle name="好_县区合并测算20080421" xfId="1523"/>
    <cellStyle name="好_县区合并测算20080421 2" xfId="3986"/>
    <cellStyle name="好_县区合并测算20080421_不含人员经费系数" xfId="1798"/>
    <cellStyle name="好_县区合并测算20080421_不含人员经费系数 2" xfId="3110"/>
    <cellStyle name="好_县区合并测算20080421_不含人员经费系数_财力性转移支付2010年预算参考数" xfId="2826"/>
    <cellStyle name="好_县区合并测算20080421_不含人员经费系数_财力性转移支付2010年预算参考数 2" xfId="2829"/>
    <cellStyle name="好_县区合并测算20080421_财力性转移支付2010年预算参考数" xfId="3987"/>
    <cellStyle name="好_县区合并测算20080421_财力性转移支付2010年预算参考数 2" xfId="3988"/>
    <cellStyle name="好_县区合并测算20080421_民生政策最低支出需求" xfId="3989"/>
    <cellStyle name="好_县区合并测算20080421_民生政策最低支出需求 2" xfId="3990"/>
    <cellStyle name="好_县区合并测算20080421_民生政策最低支出需求_财力性转移支付2010年预算参考数" xfId="3031"/>
    <cellStyle name="好_县区合并测算20080421_民生政策最低支出需求_财力性转移支付2010年预算参考数 2" xfId="3034"/>
    <cellStyle name="好_县区合并测算20080421_县市旗测算-新科目（含人口规模效应）" xfId="1137"/>
    <cellStyle name="好_县区合并测算20080421_县市旗测算-新科目（含人口规模效应） 2" xfId="2140"/>
    <cellStyle name="好_县区合并测算20080421_县市旗测算-新科目（含人口规模效应）_财力性转移支付2010年预算参考数" xfId="2102"/>
    <cellStyle name="好_县区合并测算20080421_县市旗测算-新科目（含人口规模效应）_财力性转移支付2010年预算参考数 2" xfId="2105"/>
    <cellStyle name="好_县区合并测算20080423(按照各省比重）" xfId="3991"/>
    <cellStyle name="好_县区合并测算20080423(按照各省比重） 2" xfId="3992"/>
    <cellStyle name="好_县区合并测算20080423(按照各省比重）_不含人员经费系数" xfId="3727"/>
    <cellStyle name="好_县区合并测算20080423(按照各省比重）_不含人员经费系数 2" xfId="3298"/>
    <cellStyle name="好_县区合并测算20080423(按照各省比重）_不含人员经费系数_财力性转移支付2010年预算参考数" xfId="3292"/>
    <cellStyle name="好_县区合并测算20080423(按照各省比重）_不含人员经费系数_财力性转移支付2010年预算参考数 2" xfId="3689"/>
    <cellStyle name="好_县区合并测算20080423(按照各省比重）_财力性转移支付2010年预算参考数" xfId="1124"/>
    <cellStyle name="好_县区合并测算20080423(按照各省比重）_财力性转移支付2010年预算参考数 2" xfId="3993"/>
    <cellStyle name="好_县区合并测算20080423(按照各省比重）_民生政策最低支出需求" xfId="3994"/>
    <cellStyle name="好_县区合并测算20080423(按照各省比重）_民生政策最低支出需求 2" xfId="3995"/>
    <cellStyle name="好_县区合并测算20080423(按照各省比重）_民生政策最低支出需求_财力性转移支付2010年预算参考数" xfId="812"/>
    <cellStyle name="好_县区合并测算20080423(按照各省比重）_民生政策最低支出需求_财力性转移支付2010年预算参考数 2" xfId="3996"/>
    <cellStyle name="好_县区合并测算20080423(按照各省比重）_县市旗测算-新科目（含人口规模效应）" xfId="3491"/>
    <cellStyle name="好_县区合并测算20080423(按照各省比重）_县市旗测算-新科目（含人口规模效应） 2" xfId="1849"/>
    <cellStyle name="好_县区合并测算20080423(按照各省比重）_县市旗测算-新科目（含人口规模效应）_财力性转移支付2010年预算参考数" xfId="442"/>
    <cellStyle name="好_县区合并测算20080423(按照各省比重）_县市旗测算-新科目（含人口规模效应）_财力性转移支付2010年预算参考数 2" xfId="446"/>
    <cellStyle name="好_县市旗测算20080508" xfId="3997"/>
    <cellStyle name="好_县市旗测算20080508 2" xfId="2746"/>
    <cellStyle name="好_县市旗测算20080508_不含人员经费系数" xfId="2014"/>
    <cellStyle name="好_县市旗测算20080508_不含人员经费系数 2" xfId="1661"/>
    <cellStyle name="好_县市旗测算20080508_不含人员经费系数_财力性转移支付2010年预算参考数" xfId="261"/>
    <cellStyle name="好_县市旗测算20080508_不含人员经费系数_财力性转移支付2010年预算参考数 2" xfId="2021"/>
    <cellStyle name="好_县市旗测算20080508_财力性转移支付2010年预算参考数" xfId="3998"/>
    <cellStyle name="好_县市旗测算20080508_财力性转移支付2010年预算参考数 2" xfId="2080"/>
    <cellStyle name="好_县市旗测算20080508_民生政策最低支出需求" xfId="3999"/>
    <cellStyle name="好_县市旗测算20080508_民生政策最低支出需求 2" xfId="1939"/>
    <cellStyle name="好_县市旗测算20080508_民生政策最低支出需求_财力性转移支付2010年预算参考数" xfId="3807"/>
    <cellStyle name="好_县市旗测算20080508_民生政策最低支出需求_财力性转移支付2010年预算参考数 2" xfId="4000"/>
    <cellStyle name="好_县市旗测算20080508_县市旗测算-新科目（含人口规模效应）" xfId="4001"/>
    <cellStyle name="好_县市旗测算20080508_县市旗测算-新科目（含人口规模效应） 2" xfId="1461"/>
    <cellStyle name="好_县市旗测算20080508_县市旗测算-新科目（含人口规模效应）_财力性转移支付2010年预算参考数" xfId="4002"/>
    <cellStyle name="好_县市旗测算20080508_县市旗测算-新科目（含人口规模效应）_财力性转移支付2010年预算参考数 2" xfId="4003"/>
    <cellStyle name="好_县市旗测算-新科目（20080626）" xfId="4004"/>
    <cellStyle name="好_县市旗测算-新科目（20080626） 2" xfId="3259"/>
    <cellStyle name="好_县市旗测算-新科目（20080626）_不含人员经费系数" xfId="3437"/>
    <cellStyle name="好_县市旗测算-新科目（20080626）_不含人员经费系数 2" xfId="3588"/>
    <cellStyle name="好_县市旗测算-新科目（20080626）_不含人员经费系数_财力性转移支付2010年预算参考数" xfId="4005"/>
    <cellStyle name="好_县市旗测算-新科目（20080626）_不含人员经费系数_财力性转移支付2010年预算参考数 2" xfId="4006"/>
    <cellStyle name="好_县市旗测算-新科目（20080626）_财力性转移支付2010年预算参考数" xfId="4007"/>
    <cellStyle name="好_县市旗测算-新科目（20080626）_财力性转移支付2010年预算参考数 2" xfId="3798"/>
    <cellStyle name="好_县市旗测算-新科目（20080626）_民生政策最低支出需求" xfId="3878"/>
    <cellStyle name="好_县市旗测算-新科目（20080626）_民生政策最低支出需求 2" xfId="3510"/>
    <cellStyle name="好_县市旗测算-新科目（20080626）_民生政策最低支出需求_财力性转移支付2010年预算参考数" xfId="2362"/>
    <cellStyle name="好_县市旗测算-新科目（20080626）_民生政策最低支出需求_财力性转移支付2010年预算参考数 2" xfId="4008"/>
    <cellStyle name="好_县市旗测算-新科目（20080626）_县市旗测算-新科目（含人口规模效应）" xfId="4009"/>
    <cellStyle name="好_县市旗测算-新科目（20080626）_县市旗测算-新科目（含人口规模效应） 2" xfId="3657"/>
    <cellStyle name="好_县市旗测算-新科目（20080626）_县市旗测算-新科目（含人口规模效应）_财力性转移支付2010年预算参考数" xfId="828"/>
    <cellStyle name="好_县市旗测算-新科目（20080626）_县市旗测算-新科目（含人口规模效应）_财力性转移支付2010年预算参考数 2" xfId="831"/>
    <cellStyle name="好_县市旗测算-新科目（20080627）" xfId="2442"/>
    <cellStyle name="好_县市旗测算-新科目（20080627） 2" xfId="3636"/>
    <cellStyle name="好_县市旗测算-新科目（20080627）_不含人员经费系数" xfId="4010"/>
    <cellStyle name="好_县市旗测算-新科目（20080627）_不含人员经费系数 2" xfId="2417"/>
    <cellStyle name="好_县市旗测算-新科目（20080627）_不含人员经费系数_财力性转移支付2010年预算参考数" xfId="3642"/>
    <cellStyle name="好_县市旗测算-新科目（20080627）_不含人员经费系数_财力性转移支付2010年预算参考数 2" xfId="1832"/>
    <cellStyle name="好_县市旗测算-新科目（20080627）_财力性转移支付2010年预算参考数" xfId="1982"/>
    <cellStyle name="好_县市旗测算-新科目（20080627）_财力性转移支付2010年预算参考数 2" xfId="1984"/>
    <cellStyle name="好_县市旗测算-新科目（20080627）_民生政策最低支出需求" xfId="4011"/>
    <cellStyle name="好_县市旗测算-新科目（20080627）_民生政策最低支出需求 2" xfId="4012"/>
    <cellStyle name="好_县市旗测算-新科目（20080627）_民生政策最低支出需求_财力性转移支付2010年预算参考数" xfId="2311"/>
    <cellStyle name="好_县市旗测算-新科目（20080627）_民生政策最低支出需求_财力性转移支付2010年预算参考数 2" xfId="2313"/>
    <cellStyle name="好_县市旗测算-新科目（20080627）_县市旗测算-新科目（含人口规模效应）" xfId="4013"/>
    <cellStyle name="好_县市旗测算-新科目（20080627）_县市旗测算-新科目（含人口规模效应） 2" xfId="4014"/>
    <cellStyle name="好_县市旗测算-新科目（20080627）_县市旗测算-新科目（含人口规模效应）_财力性转移支付2010年预算参考数" xfId="1147"/>
    <cellStyle name="好_县市旗测算-新科目（20080627）_县市旗测算-新科目（含人口规模效应）_财力性转移支付2010年预算参考数 2" xfId="4015"/>
    <cellStyle name="好_新增公开表格-政府性基金预算收支决算表" xfId="1844"/>
    <cellStyle name="好_新增公开表格-政府性基金预算收支决算表 2" xfId="1846"/>
    <cellStyle name="好_业务工作量指标" xfId="4016"/>
    <cellStyle name="好_业务工作量指标 2" xfId="2407"/>
    <cellStyle name="好_业务工作量指标 2 2" xfId="1209"/>
    <cellStyle name="好_业务工作量指标 2_2016年决算报告附表7.21" xfId="4017"/>
    <cellStyle name="好_业务工作量指标 2_2016年决算报告附表7.21 2" xfId="4018"/>
    <cellStyle name="好_业务工作量指标 2_2016年决算报告附表8.25" xfId="3426"/>
    <cellStyle name="好_业务工作量指标 2_2016年决算报告附表8.25 2" xfId="4019"/>
    <cellStyle name="好_业务工作量指标 3" xfId="4020"/>
    <cellStyle name="好_业务工作量指标 3 2" xfId="2823"/>
    <cellStyle name="好_业务工作量指标 3_2016年决算报告附表7.21" xfId="1972"/>
    <cellStyle name="好_业务工作量指标 3_2016年决算报告附表7.21 2" xfId="1976"/>
    <cellStyle name="好_业务工作量指标 3_2016年决算报告附表8.25" xfId="4021"/>
    <cellStyle name="好_业务工作量指标 3_2016年决算报告附表8.25 2" xfId="4022"/>
    <cellStyle name="好_业务工作量指标 4" xfId="4023"/>
    <cellStyle name="好_一般预算支出口径剔除表" xfId="2459"/>
    <cellStyle name="好_一般预算支出口径剔除表 2" xfId="2461"/>
    <cellStyle name="好_一般预算支出口径剔除表_财力性转移支付2010年预算参考数" xfId="4024"/>
    <cellStyle name="好_一般预算支出口径剔除表_财力性转移支付2010年预算参考数 2" xfId="4025"/>
    <cellStyle name="好_义务教育阶段教职工人数（教育厅提供最终）" xfId="3766"/>
    <cellStyle name="好_义务教育阶段教职工人数（教育厅提供最终） 2" xfId="3768"/>
    <cellStyle name="好_义务教育阶段教职工人数（教育厅提供最终） 2 2" xfId="3788"/>
    <cellStyle name="好_义务教育阶段教职工人数（教育厅提供最终） 2_2016年决算报告附表7.21" xfId="2470"/>
    <cellStyle name="好_义务教育阶段教职工人数（教育厅提供最终） 2_2016年决算报告附表7.21 2" xfId="2472"/>
    <cellStyle name="好_义务教育阶段教职工人数（教育厅提供最终） 2_2016年决算报告附表8.25" xfId="1765"/>
    <cellStyle name="好_义务教育阶段教职工人数（教育厅提供最终） 2_2016年决算报告附表8.25 2" xfId="2424"/>
    <cellStyle name="好_义务教育阶段教职工人数（教育厅提供最终） 3" xfId="3354"/>
    <cellStyle name="好_义务教育阶段教职工人数（教育厅提供最终） 3 2" xfId="3580"/>
    <cellStyle name="好_义务教育阶段教职工人数（教育厅提供最终） 3_2016年决算报告附表7.21" xfId="4026"/>
    <cellStyle name="好_义务教育阶段教职工人数（教育厅提供最终） 3_2016年决算报告附表7.21 2" xfId="982"/>
    <cellStyle name="好_义务教育阶段教职工人数（教育厅提供最终） 3_2016年决算报告附表8.25" xfId="4027"/>
    <cellStyle name="好_义务教育阶段教职工人数（教育厅提供最终） 3_2016年决算报告附表8.25 2" xfId="4028"/>
    <cellStyle name="好_义务教育阶段教职工人数（教育厅提供最终） 4" xfId="4029"/>
    <cellStyle name="好_云南 缺口县区测算(地方填报)" xfId="4030"/>
    <cellStyle name="好_云南 缺口县区测算(地方填报) 2" xfId="3638"/>
    <cellStyle name="好_云南 缺口县区测算(地方填报)_财力性转移支付2010年预算参考数" xfId="1910"/>
    <cellStyle name="好_云南 缺口县区测算(地方填报)_财力性转移支付2010年预算参考数 2" xfId="1943"/>
    <cellStyle name="好_云南农村义务教育统计表" xfId="4031"/>
    <cellStyle name="好_云南农村义务教育统计表 2" xfId="4032"/>
    <cellStyle name="好_云南农村义务教育统计表 2 2" xfId="4033"/>
    <cellStyle name="好_云南农村义务教育统计表 2_2016年决算报告附表7.21" xfId="2221"/>
    <cellStyle name="好_云南农村义务教育统计表 2_2016年决算报告附表7.21 2" xfId="4034"/>
    <cellStyle name="好_云南农村义务教育统计表 2_2016年决算报告附表8.25" xfId="2877"/>
    <cellStyle name="好_云南农村义务教育统计表 2_2016年决算报告附表8.25 2" xfId="2879"/>
    <cellStyle name="好_云南农村义务教育统计表 3" xfId="143"/>
    <cellStyle name="好_云南农村义务教育统计表 3 2" xfId="3210"/>
    <cellStyle name="好_云南农村义务教育统计表 3_2016年决算报告附表7.21" xfId="4035"/>
    <cellStyle name="好_云南农村义务教育统计表 3_2016年决算报告附表7.21 2" xfId="1759"/>
    <cellStyle name="好_云南农村义务教育统计表 3_2016年决算报告附表8.25" xfId="3164"/>
    <cellStyle name="好_云南农村义务教育统计表 3_2016年决算报告附表8.25 2" xfId="3703"/>
    <cellStyle name="好_云南农村义务教育统计表 4" xfId="2989"/>
    <cellStyle name="好_云南省2008年中小学教师人数统计表" xfId="2893"/>
    <cellStyle name="好_云南省2008年中小学教职工情况（教育厅提供20090101加工整理）" xfId="4036"/>
    <cellStyle name="好_云南省2008年中小学教职工情况（教育厅提供20090101加工整理） 2" xfId="4037"/>
    <cellStyle name="好_云南省2008年中小学教职工情况（教育厅提供20090101加工整理） 2 2" xfId="1863"/>
    <cellStyle name="好_云南省2008年中小学教职工情况（教育厅提供20090101加工整理） 2_2016年决算报告附表7.21" xfId="4038"/>
    <cellStyle name="好_云南省2008年中小学教职工情况（教育厅提供20090101加工整理） 2_2016年决算报告附表7.21 2" xfId="4039"/>
    <cellStyle name="好_云南省2008年中小学教职工情况（教育厅提供20090101加工整理） 2_2016年决算报告附表8.25" xfId="4040"/>
    <cellStyle name="好_云南省2008年中小学教职工情况（教育厅提供20090101加工整理） 2_2016年决算报告附表8.25 2" xfId="4041"/>
    <cellStyle name="好_云南省2008年中小学教职工情况（教育厅提供20090101加工整理） 3" xfId="2540"/>
    <cellStyle name="好_云南省2008年中小学教职工情况（教育厅提供20090101加工整理） 3 2" xfId="2543"/>
    <cellStyle name="好_云南省2008年中小学教职工情况（教育厅提供20090101加工整理） 3_2016年决算报告附表7.21" xfId="4042"/>
    <cellStyle name="好_云南省2008年中小学教职工情况（教育厅提供20090101加工整理） 3_2016年决算报告附表7.21 2" xfId="3817"/>
    <cellStyle name="好_云南省2008年中小学教职工情况（教育厅提供20090101加工整理） 3_2016年决算报告附表8.25" xfId="4043"/>
    <cellStyle name="好_云南省2008年中小学教职工情况（教育厅提供20090101加工整理） 3_2016年决算报告附表8.25 2" xfId="1742"/>
    <cellStyle name="好_云南省2008年中小学教职工情况（教育厅提供20090101加工整理） 4" xfId="3488"/>
    <cellStyle name="好_云南省2008年转移支付测算——州市本级考核部分及政策性测算" xfId="4044"/>
    <cellStyle name="好_云南省2008年转移支付测算——州市本级考核部分及政策性测算 2" xfId="4045"/>
    <cellStyle name="好_云南省2008年转移支付测算——州市本级考核部分及政策性测算 2 2" xfId="3374"/>
    <cellStyle name="好_云南省2008年转移支付测算——州市本级考核部分及政策性测算 2_2016年决算报告附表7.21" xfId="3530"/>
    <cellStyle name="好_云南省2008年转移支付测算——州市本级考核部分及政策性测算 2_2016年决算报告附表7.21 2" xfId="2687"/>
    <cellStyle name="好_云南省2008年转移支付测算——州市本级考核部分及政策性测算 2_2016年决算报告附表8.25" xfId="2291"/>
    <cellStyle name="好_云南省2008年转移支付测算——州市本级考核部分及政策性测算 2_2016年决算报告附表8.25 2" xfId="1260"/>
    <cellStyle name="好_云南省2008年转移支付测算——州市本级考核部分及政策性测算 3" xfId="4046"/>
    <cellStyle name="好_云南省2008年转移支付测算——州市本级考核部分及政策性测算 3 2" xfId="4047"/>
    <cellStyle name="好_云南省2008年转移支付测算——州市本级考核部分及政策性测算 3_2016年决算报告附表7.21" xfId="4048"/>
    <cellStyle name="好_云南省2008年转移支付测算——州市本级考核部分及政策性测算 3_2016年决算报告附表7.21 2" xfId="4049"/>
    <cellStyle name="好_云南省2008年转移支付测算——州市本级考核部分及政策性测算 3_2016年决算报告附表8.25" xfId="1583"/>
    <cellStyle name="好_云南省2008年转移支付测算——州市本级考核部分及政策性测算 3_2016年决算报告附表8.25 2" xfId="3612"/>
    <cellStyle name="好_云南省2008年转移支付测算——州市本级考核部分及政策性测算 4" xfId="1596"/>
    <cellStyle name="好_云南省2008年转移支付测算——州市本级考核部分及政策性测算_财力性转移支付2010年预算参考数" xfId="1658"/>
    <cellStyle name="好_云南省2008年转移支付测算——州市本级考核部分及政策性测算_财力性转移支付2010年预算参考数 2" xfId="3256"/>
    <cellStyle name="好_指标四" xfId="3564"/>
    <cellStyle name="好_指标四 2" xfId="4050"/>
    <cellStyle name="好_指标四 2 2" xfId="4051"/>
    <cellStyle name="好_指标四 2_2016年决算报告附表7.21" xfId="111"/>
    <cellStyle name="好_指标四 2_2016年决算报告附表7.21 2" xfId="2962"/>
    <cellStyle name="好_指标四 2_2016年决算报告附表8.25" xfId="2904"/>
    <cellStyle name="好_指标四 2_2016年决算报告附表8.25 2" xfId="2906"/>
    <cellStyle name="好_指标四 3" xfId="1473"/>
    <cellStyle name="好_指标四 3 2" xfId="1476"/>
    <cellStyle name="好_指标四 3_2016年决算报告附表7.21" xfId="1478"/>
    <cellStyle name="好_指标四 3_2016年决算报告附表7.21 2" xfId="1480"/>
    <cellStyle name="好_指标四 3_2016年决算报告附表8.25" xfId="1048"/>
    <cellStyle name="好_指标四 3_2016年决算报告附表8.25 2" xfId="1482"/>
    <cellStyle name="好_指标四 4" xfId="1484"/>
    <cellStyle name="好_指标五" xfId="3124"/>
    <cellStyle name="好_重点民生支出需求测算表社保（农村低保）081112" xfId="3643"/>
    <cellStyle name="好_自行调整差异系数顺序" xfId="4052"/>
    <cellStyle name="好_自行调整差异系数顺序 2" xfId="4053"/>
    <cellStyle name="好_自行调整差异系数顺序_财力性转移支付2010年预算参考数" xfId="1670"/>
    <cellStyle name="好_自行调整差异系数顺序_财力性转移支付2010年预算参考数 2" xfId="1786"/>
    <cellStyle name="好_自治区本级政府性基金情况表" xfId="825"/>
    <cellStyle name="好_总人口" xfId="2208"/>
    <cellStyle name="好_总人口 2" xfId="2210"/>
    <cellStyle name="好_总人口_财力性转移支付2010年预算参考数" xfId="2491"/>
    <cellStyle name="好_总人口_财力性转移支付2010年预算参考数 2" xfId="2496"/>
    <cellStyle name="后继超级链接" xfId="3916"/>
    <cellStyle name="后继超级链接 2" xfId="2857"/>
    <cellStyle name="后继超级链接 2 2" xfId="2862"/>
    <cellStyle name="后继超级链接 3" xfId="3147"/>
    <cellStyle name="后继超级链接 3 2" xfId="3150"/>
    <cellStyle name="后继超级链接 4" xfId="2177"/>
    <cellStyle name="后继超链接" xfId="3823"/>
    <cellStyle name="后继超链接 2" xfId="3418"/>
    <cellStyle name="后继超链接 2 2" xfId="4054"/>
    <cellStyle name="后继超链接 3" xfId="4055"/>
    <cellStyle name="后继超链接 3 2" xfId="4056"/>
    <cellStyle name="后继超链接 4" xfId="3574"/>
    <cellStyle name="汇总 2" xfId="833"/>
    <cellStyle name="汇总 3" xfId="1135"/>
    <cellStyle name="汇总 4" xfId="2144"/>
    <cellStyle name="货币 2" xfId="3123"/>
    <cellStyle name="计算 2" xfId="4057"/>
    <cellStyle name="计算 3" xfId="3904"/>
    <cellStyle name="计算 4" xfId="3496"/>
    <cellStyle name="检查单元格 2" xfId="4058"/>
    <cellStyle name="检查单元格 3" xfId="4059"/>
    <cellStyle name="检查单元格 4" xfId="4060"/>
    <cellStyle name="解释性文本 2" xfId="2812"/>
    <cellStyle name="解释性文本 3" xfId="2822"/>
    <cellStyle name="解释性文本 4" xfId="4061"/>
    <cellStyle name="借出原因" xfId="2154"/>
    <cellStyle name="警告文本 2" xfId="452"/>
    <cellStyle name="警告文本 3" xfId="464"/>
    <cellStyle name="警告文本 4" xfId="4062"/>
    <cellStyle name="链接单元格 2" xfId="4063"/>
    <cellStyle name="链接单元格 3" xfId="4064"/>
    <cellStyle name="链接单元格 4" xfId="4065"/>
    <cellStyle name="霓付 [0]_ +Foil &amp; -FOIL &amp; PAPER" xfId="4066"/>
    <cellStyle name="霓付_ +Foil &amp; -FOIL &amp; PAPER" xfId="4067"/>
    <cellStyle name="烹拳 [0]_ +Foil &amp; -FOIL &amp; PAPER" xfId="4068"/>
    <cellStyle name="烹拳_ +Foil &amp; -FOIL &amp; PAPER" xfId="4069"/>
    <cellStyle name="普通_ 白土" xfId="4070"/>
    <cellStyle name="千分位[0]_ 白土" xfId="4071"/>
    <cellStyle name="千分位_ 白土" xfId="4072"/>
    <cellStyle name="千位[0]_ 方正PC" xfId="4073"/>
    <cellStyle name="千位_ 方正PC" xfId="4074"/>
    <cellStyle name="千位分隔" xfId="4174" builtinId="3"/>
    <cellStyle name="千位分隔 2" xfId="4075"/>
    <cellStyle name="千位分隔 2 2" xfId="4076"/>
    <cellStyle name="千位分隔 2 2 2" xfId="4077"/>
    <cellStyle name="千位分隔 2 3" xfId="4078"/>
    <cellStyle name="千位分隔 2 3 2" xfId="4079"/>
    <cellStyle name="千位分隔 2 4" xfId="4080"/>
    <cellStyle name="千位分隔 3" xfId="4081"/>
    <cellStyle name="千位分隔 3 2" xfId="4082"/>
    <cellStyle name="千位分隔 3 2 2" xfId="3252"/>
    <cellStyle name="千位分隔 3 3" xfId="4083"/>
    <cellStyle name="千位分隔 3 3 2" xfId="4084"/>
    <cellStyle name="千位分隔 3 4" xfId="4085"/>
    <cellStyle name="千位分隔 6" xfId="4086"/>
    <cellStyle name="千位分隔 6 2" xfId="4087"/>
    <cellStyle name="千位分隔[0]" xfId="15" builtinId="6"/>
    <cellStyle name="千位分隔[0] 2" xfId="4088"/>
    <cellStyle name="千位分隔[0] 2 2" xfId="4089"/>
    <cellStyle name="千位分隔[0] 2 2 2" xfId="4090"/>
    <cellStyle name="千位分隔[0] 2 3" xfId="4091"/>
    <cellStyle name="千位分隔[0] 2 3 2" xfId="4092"/>
    <cellStyle name="千位分隔[0] 2 4" xfId="4093"/>
    <cellStyle name="千位分隔[0] 3" xfId="4094"/>
    <cellStyle name="千位分季_新建 Microsoft Excel 工作表" xfId="4095"/>
    <cellStyle name="钎霖_4岿角利" xfId="1486"/>
    <cellStyle name="强调 1" xfId="4096"/>
    <cellStyle name="强调 1 2" xfId="4097"/>
    <cellStyle name="强调 1 2 2" xfId="4098"/>
    <cellStyle name="强调 1 3" xfId="4099"/>
    <cellStyle name="强调 1 3 2" xfId="4100"/>
    <cellStyle name="强调 1 4" xfId="4101"/>
    <cellStyle name="强调 2" xfId="4102"/>
    <cellStyle name="强调 2 2" xfId="4103"/>
    <cellStyle name="强调 2 2 2" xfId="4104"/>
    <cellStyle name="强调 2 3" xfId="4105"/>
    <cellStyle name="强调 2 3 2" xfId="4106"/>
    <cellStyle name="强调 2 4" xfId="4107"/>
    <cellStyle name="强调 3" xfId="4108"/>
    <cellStyle name="强调 3 2" xfId="4109"/>
    <cellStyle name="强调 3 2 2" xfId="4110"/>
    <cellStyle name="强调 3 3" xfId="4111"/>
    <cellStyle name="强调 3 3 2" xfId="4112"/>
    <cellStyle name="强调 3 4" xfId="4113"/>
    <cellStyle name="强调文字颜色 1 2" xfId="4114"/>
    <cellStyle name="强调文字颜色 1 3" xfId="4115"/>
    <cellStyle name="强调文字颜色 1 4" xfId="4116"/>
    <cellStyle name="强调文字颜色 2 2" xfId="4117"/>
    <cellStyle name="强调文字颜色 2 3" xfId="4118"/>
    <cellStyle name="强调文字颜色 2 4" xfId="4119"/>
    <cellStyle name="强调文字颜色 3 2" xfId="4120"/>
    <cellStyle name="强调文字颜色 3 3" xfId="4121"/>
    <cellStyle name="强调文字颜色 3 4" xfId="4122"/>
    <cellStyle name="强调文字颜色 4 2" xfId="4123"/>
    <cellStyle name="强调文字颜色 4 3" xfId="4124"/>
    <cellStyle name="强调文字颜色 4 4" xfId="4125"/>
    <cellStyle name="强调文字颜色 5 2" xfId="4126"/>
    <cellStyle name="强调文字颜色 5 3" xfId="4127"/>
    <cellStyle name="强调文字颜色 5 4" xfId="4128"/>
    <cellStyle name="强调文字颜色 6 2" xfId="4129"/>
    <cellStyle name="强调文字颜色 6 3" xfId="4130"/>
    <cellStyle name="强调文字颜色 6 4" xfId="4131"/>
    <cellStyle name="日期" xfId="4132"/>
    <cellStyle name="商品名称" xfId="4133"/>
    <cellStyle name="适中 2" xfId="3591"/>
    <cellStyle name="适中 3" xfId="4134"/>
    <cellStyle name="适中 4" xfId="3947"/>
    <cellStyle name="输出 2" xfId="4135"/>
    <cellStyle name="输出 3" xfId="4136"/>
    <cellStyle name="输出 4" xfId="3513"/>
    <cellStyle name="输入 2" xfId="1871"/>
    <cellStyle name="输入 3" xfId="1504"/>
    <cellStyle name="输入 4" xfId="3789"/>
    <cellStyle name="数量" xfId="4137"/>
    <cellStyle name="数字" xfId="4138"/>
    <cellStyle name="数字 2" xfId="4140"/>
    <cellStyle name="数字 2 2" xfId="4141"/>
    <cellStyle name="数字 3" xfId="4142"/>
    <cellStyle name="数字 3 2" xfId="4143"/>
    <cellStyle name="数字 4" xfId="4144"/>
    <cellStyle name="数字_20170804175743_643 (1)" xfId="4145"/>
    <cellStyle name="未定义" xfId="4146"/>
    <cellStyle name="小数" xfId="4147"/>
    <cellStyle name="小数 2" xfId="4148"/>
    <cellStyle name="小数 2 2" xfId="4149"/>
    <cellStyle name="小数 3" xfId="4150"/>
    <cellStyle name="小数 3 2" xfId="4151"/>
    <cellStyle name="小数 4" xfId="3077"/>
    <cellStyle name="小数_20170804175743_643 (1)" xfId="4139"/>
    <cellStyle name="样式 1" xfId="1810"/>
    <cellStyle name="样式 1 2" xfId="4152"/>
    <cellStyle name="样式 1 3" xfId="4153"/>
    <cellStyle name="样式 1 4" xfId="4154"/>
    <cellStyle name="样式 1 5" xfId="4155"/>
    <cellStyle name="样式 1 6" xfId="2803"/>
    <cellStyle name="样式 1 7" xfId="3665"/>
    <cellStyle name="样式 1 8" xfId="1697"/>
    <cellStyle name="样式 1 9" xfId="4156"/>
    <cellStyle name="样式 1_2014年广西壮族自治区本级决算录入表0701" xfId="4157"/>
    <cellStyle name="玉博会签合同项目统计表" xfId="4158"/>
    <cellStyle name="昗弨_Pacific Region P&amp;L" xfId="4159"/>
    <cellStyle name="寘嬫愗傝 [0.00]_Region Orders (2)" xfId="4160"/>
    <cellStyle name="寘嬫愗傝_Region Orders (2)" xfId="4161"/>
    <cellStyle name="注释 2" xfId="4162"/>
    <cellStyle name="注释 2 2" xfId="4163"/>
    <cellStyle name="注释 2 2 2" xfId="4164"/>
    <cellStyle name="注释 2 3" xfId="4165"/>
    <cellStyle name="注释 2 3 2" xfId="4166"/>
    <cellStyle name="注释 2 4" xfId="3930"/>
    <cellStyle name="注释 2_20170804175743_643 (1)" xfId="2150"/>
    <cellStyle name="注释 3" xfId="4167"/>
    <cellStyle name="注释 4" xfId="4168"/>
    <cellStyle name="콤마 [0]_BOILER-CO1" xfId="4169"/>
    <cellStyle name="콤마_BOILER-CO1" xfId="4170"/>
    <cellStyle name="통화 [0]_BOILER-CO1" xfId="4171"/>
    <cellStyle name="통화_BOILER-CO1" xfId="4172"/>
    <cellStyle name="표준_0N-HANDLING " xfId="417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hp\Desktop\&#38468;&#34920;&#65306;2018&#24180;&#29577;&#26519;&#24066;&#24066;&#32423;&#36130;&#25919;&#25910;&#25903;&#20915;&#31639;&#34920;.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coveredExternalLink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coveredExternalLink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coveredExternalLink5"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RecoveredExternalLink6"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RecoveredExternalLink7"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RecoveredExternalLink8"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ecoveredExternalLink9"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封面"/>
      <sheetName val="表一"/>
      <sheetName val="表二"/>
      <sheetName val="表三"/>
      <sheetName val="表四"/>
      <sheetName val="表五"/>
      <sheetName val="表六"/>
      <sheetName val="表七"/>
      <sheetName val="表八"/>
    </sheetNames>
    <sheetDataSet>
      <sheetData sheetId="0"/>
      <sheetData sheetId="1">
        <row r="45">
          <cell r="R45">
            <v>64362</v>
          </cell>
        </row>
        <row r="46">
          <cell r="R46">
            <v>2462</v>
          </cell>
        </row>
        <row r="47">
          <cell r="R47">
            <v>67395</v>
          </cell>
        </row>
        <row r="48">
          <cell r="R48">
            <v>83195</v>
          </cell>
        </row>
        <row r="49">
          <cell r="R49">
            <v>4175</v>
          </cell>
        </row>
        <row r="50">
          <cell r="R50">
            <v>14971</v>
          </cell>
        </row>
        <row r="51">
          <cell r="R51">
            <v>71197</v>
          </cell>
        </row>
        <row r="52">
          <cell r="R52">
            <v>43596</v>
          </cell>
        </row>
        <row r="53">
          <cell r="R53">
            <v>15060</v>
          </cell>
        </row>
        <row r="54">
          <cell r="R54">
            <v>206395</v>
          </cell>
        </row>
        <row r="55">
          <cell r="R55">
            <v>28603</v>
          </cell>
        </row>
        <row r="56">
          <cell r="R56">
            <v>74484</v>
          </cell>
        </row>
        <row r="57">
          <cell r="R57">
            <v>33837</v>
          </cell>
        </row>
        <row r="58">
          <cell r="R58">
            <v>2181</v>
          </cell>
        </row>
        <row r="59">
          <cell r="R59">
            <v>399</v>
          </cell>
        </row>
        <row r="60">
          <cell r="R60">
            <v>5578</v>
          </cell>
        </row>
        <row r="61">
          <cell r="R61">
            <v>23876</v>
          </cell>
        </row>
        <row r="62">
          <cell r="R62">
            <v>1149</v>
          </cell>
        </row>
        <row r="64">
          <cell r="R64">
            <v>20536</v>
          </cell>
        </row>
        <row r="65">
          <cell r="R65">
            <v>1724</v>
          </cell>
        </row>
        <row r="66">
          <cell r="R66">
            <v>226</v>
          </cell>
        </row>
      </sheetData>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国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Kx"/>
      <sheetName val="C01-1"/>
      <sheetName val="P1012001"/>
      <sheetName val="表二"/>
      <sheetName val="表五"/>
      <sheetName val="2012.2.2 (整合)"/>
      <sheetName val="2012.2.2"/>
      <sheetName val="全市结转"/>
      <sheetName val="提前告知数"/>
      <sheetName val="2012年财力"/>
      <sheetName val="类型"/>
      <sheetName val="人民银行"/>
      <sheetName val="中央"/>
      <sheetName val="2007"/>
      <sheetName val="#REF"/>
      <sheetName val="四月份月报"/>
      <sheetName val="单位编码"/>
      <sheetName val="DDETABLE "/>
    </sheetNames>
    <sheetDataSet>
      <sheetData sheetId="0" refreshError="1"/>
      <sheetData sheetId="1" refreshError="1"/>
      <sheetData sheetId="2" refreshError="1"/>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1012001"/>
      <sheetName val="PKx"/>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Sheet3"/>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KKKKKKKK"/>
      <sheetName val="DDETABLE "/>
      <sheetName val="#REF"/>
      <sheetName val="POWER ASSUMPTIONS"/>
      <sheetName val="2000地方"/>
      <sheetName val="中央"/>
      <sheetName val="01北京市"/>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农业人口"/>
      <sheetName val="Open"/>
      <sheetName val="事业发展"/>
      <sheetName val="G.1R-Shou COP Gf"/>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_x0000__x0000__x0000__x0000__x0000__x0000__x0000__x0000_"/>
      <sheetName val="KKKKKKKK"/>
      <sheetName val="G.1R-Shou COP Gf"/>
      <sheetName val="P1012001"/>
      <sheetName val="国家"/>
      <sheetName val="_x005f_x0000__x005f_x0000__x005f_x0000__x005f_x0000__x0"/>
      <sheetName val="_x0000__x0000__x0000_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中央"/>
      <sheetName val="人员支出"/>
      <sheetName val="农业人口"/>
      <sheetName val="#REF!"/>
      <sheetName val="事业发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四月份月报"/>
      <sheetName val="C01-1"/>
      <sheetName val="本年收入合计"/>
      <sheetName val="封面"/>
      <sheetName val="农业用地"/>
      <sheetName val="村级支出"/>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四月份月报"/>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村级支出"/>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K61"/>
  <sheetViews>
    <sheetView tabSelected="1" topLeftCell="A2" zoomScale="110" zoomScaleNormal="110" workbookViewId="0">
      <selection activeCell="N23" sqref="N23"/>
    </sheetView>
  </sheetViews>
  <sheetFormatPr defaultColWidth="9" defaultRowHeight="14.25"/>
  <cols>
    <col min="1" max="6" width="11.875" customWidth="1"/>
    <col min="7" max="7" width="14.375" customWidth="1"/>
    <col min="8" max="9" width="11.875" customWidth="1"/>
  </cols>
  <sheetData>
    <row r="2" spans="1:11" ht="43.5" customHeight="1">
      <c r="A2" s="308" t="s">
        <v>0</v>
      </c>
      <c r="B2" s="308"/>
      <c r="C2" s="308"/>
      <c r="D2" s="308"/>
      <c r="E2" s="308"/>
      <c r="F2" s="308"/>
      <c r="G2" s="308"/>
      <c r="H2" s="308"/>
      <c r="I2" s="308"/>
      <c r="J2" s="308"/>
      <c r="K2" s="308"/>
    </row>
    <row r="3" spans="1:11" ht="20.25" customHeight="1">
      <c r="A3" s="71"/>
      <c r="B3" s="71"/>
      <c r="C3" s="71"/>
      <c r="D3" s="71"/>
      <c r="E3" s="71"/>
      <c r="F3" s="71"/>
      <c r="G3" s="71"/>
      <c r="H3" s="71"/>
      <c r="I3" s="71"/>
      <c r="J3" s="71"/>
      <c r="K3" s="71"/>
    </row>
    <row r="4" spans="1:11" s="259" customFormat="1" ht="46.5" customHeight="1">
      <c r="A4" s="71"/>
      <c r="B4" s="153" t="s">
        <v>2567</v>
      </c>
      <c r="C4" s="71"/>
      <c r="D4" s="71"/>
      <c r="E4" s="71"/>
      <c r="F4" s="71"/>
      <c r="G4" s="71"/>
      <c r="H4" s="71"/>
      <c r="I4" s="71"/>
      <c r="J4" s="71"/>
      <c r="K4" s="71"/>
    </row>
    <row r="5" spans="1:11" ht="43.5" customHeight="1">
      <c r="A5" s="71"/>
      <c r="B5" s="153" t="s">
        <v>2536</v>
      </c>
      <c r="C5" s="153"/>
      <c r="D5" s="153"/>
      <c r="E5" s="153"/>
      <c r="F5" s="153"/>
      <c r="G5" s="153"/>
      <c r="H5" s="154"/>
      <c r="I5" s="154"/>
      <c r="J5" s="154"/>
      <c r="K5" s="154"/>
    </row>
    <row r="6" spans="1:11" ht="43.5" customHeight="1">
      <c r="A6" s="71"/>
      <c r="B6" s="153" t="s">
        <v>2537</v>
      </c>
      <c r="C6" s="153"/>
      <c r="D6" s="153"/>
      <c r="E6" s="153"/>
      <c r="F6" s="153"/>
      <c r="G6" s="153"/>
      <c r="H6" s="154"/>
      <c r="I6" s="154"/>
      <c r="J6" s="154"/>
      <c r="K6" s="154"/>
    </row>
    <row r="7" spans="1:11" ht="43.5" customHeight="1">
      <c r="A7" s="71"/>
      <c r="B7" s="153" t="s">
        <v>2568</v>
      </c>
      <c r="C7" s="153"/>
      <c r="D7" s="153"/>
      <c r="E7" s="153"/>
      <c r="F7" s="153"/>
      <c r="G7" s="153"/>
      <c r="H7" s="154"/>
      <c r="I7" s="154"/>
      <c r="J7" s="154"/>
      <c r="K7" s="154"/>
    </row>
    <row r="8" spans="1:11" ht="43.5" customHeight="1">
      <c r="A8" s="71"/>
      <c r="B8" s="153" t="s">
        <v>2539</v>
      </c>
      <c r="C8" s="153"/>
      <c r="D8" s="153"/>
      <c r="E8" s="153"/>
      <c r="F8" s="153"/>
      <c r="G8" s="153"/>
      <c r="H8" s="154"/>
      <c r="I8" s="154"/>
      <c r="J8" s="154"/>
      <c r="K8" s="154"/>
    </row>
    <row r="9" spans="1:11" ht="43.5" customHeight="1">
      <c r="A9" s="71"/>
      <c r="B9" s="153" t="s">
        <v>2546</v>
      </c>
      <c r="C9" s="153"/>
      <c r="D9" s="153"/>
      <c r="E9" s="153"/>
      <c r="F9" s="153"/>
      <c r="G9" s="153"/>
      <c r="H9" s="154"/>
      <c r="I9" s="154"/>
      <c r="J9" s="154"/>
      <c r="K9" s="154"/>
    </row>
    <row r="10" spans="1:11" ht="43.5" customHeight="1">
      <c r="A10" s="71"/>
      <c r="B10" s="153" t="s">
        <v>2548</v>
      </c>
      <c r="C10" s="153"/>
      <c r="D10" s="153"/>
      <c r="E10" s="153"/>
      <c r="F10" s="153"/>
      <c r="G10" s="153"/>
      <c r="H10" s="154"/>
      <c r="I10" s="154"/>
      <c r="J10" s="154"/>
      <c r="K10" s="154"/>
    </row>
    <row r="11" spans="1:11" ht="43.5" customHeight="1">
      <c r="A11" s="71"/>
      <c r="B11" s="153" t="s">
        <v>2544</v>
      </c>
      <c r="C11" s="153"/>
      <c r="D11" s="153"/>
      <c r="E11" s="153"/>
      <c r="F11" s="153"/>
      <c r="G11" s="153"/>
      <c r="H11" s="154"/>
      <c r="I11" s="154"/>
      <c r="J11" s="154"/>
      <c r="K11" s="154"/>
    </row>
    <row r="12" spans="1:11" s="259" customFormat="1" ht="43.5" customHeight="1">
      <c r="A12" s="71"/>
      <c r="B12" s="153" t="s">
        <v>2552</v>
      </c>
      <c r="C12" s="153"/>
      <c r="D12" s="153"/>
      <c r="E12" s="153"/>
      <c r="F12" s="153"/>
      <c r="G12" s="153"/>
      <c r="H12" s="154"/>
      <c r="I12" s="154"/>
      <c r="J12" s="154"/>
      <c r="K12" s="154"/>
    </row>
    <row r="13" spans="1:11" s="232" customFormat="1" ht="43.5" customHeight="1">
      <c r="A13" s="71"/>
      <c r="B13" s="153" t="s">
        <v>2570</v>
      </c>
      <c r="C13" s="153"/>
      <c r="D13" s="153"/>
      <c r="E13" s="153"/>
      <c r="F13" s="153"/>
      <c r="G13" s="153"/>
      <c r="H13" s="154"/>
      <c r="I13" s="154"/>
      <c r="J13" s="154"/>
      <c r="K13" s="154"/>
    </row>
    <row r="14" spans="1:11" s="232" customFormat="1" ht="43.5" customHeight="1">
      <c r="A14" s="71"/>
      <c r="B14" s="153" t="s">
        <v>2563</v>
      </c>
      <c r="C14" s="153"/>
      <c r="D14" s="153"/>
      <c r="E14" s="153"/>
      <c r="F14" s="153"/>
      <c r="G14" s="153"/>
      <c r="H14" s="154"/>
      <c r="I14" s="154"/>
      <c r="J14" s="154"/>
      <c r="K14" s="154"/>
    </row>
    <row r="15" spans="1:11" s="232" customFormat="1" ht="43.5" customHeight="1">
      <c r="A15" s="71"/>
      <c r="B15" s="153" t="s">
        <v>2571</v>
      </c>
      <c r="C15" s="153"/>
      <c r="D15" s="153"/>
      <c r="E15" s="153"/>
      <c r="F15" s="153"/>
      <c r="G15" s="153"/>
      <c r="H15" s="154"/>
      <c r="I15" s="154"/>
      <c r="J15" s="154"/>
      <c r="K15" s="154"/>
    </row>
    <row r="16" spans="1:11" s="232" customFormat="1" ht="43.5" customHeight="1">
      <c r="A16" s="71"/>
      <c r="B16" s="153" t="s">
        <v>2572</v>
      </c>
      <c r="C16" s="153"/>
      <c r="D16" s="153"/>
      <c r="E16" s="153"/>
      <c r="F16" s="153"/>
      <c r="G16" s="153"/>
      <c r="H16" s="154"/>
      <c r="I16" s="154"/>
      <c r="J16" s="154"/>
      <c r="K16" s="154"/>
    </row>
    <row r="17" spans="1:11" s="232" customFormat="1" ht="43.5" customHeight="1">
      <c r="A17" s="71"/>
      <c r="B17" s="153" t="s">
        <v>2573</v>
      </c>
      <c r="C17" s="153"/>
      <c r="D17" s="153"/>
      <c r="E17" s="153"/>
      <c r="F17" s="153"/>
      <c r="G17" s="153"/>
      <c r="H17" s="154"/>
      <c r="I17" s="154"/>
      <c r="J17" s="154"/>
      <c r="K17" s="154"/>
    </row>
    <row r="18" spans="1:11" s="232" customFormat="1" ht="43.5" customHeight="1">
      <c r="A18" s="71"/>
      <c r="B18" s="153" t="s">
        <v>2574</v>
      </c>
      <c r="C18" s="153"/>
      <c r="D18" s="153"/>
      <c r="E18" s="153"/>
      <c r="F18" s="153"/>
      <c r="G18" s="153"/>
      <c r="H18" s="154"/>
      <c r="I18" s="154"/>
      <c r="J18" s="154"/>
      <c r="K18" s="154"/>
    </row>
    <row r="19" spans="1:11" s="232" customFormat="1" ht="43.5" customHeight="1">
      <c r="A19" s="71"/>
      <c r="B19" s="153" t="s">
        <v>2575</v>
      </c>
      <c r="C19" s="153"/>
      <c r="D19" s="153"/>
      <c r="E19" s="153"/>
      <c r="F19" s="153"/>
      <c r="G19" s="153"/>
      <c r="H19" s="154"/>
      <c r="I19" s="154"/>
      <c r="J19" s="154"/>
      <c r="K19" s="154"/>
    </row>
    <row r="20" spans="1:11" s="232" customFormat="1" ht="43.5" customHeight="1">
      <c r="A20" s="71"/>
      <c r="B20" s="153" t="s">
        <v>2576</v>
      </c>
      <c r="C20" s="153"/>
      <c r="D20" s="153"/>
      <c r="E20" s="153"/>
      <c r="F20" s="153"/>
      <c r="G20" s="153"/>
      <c r="H20" s="154"/>
      <c r="I20" s="154"/>
      <c r="J20" s="154"/>
      <c r="K20" s="154"/>
    </row>
    <row r="21" spans="1:11" s="232" customFormat="1" ht="43.5" customHeight="1">
      <c r="A21" s="71"/>
      <c r="B21" s="312" t="s">
        <v>2577</v>
      </c>
      <c r="C21" s="312"/>
      <c r="D21" s="312"/>
      <c r="E21" s="312"/>
      <c r="F21" s="312"/>
      <c r="G21" s="312"/>
      <c r="H21" s="312"/>
      <c r="I21" s="154"/>
      <c r="J21" s="154"/>
      <c r="K21" s="154"/>
    </row>
    <row r="22" spans="1:11" s="232" customFormat="1" ht="43.5" customHeight="1">
      <c r="A22" s="71"/>
      <c r="B22" s="153" t="s">
        <v>2578</v>
      </c>
      <c r="C22" s="153"/>
      <c r="D22" s="153"/>
      <c r="E22" s="153"/>
      <c r="F22" s="153"/>
      <c r="G22" s="153"/>
      <c r="H22" s="154"/>
      <c r="I22" s="154"/>
      <c r="J22" s="154"/>
      <c r="K22" s="154"/>
    </row>
    <row r="23" spans="1:11" s="232" customFormat="1" ht="43.5" customHeight="1">
      <c r="A23" s="71"/>
      <c r="B23" s="153" t="s">
        <v>2579</v>
      </c>
      <c r="C23" s="153"/>
      <c r="D23" s="153"/>
      <c r="E23" s="153"/>
      <c r="F23" s="153"/>
      <c r="G23" s="153"/>
      <c r="H23" s="154"/>
      <c r="I23" s="154"/>
      <c r="J23" s="154"/>
      <c r="K23" s="154"/>
    </row>
    <row r="24" spans="1:11" s="232" customFormat="1" ht="43.5" customHeight="1">
      <c r="A24" s="71"/>
      <c r="B24" s="153" t="s">
        <v>2580</v>
      </c>
      <c r="C24" s="153"/>
      <c r="D24" s="153"/>
      <c r="E24" s="153"/>
      <c r="F24" s="153"/>
      <c r="G24" s="153"/>
      <c r="H24" s="154"/>
      <c r="I24" s="154"/>
      <c r="J24" s="154"/>
      <c r="K24" s="154"/>
    </row>
    <row r="25" spans="1:11" s="259" customFormat="1" ht="43.5" customHeight="1">
      <c r="A25" s="71"/>
      <c r="B25" s="153" t="s">
        <v>2594</v>
      </c>
      <c r="C25" s="153"/>
      <c r="D25" s="153"/>
      <c r="E25" s="153"/>
      <c r="F25" s="153"/>
      <c r="G25" s="153"/>
      <c r="H25" s="154"/>
      <c r="I25" s="154"/>
      <c r="J25" s="154"/>
      <c r="K25" s="154"/>
    </row>
    <row r="26" spans="1:11" ht="43.5" customHeight="1">
      <c r="A26" s="71"/>
      <c r="B26" s="153" t="s">
        <v>2595</v>
      </c>
      <c r="C26" s="153"/>
      <c r="D26" s="153"/>
      <c r="E26" s="153"/>
      <c r="F26" s="153"/>
      <c r="G26" s="153"/>
      <c r="H26" s="154"/>
      <c r="I26" s="154"/>
      <c r="J26" s="154"/>
      <c r="K26" s="154"/>
    </row>
    <row r="27" spans="1:11" ht="71.099999999999994" customHeight="1">
      <c r="A27" s="71"/>
      <c r="B27" s="309" t="s">
        <v>1</v>
      </c>
      <c r="C27" s="309"/>
      <c r="D27" s="309"/>
      <c r="E27" s="309"/>
      <c r="F27" s="309"/>
      <c r="G27" s="309"/>
      <c r="H27" s="309"/>
      <c r="I27" s="309"/>
      <c r="J27" s="309"/>
      <c r="K27" s="309"/>
    </row>
    <row r="28" spans="1:11" ht="41.1" customHeight="1">
      <c r="A28" s="71"/>
      <c r="B28" s="155"/>
      <c r="C28" s="156"/>
      <c r="D28" s="156"/>
      <c r="E28" s="156"/>
      <c r="F28" s="310"/>
      <c r="G28" s="311"/>
      <c r="H28" s="310">
        <v>43647</v>
      </c>
      <c r="I28" s="310"/>
      <c r="J28" s="157"/>
      <c r="K28" s="154"/>
    </row>
    <row r="29" spans="1:11" ht="14.25" customHeight="1"/>
    <row r="30" spans="1:11" ht="14.25" customHeight="1"/>
    <row r="31" spans="1:11" ht="14.25" customHeight="1"/>
    <row r="32" spans="1: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43.5" customHeight="1"/>
    <row r="46" ht="63" customHeight="1"/>
    <row r="61" ht="12" customHeight="1"/>
  </sheetData>
  <mergeCells count="5">
    <mergeCell ref="A2:K2"/>
    <mergeCell ref="B27:K27"/>
    <mergeCell ref="F28:G28"/>
    <mergeCell ref="H28:I28"/>
    <mergeCell ref="B21:H21"/>
  </mergeCells>
  <phoneticPr fontId="74" type="noConversion"/>
  <printOptions horizontalCentered="1" verticalCentered="1"/>
  <pageMargins left="0.78680555555555598" right="0" top="0.59027777777777801" bottom="0.66805555555555596" header="0.118055555555556" footer="0.39305555555555599"/>
  <pageSetup paperSize="8"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AH81"/>
  <sheetViews>
    <sheetView workbookViewId="0">
      <selection activeCell="C13" sqref="C13"/>
    </sheetView>
  </sheetViews>
  <sheetFormatPr defaultColWidth="9" defaultRowHeight="14.25"/>
  <cols>
    <col min="1" max="1" width="31" style="257" customWidth="1"/>
    <col min="2" max="3" width="10.375" style="257" customWidth="1"/>
    <col min="4" max="8" width="9.25" style="257" customWidth="1"/>
    <col min="9" max="9" width="10.5" style="257" customWidth="1"/>
    <col min="10" max="10" width="9.25" style="257" customWidth="1"/>
    <col min="11" max="11" width="10.875" style="257" customWidth="1"/>
    <col min="12" max="12" width="10.5" style="257" customWidth="1"/>
    <col min="13" max="13" width="9.375" style="257" customWidth="1"/>
    <col min="14" max="14" width="8.5" style="257" customWidth="1"/>
    <col min="15" max="15" width="8.625" style="257" customWidth="1"/>
    <col min="16" max="16" width="7.75" style="257" customWidth="1"/>
    <col min="17" max="17" width="8.5" style="114" customWidth="1"/>
    <col min="18" max="18" width="10.5" style="257" customWidth="1"/>
    <col min="19" max="24" width="9.125" style="257" customWidth="1"/>
    <col min="25" max="30" width="9.25" style="257" customWidth="1"/>
    <col min="31" max="33" width="8.375" style="257" customWidth="1"/>
    <col min="34" max="34" width="7.5" style="257" customWidth="1"/>
    <col min="35" max="16384" width="9" style="257"/>
  </cols>
  <sheetData>
    <row r="1" spans="1:34" ht="20.25">
      <c r="A1" s="249" t="s">
        <v>2543</v>
      </c>
      <c r="B1" s="249"/>
      <c r="C1" s="249"/>
      <c r="D1" s="249"/>
      <c r="E1" s="249"/>
      <c r="F1" s="249"/>
      <c r="G1" s="249"/>
      <c r="H1" s="249"/>
      <c r="I1" s="249"/>
      <c r="J1" s="249"/>
      <c r="K1" s="249"/>
      <c r="L1" s="249"/>
      <c r="M1" s="249"/>
      <c r="N1" s="276"/>
      <c r="O1" s="249"/>
      <c r="P1" s="249"/>
      <c r="Q1" s="249"/>
      <c r="R1" s="354"/>
      <c r="S1" s="354"/>
      <c r="T1" s="354"/>
      <c r="U1" s="354"/>
      <c r="V1" s="354"/>
      <c r="W1" s="354"/>
      <c r="X1" s="354"/>
      <c r="Y1" s="354"/>
      <c r="Z1" s="354"/>
      <c r="AA1" s="354"/>
      <c r="AB1" s="354"/>
      <c r="AC1" s="354"/>
      <c r="AD1" s="354"/>
      <c r="AE1" s="354"/>
      <c r="AF1" s="354"/>
      <c r="AG1" s="354"/>
      <c r="AH1" s="354"/>
    </row>
    <row r="2" spans="1:34" ht="38.25" customHeight="1">
      <c r="A2" s="117"/>
      <c r="B2" s="117"/>
      <c r="C2" s="117"/>
      <c r="D2" s="118" t="s">
        <v>2549</v>
      </c>
      <c r="E2" s="118"/>
      <c r="F2" s="118"/>
      <c r="G2" s="118"/>
      <c r="H2" s="118"/>
      <c r="I2" s="118"/>
      <c r="J2" s="118"/>
      <c r="K2" s="118"/>
      <c r="L2" s="118"/>
      <c r="M2" s="126"/>
      <c r="N2" s="117"/>
      <c r="O2" s="117"/>
      <c r="P2" s="277"/>
      <c r="Q2" s="278"/>
      <c r="U2" s="354"/>
      <c r="V2" s="354"/>
      <c r="W2" s="354"/>
      <c r="X2" s="354"/>
      <c r="Y2" s="354"/>
      <c r="Z2" s="354"/>
      <c r="AA2" s="354"/>
      <c r="AB2" s="354"/>
      <c r="AC2" s="354"/>
    </row>
    <row r="3" spans="1:34" ht="25.5" customHeight="1">
      <c r="A3" s="117"/>
      <c r="B3" s="117"/>
      <c r="C3" s="117"/>
      <c r="D3" s="119"/>
      <c r="E3" s="119"/>
      <c r="F3" s="119"/>
      <c r="G3" s="119"/>
      <c r="H3" s="119"/>
      <c r="I3" s="119"/>
      <c r="J3" s="119"/>
      <c r="K3" s="119"/>
      <c r="L3" s="119"/>
      <c r="M3" s="117"/>
      <c r="N3" s="279"/>
      <c r="O3" s="117"/>
      <c r="P3" s="127"/>
      <c r="Q3" s="280"/>
      <c r="R3" s="132" t="s">
        <v>2</v>
      </c>
    </row>
    <row r="4" spans="1:34" ht="25.5" customHeight="1">
      <c r="A4" s="324" t="s">
        <v>69</v>
      </c>
      <c r="B4" s="324" t="s">
        <v>70</v>
      </c>
      <c r="C4" s="323"/>
      <c r="D4" s="323"/>
      <c r="E4" s="324" t="s">
        <v>71</v>
      </c>
      <c r="F4" s="323"/>
      <c r="G4" s="323"/>
      <c r="H4" s="324" t="s">
        <v>6</v>
      </c>
      <c r="I4" s="323"/>
      <c r="J4" s="323"/>
      <c r="K4" s="324" t="s">
        <v>7</v>
      </c>
      <c r="L4" s="323"/>
      <c r="M4" s="323"/>
      <c r="N4" s="355" t="s">
        <v>406</v>
      </c>
      <c r="O4" s="323"/>
      <c r="P4" s="323"/>
      <c r="Q4" s="356" t="s">
        <v>9</v>
      </c>
      <c r="R4" s="356" t="s">
        <v>10</v>
      </c>
      <c r="S4" s="133"/>
      <c r="V4" s="354"/>
      <c r="W4" s="354"/>
      <c r="X4" s="354"/>
      <c r="Y4" s="354"/>
      <c r="Z4" s="354"/>
      <c r="AA4" s="354"/>
      <c r="AB4" s="354"/>
      <c r="AC4" s="354"/>
      <c r="AD4" s="354"/>
      <c r="AE4" s="354"/>
      <c r="AF4" s="354"/>
      <c r="AG4" s="354"/>
      <c r="AH4" s="354"/>
    </row>
    <row r="5" spans="1:34" ht="16.5" customHeight="1">
      <c r="A5" s="323"/>
      <c r="B5" s="251" t="s">
        <v>11</v>
      </c>
      <c r="C5" s="251" t="s">
        <v>12</v>
      </c>
      <c r="D5" s="251" t="s">
        <v>13</v>
      </c>
      <c r="E5" s="251" t="s">
        <v>11</v>
      </c>
      <c r="F5" s="251" t="s">
        <v>12</v>
      </c>
      <c r="G5" s="251" t="s">
        <v>13</v>
      </c>
      <c r="H5" s="251" t="s">
        <v>11</v>
      </c>
      <c r="I5" s="251" t="s">
        <v>12</v>
      </c>
      <c r="J5" s="251" t="s">
        <v>13</v>
      </c>
      <c r="K5" s="251" t="s">
        <v>11</v>
      </c>
      <c r="L5" s="251" t="s">
        <v>12</v>
      </c>
      <c r="M5" s="251" t="s">
        <v>13</v>
      </c>
      <c r="N5" s="251" t="s">
        <v>11</v>
      </c>
      <c r="O5" s="251" t="s">
        <v>12</v>
      </c>
      <c r="P5" s="251" t="s">
        <v>13</v>
      </c>
      <c r="Q5" s="357"/>
      <c r="R5" s="358"/>
      <c r="AH5" s="354"/>
    </row>
    <row r="6" spans="1:34" ht="21" customHeight="1">
      <c r="A6" s="120" t="s">
        <v>2526</v>
      </c>
      <c r="B6" s="121">
        <f>SUM(C6:D6)</f>
        <v>356522</v>
      </c>
      <c r="C6" s="121">
        <v>268732</v>
      </c>
      <c r="D6" s="121">
        <v>87790</v>
      </c>
      <c r="E6" s="121">
        <v>404230</v>
      </c>
      <c r="F6" s="121">
        <v>178513</v>
      </c>
      <c r="G6" s="121">
        <v>225717</v>
      </c>
      <c r="H6" s="121">
        <v>504482</v>
      </c>
      <c r="I6" s="121">
        <v>253736</v>
      </c>
      <c r="J6" s="121">
        <v>250746</v>
      </c>
      <c r="K6" s="281">
        <f>K7+K17+K18+K19+K20</f>
        <v>567103</v>
      </c>
      <c r="L6" s="281">
        <f>L7+L17+L18+L19+L20</f>
        <v>374714</v>
      </c>
      <c r="M6" s="128">
        <v>192389</v>
      </c>
      <c r="N6" s="282">
        <f t="shared" ref="N6:P21" si="0">K6/H6*100</f>
        <v>112.41293049107797</v>
      </c>
      <c r="O6" s="282">
        <f t="shared" si="0"/>
        <v>147.67868966169561</v>
      </c>
      <c r="P6" s="282">
        <f t="shared" si="0"/>
        <v>76.726647683313004</v>
      </c>
      <c r="Q6" s="283">
        <f>(K6-B6)/B6*100</f>
        <v>59.065359220468864</v>
      </c>
      <c r="R6" s="121">
        <v>567851</v>
      </c>
      <c r="S6" s="131"/>
      <c r="T6" s="131"/>
    </row>
    <row r="7" spans="1:34" ht="21" customHeight="1">
      <c r="A7" s="122" t="s">
        <v>2527</v>
      </c>
      <c r="B7" s="121">
        <v>228129</v>
      </c>
      <c r="C7" s="121">
        <v>157005</v>
      </c>
      <c r="D7" s="121">
        <v>71124</v>
      </c>
      <c r="E7" s="121">
        <v>341000</v>
      </c>
      <c r="F7" s="121">
        <v>161000</v>
      </c>
      <c r="G7" s="121">
        <v>180000</v>
      </c>
      <c r="H7" s="121">
        <v>356000</v>
      </c>
      <c r="I7" s="121">
        <v>175000</v>
      </c>
      <c r="J7" s="121">
        <v>181000</v>
      </c>
      <c r="K7" s="128">
        <v>396955</v>
      </c>
      <c r="L7" s="128">
        <v>274628</v>
      </c>
      <c r="M7" s="128">
        <v>122327</v>
      </c>
      <c r="N7" s="284">
        <f t="shared" si="0"/>
        <v>111.50421348314607</v>
      </c>
      <c r="O7" s="284">
        <f t="shared" si="0"/>
        <v>156.9302857142857</v>
      </c>
      <c r="P7" s="284">
        <f t="shared" si="0"/>
        <v>67.583977900552483</v>
      </c>
      <c r="Q7" s="285">
        <f t="shared" ref="Q7:Q39" si="1">(K7-B7)/B7*100</f>
        <v>74.004620192960999</v>
      </c>
      <c r="R7" s="124">
        <v>396951</v>
      </c>
    </row>
    <row r="8" spans="1:34" ht="21" customHeight="1">
      <c r="A8" s="123" t="s">
        <v>72</v>
      </c>
      <c r="B8" s="124">
        <v>213639</v>
      </c>
      <c r="C8" s="124">
        <v>145538</v>
      </c>
      <c r="D8" s="124">
        <v>68101</v>
      </c>
      <c r="E8" s="124">
        <v>326400</v>
      </c>
      <c r="F8" s="124">
        <v>148400</v>
      </c>
      <c r="G8" s="124">
        <v>178000</v>
      </c>
      <c r="H8" s="124">
        <v>326400</v>
      </c>
      <c r="I8" s="124">
        <v>148400</v>
      </c>
      <c r="J8" s="124">
        <v>178000</v>
      </c>
      <c r="K8" s="124">
        <v>367954</v>
      </c>
      <c r="L8" s="124">
        <v>249187</v>
      </c>
      <c r="M8" s="124">
        <v>118767</v>
      </c>
      <c r="N8" s="284">
        <f t="shared" si="0"/>
        <v>112.73100490196077</v>
      </c>
      <c r="O8" s="284">
        <f t="shared" si="0"/>
        <v>167.91576819407007</v>
      </c>
      <c r="P8" s="284">
        <f t="shared" si="0"/>
        <v>66.72303370786517</v>
      </c>
      <c r="Q8" s="285">
        <f t="shared" si="1"/>
        <v>72.231661822045595</v>
      </c>
      <c r="R8" s="124">
        <v>367954</v>
      </c>
    </row>
    <row r="9" spans="1:34" ht="21" customHeight="1">
      <c r="A9" s="123" t="s">
        <v>73</v>
      </c>
      <c r="B9" s="124">
        <v>1544</v>
      </c>
      <c r="C9" s="124">
        <v>1544</v>
      </c>
      <c r="D9" s="124"/>
      <c r="E9" s="124">
        <v>5000</v>
      </c>
      <c r="F9" s="124">
        <v>5000</v>
      </c>
      <c r="G9" s="124"/>
      <c r="H9" s="124">
        <v>18284</v>
      </c>
      <c r="I9" s="124">
        <v>18284</v>
      </c>
      <c r="J9" s="124"/>
      <c r="K9" s="124">
        <v>10577</v>
      </c>
      <c r="L9" s="124">
        <v>10577</v>
      </c>
      <c r="M9" s="124"/>
      <c r="N9" s="284">
        <f t="shared" si="0"/>
        <v>57.848392036753452</v>
      </c>
      <c r="O9" s="284">
        <f t="shared" si="0"/>
        <v>57.848392036753452</v>
      </c>
      <c r="P9" s="284"/>
      <c r="Q9" s="285">
        <f t="shared" si="1"/>
        <v>585.03886010362692</v>
      </c>
      <c r="R9" s="124">
        <v>10577</v>
      </c>
    </row>
    <row r="10" spans="1:34" ht="23.25" customHeight="1">
      <c r="A10" s="123" t="s">
        <v>74</v>
      </c>
      <c r="B10" s="124">
        <v>117</v>
      </c>
      <c r="C10" s="124">
        <v>117</v>
      </c>
      <c r="D10" s="124"/>
      <c r="E10" s="124">
        <v>600</v>
      </c>
      <c r="F10" s="124">
        <v>600</v>
      </c>
      <c r="G10" s="124"/>
      <c r="H10" s="124">
        <v>600</v>
      </c>
      <c r="I10" s="124">
        <v>600</v>
      </c>
      <c r="J10" s="124"/>
      <c r="K10" s="124">
        <v>360</v>
      </c>
      <c r="L10" s="124">
        <v>360</v>
      </c>
      <c r="M10" s="124"/>
      <c r="N10" s="284">
        <f t="shared" si="0"/>
        <v>60</v>
      </c>
      <c r="O10" s="284">
        <f t="shared" si="0"/>
        <v>60</v>
      </c>
      <c r="P10" s="284"/>
      <c r="Q10" s="285">
        <f t="shared" si="1"/>
        <v>207.69230769230771</v>
      </c>
      <c r="R10" s="124">
        <v>360</v>
      </c>
    </row>
    <row r="11" spans="1:34" s="114" customFormat="1" ht="21" customHeight="1">
      <c r="A11" s="123" t="s">
        <v>75</v>
      </c>
      <c r="B11" s="124">
        <v>293</v>
      </c>
      <c r="C11" s="124">
        <v>293</v>
      </c>
      <c r="D11" s="124"/>
      <c r="E11" s="124">
        <v>0</v>
      </c>
      <c r="F11" s="124"/>
      <c r="G11" s="124"/>
      <c r="H11" s="124">
        <v>0</v>
      </c>
      <c r="I11" s="124"/>
      <c r="J11" s="124"/>
      <c r="K11" s="124">
        <v>0</v>
      </c>
      <c r="L11" s="124"/>
      <c r="M11" s="124"/>
      <c r="N11" s="284"/>
      <c r="O11" s="284"/>
      <c r="P11" s="284"/>
      <c r="Q11" s="285">
        <f t="shared" si="1"/>
        <v>-100</v>
      </c>
      <c r="R11" s="124"/>
    </row>
    <row r="12" spans="1:34" ht="21" customHeight="1">
      <c r="A12" s="123" t="s">
        <v>76</v>
      </c>
      <c r="B12" s="124">
        <v>0</v>
      </c>
      <c r="C12" s="124"/>
      <c r="D12" s="124"/>
      <c r="E12" s="124">
        <v>0</v>
      </c>
      <c r="F12" s="124"/>
      <c r="G12" s="124"/>
      <c r="H12" s="124">
        <v>0</v>
      </c>
      <c r="I12" s="124"/>
      <c r="J12" s="124"/>
      <c r="K12" s="124">
        <v>0</v>
      </c>
      <c r="L12" s="124"/>
      <c r="M12" s="124"/>
      <c r="N12" s="284"/>
      <c r="O12" s="284"/>
      <c r="P12" s="284"/>
      <c r="Q12" s="285"/>
      <c r="R12" s="124"/>
    </row>
    <row r="13" spans="1:34" ht="21" customHeight="1">
      <c r="A13" s="123" t="s">
        <v>77</v>
      </c>
      <c r="B13" s="124">
        <v>423</v>
      </c>
      <c r="C13" s="124">
        <v>423</v>
      </c>
      <c r="D13" s="124"/>
      <c r="E13" s="124">
        <v>0</v>
      </c>
      <c r="F13" s="124"/>
      <c r="G13" s="124"/>
      <c r="H13" s="124">
        <v>0</v>
      </c>
      <c r="I13" s="124"/>
      <c r="J13" s="124"/>
      <c r="K13" s="124">
        <v>0</v>
      </c>
      <c r="L13" s="124"/>
      <c r="M13" s="124"/>
      <c r="N13" s="284"/>
      <c r="O13" s="284"/>
      <c r="P13" s="284"/>
      <c r="Q13" s="285">
        <f t="shared" si="1"/>
        <v>-100</v>
      </c>
      <c r="R13" s="124"/>
    </row>
    <row r="14" spans="1:34" ht="21" customHeight="1">
      <c r="A14" s="123" t="s">
        <v>78</v>
      </c>
      <c r="B14" s="124">
        <v>3707</v>
      </c>
      <c r="C14" s="124">
        <v>3707</v>
      </c>
      <c r="D14" s="124"/>
      <c r="E14" s="124">
        <v>6000</v>
      </c>
      <c r="F14" s="124">
        <v>6000</v>
      </c>
      <c r="G14" s="124"/>
      <c r="H14" s="124">
        <v>6000</v>
      </c>
      <c r="I14" s="124">
        <v>6000</v>
      </c>
      <c r="J14" s="124"/>
      <c r="K14" s="124">
        <v>5567</v>
      </c>
      <c r="L14" s="124">
        <v>5567</v>
      </c>
      <c r="M14" s="124"/>
      <c r="N14" s="284">
        <f t="shared" si="0"/>
        <v>92.783333333333331</v>
      </c>
      <c r="O14" s="284">
        <f t="shared" si="0"/>
        <v>92.783333333333331</v>
      </c>
      <c r="P14" s="284"/>
      <c r="Q14" s="285">
        <f t="shared" si="1"/>
        <v>50.175343943889942</v>
      </c>
      <c r="R14" s="124">
        <v>5567</v>
      </c>
    </row>
    <row r="15" spans="1:34" ht="21" customHeight="1">
      <c r="A15" s="123" t="s">
        <v>79</v>
      </c>
      <c r="B15" s="124">
        <v>8267</v>
      </c>
      <c r="C15" s="124">
        <v>5244</v>
      </c>
      <c r="D15" s="124">
        <v>3023</v>
      </c>
      <c r="E15" s="124">
        <v>3000</v>
      </c>
      <c r="F15" s="124">
        <v>1000</v>
      </c>
      <c r="G15" s="124">
        <v>2000</v>
      </c>
      <c r="H15" s="124">
        <v>4716</v>
      </c>
      <c r="I15" s="124">
        <v>1716</v>
      </c>
      <c r="J15" s="124">
        <v>3000</v>
      </c>
      <c r="K15" s="124">
        <v>11628</v>
      </c>
      <c r="L15" s="124">
        <v>8068</v>
      </c>
      <c r="M15" s="124">
        <v>3560</v>
      </c>
      <c r="N15" s="284">
        <f t="shared" si="0"/>
        <v>246.56488549618322</v>
      </c>
      <c r="O15" s="284">
        <f t="shared" si="0"/>
        <v>470.16317016317021</v>
      </c>
      <c r="P15" s="284">
        <f t="shared" si="0"/>
        <v>118.66666666666667</v>
      </c>
      <c r="Q15" s="285">
        <f t="shared" si="1"/>
        <v>40.655618725051404</v>
      </c>
      <c r="R15" s="124">
        <v>11624</v>
      </c>
    </row>
    <row r="16" spans="1:34" ht="21" customHeight="1">
      <c r="A16" s="123" t="s">
        <v>80</v>
      </c>
      <c r="B16" s="124">
        <v>139</v>
      </c>
      <c r="C16" s="124">
        <v>139</v>
      </c>
      <c r="D16" s="124"/>
      <c r="E16" s="124">
        <v>0</v>
      </c>
      <c r="F16" s="124"/>
      <c r="G16" s="124"/>
      <c r="H16" s="124">
        <v>0</v>
      </c>
      <c r="I16" s="124"/>
      <c r="J16" s="124"/>
      <c r="K16" s="124">
        <v>869</v>
      </c>
      <c r="L16" s="124">
        <v>869</v>
      </c>
      <c r="M16" s="124"/>
      <c r="N16" s="284"/>
      <c r="O16" s="284"/>
      <c r="P16" s="284"/>
      <c r="Q16" s="285">
        <f t="shared" si="1"/>
        <v>525.1798561151079</v>
      </c>
      <c r="R16" s="124">
        <v>869</v>
      </c>
    </row>
    <row r="17" spans="1:29" s="115" customFormat="1">
      <c r="A17" s="122" t="s">
        <v>81</v>
      </c>
      <c r="B17" s="121">
        <f>SUM(C17:D17)</f>
        <v>5812</v>
      </c>
      <c r="C17" s="121">
        <v>5788</v>
      </c>
      <c r="D17" s="121">
        <v>24</v>
      </c>
      <c r="E17" s="121">
        <v>3563</v>
      </c>
      <c r="F17" s="121">
        <v>3563</v>
      </c>
      <c r="G17" s="121"/>
      <c r="H17" s="121">
        <v>3629</v>
      </c>
      <c r="I17" s="121">
        <v>3563</v>
      </c>
      <c r="J17" s="121">
        <v>66</v>
      </c>
      <c r="K17" s="128">
        <f>SUM(L17:M17)</f>
        <v>26666</v>
      </c>
      <c r="L17" s="128">
        <v>26284</v>
      </c>
      <c r="M17" s="128">
        <v>382</v>
      </c>
      <c r="N17" s="282">
        <f t="shared" si="0"/>
        <v>734.80297602645351</v>
      </c>
      <c r="O17" s="282">
        <f t="shared" si="0"/>
        <v>737.69295537468429</v>
      </c>
      <c r="P17" s="282">
        <f t="shared" si="0"/>
        <v>578.78787878787875</v>
      </c>
      <c r="Q17" s="283">
        <f t="shared" si="1"/>
        <v>358.80935994494155</v>
      </c>
      <c r="R17" s="121">
        <v>26047</v>
      </c>
    </row>
    <row r="18" spans="1:29" s="115" customFormat="1">
      <c r="A18" s="122" t="s">
        <v>82</v>
      </c>
      <c r="B18" s="121">
        <v>37414</v>
      </c>
      <c r="C18" s="121">
        <v>33854</v>
      </c>
      <c r="D18" s="121">
        <v>3560</v>
      </c>
      <c r="E18" s="121">
        <v>8600</v>
      </c>
      <c r="F18" s="121">
        <v>8600</v>
      </c>
      <c r="G18" s="121"/>
      <c r="H18" s="121">
        <v>16786</v>
      </c>
      <c r="I18" s="121">
        <v>14823</v>
      </c>
      <c r="J18" s="121">
        <v>1963</v>
      </c>
      <c r="K18" s="128">
        <v>16786</v>
      </c>
      <c r="L18" s="128">
        <v>14823</v>
      </c>
      <c r="M18" s="128">
        <v>1963</v>
      </c>
      <c r="N18" s="282">
        <f t="shared" si="0"/>
        <v>100</v>
      </c>
      <c r="O18" s="282">
        <f t="shared" si="0"/>
        <v>100</v>
      </c>
      <c r="P18" s="282">
        <f t="shared" si="0"/>
        <v>100</v>
      </c>
      <c r="Q18" s="283">
        <f t="shared" si="1"/>
        <v>-55.134441652857227</v>
      </c>
      <c r="R18" s="286">
        <v>16786</v>
      </c>
    </row>
    <row r="19" spans="1:29" s="115" customFormat="1">
      <c r="A19" s="122" t="s">
        <v>83</v>
      </c>
      <c r="B19" s="121">
        <v>85167</v>
      </c>
      <c r="C19" s="121">
        <v>72085</v>
      </c>
      <c r="D19" s="121">
        <v>13082</v>
      </c>
      <c r="E19" s="121">
        <v>45717</v>
      </c>
      <c r="F19" s="121"/>
      <c r="G19" s="121">
        <v>45717</v>
      </c>
      <c r="H19" s="121">
        <v>122717</v>
      </c>
      <c r="I19" s="121">
        <v>55000</v>
      </c>
      <c r="J19" s="121">
        <v>67717</v>
      </c>
      <c r="K19" s="128">
        <f>SUM(L19:M19)</f>
        <v>122717</v>
      </c>
      <c r="L19" s="128">
        <v>55000</v>
      </c>
      <c r="M19" s="128">
        <v>67717</v>
      </c>
      <c r="N19" s="282">
        <f t="shared" si="0"/>
        <v>100</v>
      </c>
      <c r="O19" s="282">
        <f t="shared" si="0"/>
        <v>100</v>
      </c>
      <c r="P19" s="282">
        <f t="shared" si="0"/>
        <v>100</v>
      </c>
      <c r="Q19" s="283">
        <f t="shared" si="1"/>
        <v>44.08984700646964</v>
      </c>
      <c r="R19" s="121">
        <v>122717</v>
      </c>
    </row>
    <row r="20" spans="1:29" s="115" customFormat="1">
      <c r="A20" s="122" t="s">
        <v>84</v>
      </c>
      <c r="B20" s="121"/>
      <c r="C20" s="121"/>
      <c r="D20" s="121"/>
      <c r="E20" s="121">
        <v>5000</v>
      </c>
      <c r="F20" s="121">
        <v>5000</v>
      </c>
      <c r="G20" s="121"/>
      <c r="H20" s="121">
        <v>5000</v>
      </c>
      <c r="I20" s="121">
        <v>5000</v>
      </c>
      <c r="J20" s="121"/>
      <c r="K20" s="128">
        <f>SUM(L20:M20)</f>
        <v>3979</v>
      </c>
      <c r="L20" s="128">
        <v>3979</v>
      </c>
      <c r="M20" s="128"/>
      <c r="N20" s="282">
        <f t="shared" si="0"/>
        <v>79.58</v>
      </c>
      <c r="O20" s="282">
        <f t="shared" si="0"/>
        <v>79.58</v>
      </c>
      <c r="P20" s="282"/>
      <c r="Q20" s="285"/>
      <c r="R20" s="121">
        <v>5000</v>
      </c>
    </row>
    <row r="21" spans="1:29" s="115" customFormat="1">
      <c r="A21" s="122" t="s">
        <v>85</v>
      </c>
      <c r="B21" s="121">
        <v>0</v>
      </c>
      <c r="C21" s="121"/>
      <c r="D21" s="121"/>
      <c r="E21" s="121">
        <v>350</v>
      </c>
      <c r="F21" s="121">
        <v>350</v>
      </c>
      <c r="G21" s="121">
        <v>0</v>
      </c>
      <c r="H21" s="121">
        <v>350</v>
      </c>
      <c r="I21" s="121">
        <v>350</v>
      </c>
      <c r="J21" s="121"/>
      <c r="K21" s="128">
        <f t="shared" ref="K21" si="2">SUM(L21:M21)</f>
        <v>0</v>
      </c>
      <c r="L21" s="128"/>
      <c r="M21" s="128"/>
      <c r="N21" s="282">
        <f t="shared" si="0"/>
        <v>0</v>
      </c>
      <c r="O21" s="282">
        <f t="shared" si="0"/>
        <v>0</v>
      </c>
      <c r="P21" s="282"/>
      <c r="Q21" s="285"/>
      <c r="R21" s="121">
        <v>350</v>
      </c>
    </row>
    <row r="22" spans="1:29" s="115" customFormat="1">
      <c r="A22" s="122" t="s">
        <v>2542</v>
      </c>
      <c r="B22" s="121">
        <f>SUM(C22:D22)</f>
        <v>339736</v>
      </c>
      <c r="C22" s="121">
        <f t="shared" ref="C22:L22" si="3">SUM(C34:C37,C23)</f>
        <v>253909</v>
      </c>
      <c r="D22" s="121">
        <f t="shared" si="3"/>
        <v>85827</v>
      </c>
      <c r="E22" s="121">
        <f t="shared" si="3"/>
        <v>404230</v>
      </c>
      <c r="F22" s="121">
        <f t="shared" si="3"/>
        <v>178513</v>
      </c>
      <c r="G22" s="121">
        <f t="shared" si="3"/>
        <v>225717</v>
      </c>
      <c r="H22" s="121">
        <f t="shared" si="3"/>
        <v>504482</v>
      </c>
      <c r="I22" s="121">
        <f t="shared" si="3"/>
        <v>253736</v>
      </c>
      <c r="J22" s="121">
        <f t="shared" si="3"/>
        <v>250746</v>
      </c>
      <c r="K22" s="121">
        <f t="shared" si="3"/>
        <v>520751</v>
      </c>
      <c r="L22" s="121">
        <f t="shared" si="3"/>
        <v>328362</v>
      </c>
      <c r="M22" s="121">
        <f>SUM(M34,M23,,M37)</f>
        <v>192389</v>
      </c>
      <c r="N22" s="282"/>
      <c r="O22" s="282"/>
      <c r="P22" s="282"/>
      <c r="Q22" s="283">
        <f t="shared" si="1"/>
        <v>53.281077071608543</v>
      </c>
      <c r="R22" s="121">
        <f>R23+R34+R35+R36+R37</f>
        <v>561167</v>
      </c>
    </row>
    <row r="23" spans="1:29" s="114" customFormat="1">
      <c r="A23" s="123" t="s">
        <v>86</v>
      </c>
      <c r="B23" s="124">
        <v>207984</v>
      </c>
      <c r="C23" s="124">
        <v>130156</v>
      </c>
      <c r="D23" s="124">
        <v>77828</v>
      </c>
      <c r="E23" s="124">
        <v>353513</v>
      </c>
      <c r="F23" s="124">
        <v>173513</v>
      </c>
      <c r="G23" s="124">
        <v>180000</v>
      </c>
      <c r="H23" s="124">
        <v>430412</v>
      </c>
      <c r="I23" s="124">
        <v>227383</v>
      </c>
      <c r="J23" s="124">
        <v>203029</v>
      </c>
      <c r="K23" s="129">
        <v>288064</v>
      </c>
      <c r="L23" s="129">
        <v>145371</v>
      </c>
      <c r="M23" s="129">
        <v>142693</v>
      </c>
      <c r="N23" s="284">
        <f>K23/H23*100</f>
        <v>66.927502021319114</v>
      </c>
      <c r="O23" s="284">
        <f>L23/I23*100</f>
        <v>63.932220086813871</v>
      </c>
      <c r="P23" s="284">
        <f>M23/J23*100</f>
        <v>70.282077929753868</v>
      </c>
      <c r="Q23" s="285">
        <f t="shared" si="1"/>
        <v>38.502961766289715</v>
      </c>
      <c r="R23" s="124">
        <f>SUM(R24:R33)</f>
        <v>379050</v>
      </c>
    </row>
    <row r="24" spans="1:29">
      <c r="A24" s="123" t="s">
        <v>87</v>
      </c>
      <c r="B24" s="124">
        <v>221</v>
      </c>
      <c r="C24" s="124">
        <v>221</v>
      </c>
      <c r="D24" s="124"/>
      <c r="E24" s="124">
        <v>0</v>
      </c>
      <c r="F24" s="124"/>
      <c r="G24" s="124"/>
      <c r="H24" s="124">
        <v>132</v>
      </c>
      <c r="I24" s="124">
        <v>132</v>
      </c>
      <c r="J24" s="124"/>
      <c r="K24" s="124">
        <v>189</v>
      </c>
      <c r="L24" s="124">
        <v>189</v>
      </c>
      <c r="M24" s="124"/>
      <c r="N24" s="284">
        <f>K24/H24*100</f>
        <v>143.18181818181819</v>
      </c>
      <c r="O24" s="284">
        <f>L24/I24*100</f>
        <v>143.18181818181819</v>
      </c>
      <c r="P24" s="284"/>
      <c r="Q24" s="285">
        <f t="shared" si="1"/>
        <v>-14.479638009049776</v>
      </c>
      <c r="R24" s="124">
        <v>132</v>
      </c>
    </row>
    <row r="25" spans="1:29">
      <c r="A25" s="123" t="s">
        <v>88</v>
      </c>
      <c r="B25" s="124">
        <v>29</v>
      </c>
      <c r="C25" s="124">
        <v>29</v>
      </c>
      <c r="D25" s="124"/>
      <c r="E25" s="124">
        <v>0</v>
      </c>
      <c r="F25" s="124"/>
      <c r="G25" s="124"/>
      <c r="H25" s="124">
        <v>0</v>
      </c>
      <c r="I25" s="124"/>
      <c r="J25" s="124"/>
      <c r="K25" s="124">
        <v>0</v>
      </c>
      <c r="L25" s="124"/>
      <c r="M25" s="124"/>
      <c r="N25" s="284"/>
      <c r="O25" s="284"/>
      <c r="P25" s="284"/>
      <c r="Q25" s="285">
        <f t="shared" si="1"/>
        <v>-100</v>
      </c>
      <c r="R25" s="124"/>
    </row>
    <row r="26" spans="1:29">
      <c r="A26" s="123" t="s">
        <v>89</v>
      </c>
      <c r="B26" s="124">
        <v>199583</v>
      </c>
      <c r="C26" s="124">
        <v>122174</v>
      </c>
      <c r="D26" s="124">
        <v>77409</v>
      </c>
      <c r="E26" s="124">
        <v>342400</v>
      </c>
      <c r="F26" s="124">
        <v>164600</v>
      </c>
      <c r="G26" s="124">
        <v>177800</v>
      </c>
      <c r="H26" s="124">
        <v>411148</v>
      </c>
      <c r="I26" s="124">
        <v>210348</v>
      </c>
      <c r="J26" s="124">
        <v>200800</v>
      </c>
      <c r="K26" s="124">
        <v>253812</v>
      </c>
      <c r="L26" s="124">
        <v>111992</v>
      </c>
      <c r="M26" s="124">
        <v>141820</v>
      </c>
      <c r="N26" s="284">
        <f t="shared" ref="N26:P37" si="4">K26/H26*100</f>
        <v>61.732514812184426</v>
      </c>
      <c r="O26" s="284">
        <f t="shared" si="4"/>
        <v>53.241295377184471</v>
      </c>
      <c r="P26" s="284">
        <f t="shared" si="4"/>
        <v>70.627490039840637</v>
      </c>
      <c r="Q26" s="285">
        <f t="shared" si="1"/>
        <v>27.17115185161061</v>
      </c>
      <c r="R26" s="124">
        <v>363388</v>
      </c>
    </row>
    <row r="27" spans="1:29" s="114" customFormat="1">
      <c r="A27" s="123" t="s">
        <v>90</v>
      </c>
      <c r="B27" s="124">
        <v>0</v>
      </c>
      <c r="C27" s="124"/>
      <c r="D27" s="124"/>
      <c r="E27" s="124">
        <v>0</v>
      </c>
      <c r="F27" s="124"/>
      <c r="G27" s="124"/>
      <c r="H27" s="124">
        <v>0</v>
      </c>
      <c r="I27" s="124"/>
      <c r="J27" s="124"/>
      <c r="K27" s="124">
        <v>300</v>
      </c>
      <c r="L27" s="124">
        <v>200</v>
      </c>
      <c r="M27" s="124">
        <v>100</v>
      </c>
      <c r="N27" s="284"/>
      <c r="O27" s="284"/>
      <c r="P27" s="284"/>
      <c r="Q27" s="285"/>
      <c r="R27" s="124">
        <v>300</v>
      </c>
    </row>
    <row r="28" spans="1:29">
      <c r="A28" s="123" t="s">
        <v>91</v>
      </c>
      <c r="B28" s="124">
        <v>0</v>
      </c>
      <c r="C28" s="124"/>
      <c r="D28" s="124"/>
      <c r="E28" s="124">
        <v>0</v>
      </c>
      <c r="F28" s="124"/>
      <c r="G28" s="124"/>
      <c r="H28" s="124">
        <v>1610</v>
      </c>
      <c r="I28" s="124">
        <v>1610</v>
      </c>
      <c r="J28" s="124"/>
      <c r="K28" s="124">
        <v>20000</v>
      </c>
      <c r="L28" s="124">
        <v>20000</v>
      </c>
      <c r="M28" s="124"/>
      <c r="N28" s="284">
        <f t="shared" si="4"/>
        <v>1242.2360248447205</v>
      </c>
      <c r="O28" s="284">
        <f t="shared" si="4"/>
        <v>1242.2360248447205</v>
      </c>
      <c r="P28" s="284"/>
      <c r="Q28" s="285"/>
      <c r="R28" s="124">
        <v>1610</v>
      </c>
    </row>
    <row r="29" spans="1:29">
      <c r="A29" s="123" t="s">
        <v>92</v>
      </c>
      <c r="B29" s="124">
        <v>170</v>
      </c>
      <c r="C29" s="124">
        <v>170</v>
      </c>
      <c r="D29" s="124"/>
      <c r="E29" s="124">
        <v>0</v>
      </c>
      <c r="F29" s="124"/>
      <c r="G29" s="124"/>
      <c r="H29" s="124">
        <v>0</v>
      </c>
      <c r="I29" s="124"/>
      <c r="J29" s="124"/>
      <c r="K29" s="124">
        <v>0</v>
      </c>
      <c r="L29" s="124"/>
      <c r="M29" s="124"/>
      <c r="N29" s="284"/>
      <c r="O29" s="284"/>
      <c r="P29" s="284"/>
      <c r="Q29" s="285">
        <f t="shared" si="1"/>
        <v>-100</v>
      </c>
      <c r="R29" s="124"/>
    </row>
    <row r="30" spans="1:29">
      <c r="A30" s="123" t="s">
        <v>93</v>
      </c>
      <c r="B30" s="124">
        <v>-11</v>
      </c>
      <c r="C30" s="124">
        <v>-40</v>
      </c>
      <c r="D30" s="124">
        <v>29</v>
      </c>
      <c r="E30" s="124">
        <v>0</v>
      </c>
      <c r="F30" s="124"/>
      <c r="G30" s="124"/>
      <c r="H30" s="124">
        <v>25</v>
      </c>
      <c r="I30" s="124"/>
      <c r="J30" s="124">
        <v>25</v>
      </c>
      <c r="K30" s="124">
        <v>50</v>
      </c>
      <c r="L30" s="124"/>
      <c r="M30" s="124">
        <v>50</v>
      </c>
      <c r="N30" s="284">
        <f t="shared" si="4"/>
        <v>200</v>
      </c>
      <c r="O30" s="284"/>
      <c r="P30" s="284">
        <f t="shared" si="4"/>
        <v>200</v>
      </c>
      <c r="Q30" s="285">
        <f t="shared" si="1"/>
        <v>-554.54545454545462</v>
      </c>
      <c r="R30" s="124">
        <v>25</v>
      </c>
    </row>
    <row r="31" spans="1:29">
      <c r="A31" s="123" t="s">
        <v>94</v>
      </c>
      <c r="B31" s="124">
        <v>3404</v>
      </c>
      <c r="C31" s="124">
        <v>3365</v>
      </c>
      <c r="D31" s="124">
        <v>39</v>
      </c>
      <c r="E31" s="124">
        <v>3913</v>
      </c>
      <c r="F31" s="124">
        <v>3913</v>
      </c>
      <c r="G31" s="124"/>
      <c r="H31" s="124">
        <v>4138</v>
      </c>
      <c r="I31" s="124">
        <v>4097</v>
      </c>
      <c r="J31" s="124">
        <v>41</v>
      </c>
      <c r="K31" s="124">
        <v>6826</v>
      </c>
      <c r="L31" s="124">
        <v>6770</v>
      </c>
      <c r="M31" s="124">
        <v>56</v>
      </c>
      <c r="N31" s="284">
        <f t="shared" si="4"/>
        <v>164.95891735137749</v>
      </c>
      <c r="O31" s="284">
        <f t="shared" si="4"/>
        <v>165.24286062972905</v>
      </c>
      <c r="P31" s="284">
        <f t="shared" si="4"/>
        <v>136.58536585365854</v>
      </c>
      <c r="Q31" s="285">
        <f t="shared" si="1"/>
        <v>100.52878965922444</v>
      </c>
      <c r="R31" s="124">
        <v>6743</v>
      </c>
    </row>
    <row r="32" spans="1:29">
      <c r="A32" s="123" t="s">
        <v>95</v>
      </c>
      <c r="B32" s="124">
        <v>4503</v>
      </c>
      <c r="C32" s="124">
        <v>4165</v>
      </c>
      <c r="D32" s="124">
        <v>338</v>
      </c>
      <c r="E32" s="124">
        <v>7200</v>
      </c>
      <c r="F32" s="124">
        <v>5000</v>
      </c>
      <c r="G32" s="124">
        <v>2200</v>
      </c>
      <c r="H32" s="124">
        <v>13232</v>
      </c>
      <c r="I32" s="124">
        <v>11137</v>
      </c>
      <c r="J32" s="124">
        <v>2095</v>
      </c>
      <c r="K32" s="124">
        <v>6725</v>
      </c>
      <c r="L32" s="124">
        <v>6137</v>
      </c>
      <c r="M32" s="124">
        <v>588</v>
      </c>
      <c r="N32" s="284">
        <f t="shared" si="4"/>
        <v>50.823760580411125</v>
      </c>
      <c r="O32" s="284">
        <f t="shared" si="4"/>
        <v>55.10460626739696</v>
      </c>
      <c r="P32" s="284">
        <f t="shared" si="4"/>
        <v>28.066825775656323</v>
      </c>
      <c r="Q32" s="285">
        <f t="shared" si="1"/>
        <v>49.344881190317565</v>
      </c>
      <c r="R32" s="124">
        <v>6725</v>
      </c>
    </row>
    <row r="33" spans="1:18">
      <c r="A33" s="123" t="s">
        <v>96</v>
      </c>
      <c r="B33" s="124">
        <v>85</v>
      </c>
      <c r="C33" s="124">
        <v>72</v>
      </c>
      <c r="D33" s="124">
        <v>13</v>
      </c>
      <c r="E33" s="124">
        <v>0</v>
      </c>
      <c r="F33" s="124"/>
      <c r="G33" s="124"/>
      <c r="H33" s="124">
        <v>127</v>
      </c>
      <c r="I33" s="124">
        <v>59</v>
      </c>
      <c r="J33" s="124">
        <v>68</v>
      </c>
      <c r="K33" s="129">
        <v>162</v>
      </c>
      <c r="L33" s="129">
        <v>83</v>
      </c>
      <c r="M33" s="129">
        <v>79</v>
      </c>
      <c r="N33" s="284">
        <f t="shared" si="4"/>
        <v>127.55905511811024</v>
      </c>
      <c r="O33" s="284">
        <f t="shared" si="4"/>
        <v>140.67796610169492</v>
      </c>
      <c r="P33" s="284">
        <f t="shared" si="4"/>
        <v>116.1764705882353</v>
      </c>
      <c r="Q33" s="285">
        <f t="shared" si="1"/>
        <v>90.588235294117652</v>
      </c>
      <c r="R33" s="124">
        <v>127</v>
      </c>
    </row>
    <row r="34" spans="1:18">
      <c r="A34" s="123" t="s">
        <v>97</v>
      </c>
      <c r="B34" s="124">
        <f>SUM(C34:D34)</f>
        <v>2000</v>
      </c>
      <c r="C34" s="124"/>
      <c r="D34" s="124">
        <v>2000</v>
      </c>
      <c r="E34" s="124">
        <v>0</v>
      </c>
      <c r="F34" s="124"/>
      <c r="G34" s="124"/>
      <c r="H34" s="124">
        <v>2000</v>
      </c>
      <c r="I34" s="124"/>
      <c r="J34" s="124">
        <v>2000</v>
      </c>
      <c r="K34" s="129">
        <f>SUM(L34:M34)</f>
        <v>3979</v>
      </c>
      <c r="L34" s="129"/>
      <c r="M34" s="129">
        <v>3979</v>
      </c>
      <c r="N34" s="284">
        <f t="shared" si="4"/>
        <v>198.95000000000002</v>
      </c>
      <c r="O34" s="284"/>
      <c r="P34" s="284">
        <f t="shared" si="4"/>
        <v>198.95000000000002</v>
      </c>
      <c r="Q34" s="285">
        <f t="shared" si="1"/>
        <v>98.95</v>
      </c>
      <c r="R34" s="124">
        <v>12000</v>
      </c>
    </row>
    <row r="35" spans="1:18">
      <c r="A35" s="123" t="s">
        <v>98</v>
      </c>
      <c r="B35" s="124">
        <v>6667</v>
      </c>
      <c r="C35" s="124">
        <v>6667</v>
      </c>
      <c r="D35" s="124">
        <v>-7083</v>
      </c>
      <c r="E35" s="124">
        <v>5000</v>
      </c>
      <c r="F35" s="124">
        <v>5000</v>
      </c>
      <c r="G35" s="124"/>
      <c r="H35" s="124">
        <v>2000</v>
      </c>
      <c r="I35" s="124">
        <v>2000</v>
      </c>
      <c r="J35" s="124"/>
      <c r="K35" s="129">
        <f>SUM(L35:M35)</f>
        <v>16905</v>
      </c>
      <c r="L35" s="130">
        <v>16905</v>
      </c>
      <c r="M35" s="124"/>
      <c r="N35" s="284">
        <f t="shared" si="4"/>
        <v>845.25</v>
      </c>
      <c r="O35" s="284">
        <f t="shared" si="4"/>
        <v>845.25</v>
      </c>
      <c r="P35" s="284"/>
      <c r="Q35" s="285">
        <f t="shared" si="1"/>
        <v>153.56232188390578</v>
      </c>
      <c r="R35" s="124">
        <v>20047</v>
      </c>
    </row>
    <row r="36" spans="1:18">
      <c r="A36" s="123" t="s">
        <v>99</v>
      </c>
      <c r="B36" s="124">
        <v>70001</v>
      </c>
      <c r="C36" s="124">
        <v>70001</v>
      </c>
      <c r="D36" s="124"/>
      <c r="E36" s="124">
        <v>0</v>
      </c>
      <c r="F36" s="124"/>
      <c r="G36" s="124"/>
      <c r="H36" s="124">
        <v>24353</v>
      </c>
      <c r="I36" s="124">
        <v>24353</v>
      </c>
      <c r="J36" s="124"/>
      <c r="K36" s="129">
        <f t="shared" ref="K36:K39" si="5">SUM(L36:M36)</f>
        <v>166086</v>
      </c>
      <c r="L36" s="129">
        <v>166086</v>
      </c>
      <c r="M36" s="124"/>
      <c r="N36" s="284">
        <f t="shared" si="4"/>
        <v>681.99400484539888</v>
      </c>
      <c r="O36" s="284">
        <f t="shared" si="4"/>
        <v>681.99400484539888</v>
      </c>
      <c r="P36" s="284"/>
      <c r="Q36" s="285">
        <f t="shared" si="1"/>
        <v>137.26232482393107</v>
      </c>
      <c r="R36" s="124">
        <v>104353</v>
      </c>
    </row>
    <row r="37" spans="1:18">
      <c r="A37" s="123" t="s">
        <v>100</v>
      </c>
      <c r="B37" s="124">
        <v>60167</v>
      </c>
      <c r="C37" s="124">
        <v>47085</v>
      </c>
      <c r="D37" s="124">
        <v>13082</v>
      </c>
      <c r="E37" s="124">
        <v>45717</v>
      </c>
      <c r="F37" s="124"/>
      <c r="G37" s="124">
        <v>45717</v>
      </c>
      <c r="H37" s="124">
        <v>45717</v>
      </c>
      <c r="I37" s="124"/>
      <c r="J37" s="124">
        <v>45717</v>
      </c>
      <c r="K37" s="129">
        <f t="shared" si="5"/>
        <v>45717</v>
      </c>
      <c r="L37" s="129"/>
      <c r="M37" s="129">
        <v>45717</v>
      </c>
      <c r="N37" s="284">
        <f t="shared" si="4"/>
        <v>100</v>
      </c>
      <c r="O37" s="284"/>
      <c r="P37" s="284">
        <f t="shared" si="4"/>
        <v>100</v>
      </c>
      <c r="Q37" s="285">
        <f t="shared" si="1"/>
        <v>-24.016487443282863</v>
      </c>
      <c r="R37" s="124">
        <v>45717</v>
      </c>
    </row>
    <row r="38" spans="1:18" s="115" customFormat="1">
      <c r="A38" s="122" t="s">
        <v>101</v>
      </c>
      <c r="B38" s="121">
        <v>16786</v>
      </c>
      <c r="C38" s="121">
        <v>14823</v>
      </c>
      <c r="D38" s="121">
        <v>1963</v>
      </c>
      <c r="E38" s="121">
        <v>0</v>
      </c>
      <c r="F38" s="121">
        <v>0</v>
      </c>
      <c r="G38" s="121">
        <v>0</v>
      </c>
      <c r="H38" s="121">
        <v>0</v>
      </c>
      <c r="I38" s="121">
        <v>0</v>
      </c>
      <c r="J38" s="121">
        <v>0</v>
      </c>
      <c r="K38" s="128">
        <f t="shared" si="5"/>
        <v>46352</v>
      </c>
      <c r="L38" s="128">
        <f>L6-L22</f>
        <v>46352</v>
      </c>
      <c r="M38" s="128">
        <f>M6-M22</f>
        <v>0</v>
      </c>
      <c r="N38" s="282"/>
      <c r="O38" s="282"/>
      <c r="P38" s="282"/>
      <c r="Q38" s="283">
        <f t="shared" si="1"/>
        <v>176.13487430001192</v>
      </c>
      <c r="R38" s="121"/>
    </row>
    <row r="39" spans="1:18" s="116" customFormat="1">
      <c r="A39" s="123" t="s">
        <v>102</v>
      </c>
      <c r="B39" s="124">
        <v>16786</v>
      </c>
      <c r="C39" s="124">
        <v>14823</v>
      </c>
      <c r="D39" s="124">
        <v>1963</v>
      </c>
      <c r="E39" s="124">
        <v>0</v>
      </c>
      <c r="F39" s="124"/>
      <c r="G39" s="124"/>
      <c r="H39" s="124"/>
      <c r="I39" s="124"/>
      <c r="J39" s="124"/>
      <c r="K39" s="129">
        <f t="shared" si="5"/>
        <v>46352</v>
      </c>
      <c r="L39" s="129">
        <v>46352</v>
      </c>
      <c r="M39" s="129"/>
      <c r="N39" s="284"/>
      <c r="O39" s="284"/>
      <c r="P39" s="284"/>
      <c r="Q39" s="285">
        <f t="shared" si="1"/>
        <v>176.13487430001192</v>
      </c>
      <c r="R39" s="124">
        <v>6684</v>
      </c>
    </row>
    <row r="40" spans="1:18">
      <c r="K40" s="131"/>
      <c r="L40" s="131"/>
      <c r="M40" s="131"/>
      <c r="R40" s="131"/>
    </row>
    <row r="41" spans="1:18">
      <c r="K41" s="131"/>
      <c r="L41" s="131"/>
      <c r="M41" s="131"/>
    </row>
    <row r="42" spans="1:18">
      <c r="L42" s="131"/>
      <c r="M42" s="131"/>
    </row>
    <row r="43" spans="1:18">
      <c r="L43" s="131"/>
      <c r="M43" s="131"/>
    </row>
    <row r="55" spans="1:14">
      <c r="A55" s="125"/>
    </row>
    <row r="56" spans="1:14" s="114" customFormat="1"/>
    <row r="57" spans="1:14">
      <c r="N57" s="114"/>
    </row>
    <row r="58" spans="1:14" s="114" customFormat="1"/>
    <row r="81" spans="2:13">
      <c r="B81" s="134"/>
      <c r="C81" s="134"/>
      <c r="D81" s="134"/>
      <c r="E81" s="134"/>
      <c r="F81" s="134"/>
      <c r="G81" s="134"/>
      <c r="H81" s="134"/>
      <c r="I81" s="134"/>
      <c r="J81" s="134"/>
      <c r="K81" s="134"/>
      <c r="L81" s="134"/>
      <c r="M81" s="134"/>
    </row>
  </sheetData>
  <mergeCells count="15">
    <mergeCell ref="R1:AH1"/>
    <mergeCell ref="U2:AC2"/>
    <mergeCell ref="A4:A5"/>
    <mergeCell ref="B4:D4"/>
    <mergeCell ref="E4:G4"/>
    <mergeCell ref="H4:J4"/>
    <mergeCell ref="K4:M4"/>
    <mergeCell ref="N4:P4"/>
    <mergeCell ref="Q4:Q5"/>
    <mergeCell ref="R4:R5"/>
    <mergeCell ref="V4:X4"/>
    <mergeCell ref="Y4:AA4"/>
    <mergeCell ref="AB4:AD4"/>
    <mergeCell ref="AE4:AG4"/>
    <mergeCell ref="AH4:AH5"/>
  </mergeCells>
  <phoneticPr fontId="89" type="noConversion"/>
  <pageMargins left="0.7" right="0.7" top="0.75" bottom="0.75" header="0.3" footer="0.3"/>
  <pageSetup paperSize="8" scale="90" orientation="landscape" verticalDpi="0" r:id="rId1"/>
  <legacyDrawing r:id="rId2"/>
</worksheet>
</file>

<file path=xl/worksheets/sheet11.xml><?xml version="1.0" encoding="utf-8"?>
<worksheet xmlns="http://schemas.openxmlformats.org/spreadsheetml/2006/main" xmlns:r="http://schemas.openxmlformats.org/officeDocument/2006/relationships">
  <dimension ref="A1:T46"/>
  <sheetViews>
    <sheetView showZeros="0" workbookViewId="0">
      <pane ySplit="5" topLeftCell="A18" activePane="bottomLeft" state="frozen"/>
      <selection activeCell="H15" sqref="H15"/>
      <selection pane="bottomLeft" activeCell="I10" sqref="I10"/>
    </sheetView>
  </sheetViews>
  <sheetFormatPr defaultColWidth="9" defaultRowHeight="14.25"/>
  <cols>
    <col min="1" max="1" width="34.5" style="165" customWidth="1"/>
    <col min="2" max="4" width="18" style="165" customWidth="1"/>
    <col min="5" max="10" width="9.125" style="165" customWidth="1"/>
    <col min="11" max="16" width="9.25" style="165" customWidth="1"/>
    <col min="17" max="19" width="8.375" style="165" customWidth="1"/>
    <col min="20" max="20" width="7.5" style="165" customWidth="1"/>
    <col min="21" max="16384" width="9" style="165"/>
  </cols>
  <sheetData>
    <row r="1" spans="1:20" ht="20.25">
      <c r="A1" s="249" t="s">
        <v>1248</v>
      </c>
      <c r="B1" s="164"/>
      <c r="C1" s="164"/>
      <c r="D1" s="164"/>
      <c r="E1" s="354"/>
      <c r="F1" s="354"/>
      <c r="G1" s="354"/>
      <c r="H1" s="354"/>
      <c r="I1" s="354"/>
      <c r="J1" s="354"/>
      <c r="K1" s="354"/>
      <c r="L1" s="354"/>
      <c r="M1" s="354"/>
      <c r="N1" s="354"/>
      <c r="O1" s="354"/>
      <c r="P1" s="354"/>
      <c r="Q1" s="354"/>
      <c r="R1" s="354"/>
      <c r="S1" s="354"/>
      <c r="T1" s="354"/>
    </row>
    <row r="2" spans="1:20" ht="62.25" customHeight="1">
      <c r="A2" s="359" t="s">
        <v>2599</v>
      </c>
      <c r="B2" s="359"/>
      <c r="C2" s="359"/>
      <c r="D2" s="359"/>
      <c r="G2" s="354"/>
      <c r="H2" s="354"/>
      <c r="I2" s="354"/>
      <c r="J2" s="354"/>
      <c r="K2" s="354"/>
      <c r="L2" s="354"/>
      <c r="M2" s="354"/>
      <c r="N2" s="354"/>
      <c r="O2" s="354"/>
    </row>
    <row r="3" spans="1:20" ht="25.5" customHeight="1">
      <c r="A3" s="117"/>
      <c r="B3" s="119"/>
      <c r="C3" s="119"/>
      <c r="D3" s="132" t="s">
        <v>2</v>
      </c>
    </row>
    <row r="4" spans="1:20" ht="25.5" customHeight="1">
      <c r="A4" s="318" t="s">
        <v>69</v>
      </c>
      <c r="B4" s="318" t="s">
        <v>7</v>
      </c>
      <c r="C4" s="317"/>
      <c r="D4" s="317"/>
      <c r="E4" s="133"/>
      <c r="H4" s="354"/>
      <c r="I4" s="354"/>
      <c r="J4" s="354"/>
      <c r="K4" s="354"/>
      <c r="L4" s="354"/>
      <c r="M4" s="354"/>
      <c r="N4" s="354"/>
      <c r="O4" s="354"/>
      <c r="P4" s="354"/>
      <c r="Q4" s="354"/>
      <c r="R4" s="354"/>
      <c r="S4" s="354"/>
      <c r="T4" s="354"/>
    </row>
    <row r="5" spans="1:20" ht="16.5" customHeight="1">
      <c r="A5" s="317"/>
      <c r="B5" s="261" t="s">
        <v>11</v>
      </c>
      <c r="C5" s="261" t="s">
        <v>12</v>
      </c>
      <c r="D5" s="261" t="s">
        <v>13</v>
      </c>
      <c r="T5" s="354"/>
    </row>
    <row r="6" spans="1:20" ht="21" customHeight="1">
      <c r="A6" s="262" t="s">
        <v>2526</v>
      </c>
      <c r="B6" s="263">
        <f>B7+B17+B24+B25+B26</f>
        <v>567103</v>
      </c>
      <c r="C6" s="263">
        <f>C7+C17+C24+C25+C26</f>
        <v>374714</v>
      </c>
      <c r="D6" s="213">
        <v>192389</v>
      </c>
      <c r="E6" s="131"/>
      <c r="F6" s="131"/>
    </row>
    <row r="7" spans="1:20" ht="21" customHeight="1">
      <c r="A7" s="264" t="s">
        <v>2527</v>
      </c>
      <c r="B7" s="213">
        <v>396955</v>
      </c>
      <c r="C7" s="213">
        <v>274628</v>
      </c>
      <c r="D7" s="213">
        <v>122327</v>
      </c>
    </row>
    <row r="8" spans="1:20" ht="21" customHeight="1">
      <c r="A8" s="260" t="s">
        <v>72</v>
      </c>
      <c r="B8" s="197">
        <v>367954</v>
      </c>
      <c r="C8" s="197">
        <v>249187</v>
      </c>
      <c r="D8" s="197">
        <v>118767</v>
      </c>
    </row>
    <row r="9" spans="1:20" ht="21" customHeight="1">
      <c r="A9" s="260" t="s">
        <v>73</v>
      </c>
      <c r="B9" s="197">
        <v>10577</v>
      </c>
      <c r="C9" s="197">
        <v>10577</v>
      </c>
      <c r="D9" s="197"/>
    </row>
    <row r="10" spans="1:20" ht="23.25" customHeight="1">
      <c r="A10" s="260" t="s">
        <v>74</v>
      </c>
      <c r="B10" s="197">
        <v>360</v>
      </c>
      <c r="C10" s="197">
        <v>360</v>
      </c>
      <c r="D10" s="197"/>
    </row>
    <row r="11" spans="1:20" s="114" customFormat="1" ht="21" customHeight="1">
      <c r="A11" s="260" t="s">
        <v>75</v>
      </c>
      <c r="B11" s="197">
        <v>0</v>
      </c>
      <c r="C11" s="197"/>
      <c r="D11" s="197"/>
    </row>
    <row r="12" spans="1:20" ht="21" customHeight="1">
      <c r="A12" s="260" t="s">
        <v>76</v>
      </c>
      <c r="B12" s="197">
        <v>0</v>
      </c>
      <c r="C12" s="197"/>
      <c r="D12" s="197"/>
    </row>
    <row r="13" spans="1:20" ht="21" customHeight="1">
      <c r="A13" s="260" t="s">
        <v>77</v>
      </c>
      <c r="B13" s="197">
        <v>0</v>
      </c>
      <c r="C13" s="197"/>
      <c r="D13" s="197"/>
    </row>
    <row r="14" spans="1:20" ht="21" customHeight="1">
      <c r="A14" s="260" t="s">
        <v>78</v>
      </c>
      <c r="B14" s="197">
        <v>5567</v>
      </c>
      <c r="C14" s="197">
        <v>5567</v>
      </c>
      <c r="D14" s="197"/>
    </row>
    <row r="15" spans="1:20" ht="21" customHeight="1">
      <c r="A15" s="260" t="s">
        <v>79</v>
      </c>
      <c r="B15" s="197">
        <v>11628</v>
      </c>
      <c r="C15" s="197">
        <v>8068</v>
      </c>
      <c r="D15" s="197">
        <v>3560</v>
      </c>
    </row>
    <row r="16" spans="1:20" ht="21" customHeight="1">
      <c r="A16" s="260" t="s">
        <v>80</v>
      </c>
      <c r="B16" s="197">
        <v>869</v>
      </c>
      <c r="C16" s="197">
        <v>869</v>
      </c>
      <c r="D16" s="197"/>
    </row>
    <row r="17" spans="1:15" s="115" customFormat="1" ht="21" customHeight="1">
      <c r="A17" s="264" t="s">
        <v>81</v>
      </c>
      <c r="B17" s="213">
        <f>SUM(C17:D17)</f>
        <v>26666</v>
      </c>
      <c r="C17" s="213">
        <v>26284</v>
      </c>
      <c r="D17" s="213">
        <v>382</v>
      </c>
    </row>
    <row r="18" spans="1:15" s="115" customFormat="1" ht="21" customHeight="1">
      <c r="A18" s="265" t="s">
        <v>2557</v>
      </c>
      <c r="B18" s="220">
        <f t="shared" ref="B18:B23" si="0">SUM(C18:D18)</f>
        <v>189</v>
      </c>
      <c r="C18" s="210">
        <v>189</v>
      </c>
      <c r="D18" s="210"/>
    </row>
    <row r="19" spans="1:15" s="115" customFormat="1" ht="21" customHeight="1">
      <c r="A19" s="265" t="s">
        <v>2558</v>
      </c>
      <c r="B19" s="220">
        <f t="shared" si="0"/>
        <v>195.95</v>
      </c>
      <c r="C19" s="210"/>
      <c r="D19" s="210">
        <v>195.95</v>
      </c>
    </row>
    <row r="20" spans="1:15" s="115" customFormat="1" ht="21" customHeight="1">
      <c r="A20" s="265" t="s">
        <v>2559</v>
      </c>
      <c r="B20" s="220">
        <f t="shared" si="0"/>
        <v>300</v>
      </c>
      <c r="C20" s="210">
        <v>200</v>
      </c>
      <c r="D20" s="210">
        <v>100</v>
      </c>
    </row>
    <row r="21" spans="1:15" s="115" customFormat="1" ht="21" customHeight="1">
      <c r="A21" s="265" t="s">
        <v>2560</v>
      </c>
      <c r="B21" s="220">
        <f t="shared" si="0"/>
        <v>20000</v>
      </c>
      <c r="C21" s="210">
        <v>20000</v>
      </c>
      <c r="D21" s="210"/>
    </row>
    <row r="22" spans="1:15" s="115" customFormat="1" ht="21" customHeight="1">
      <c r="A22" s="265" t="s">
        <v>2561</v>
      </c>
      <c r="B22" s="220">
        <f t="shared" si="0"/>
        <v>43.8</v>
      </c>
      <c r="C22" s="210"/>
      <c r="D22" s="210">
        <v>43.8</v>
      </c>
    </row>
    <row r="23" spans="1:15" s="115" customFormat="1" ht="21" customHeight="1">
      <c r="A23" s="265" t="s">
        <v>2562</v>
      </c>
      <c r="B23" s="220">
        <f t="shared" si="0"/>
        <v>5936.9627450000007</v>
      </c>
      <c r="C23" s="210">
        <v>5895.1627450000005</v>
      </c>
      <c r="D23" s="210">
        <v>41.8</v>
      </c>
    </row>
    <row r="24" spans="1:15" s="115" customFormat="1">
      <c r="A24" s="264" t="s">
        <v>82</v>
      </c>
      <c r="B24" s="213">
        <v>16786</v>
      </c>
      <c r="C24" s="213">
        <v>14823</v>
      </c>
      <c r="D24" s="213">
        <v>1963</v>
      </c>
    </row>
    <row r="25" spans="1:15" s="115" customFormat="1" ht="21" customHeight="1">
      <c r="A25" s="264" t="s">
        <v>83</v>
      </c>
      <c r="B25" s="213">
        <f>SUM(C25:D25)</f>
        <v>122717</v>
      </c>
      <c r="C25" s="213">
        <v>55000</v>
      </c>
      <c r="D25" s="213">
        <v>67717</v>
      </c>
    </row>
    <row r="26" spans="1:15" s="115" customFormat="1" ht="21" customHeight="1">
      <c r="A26" s="264" t="s">
        <v>84</v>
      </c>
      <c r="B26" s="213">
        <f>SUM(C26:D26)</f>
        <v>3979</v>
      </c>
      <c r="C26" s="213">
        <v>3979</v>
      </c>
      <c r="D26" s="213"/>
    </row>
    <row r="27" spans="1:15" s="115" customFormat="1" ht="21" customHeight="1">
      <c r="A27" s="264" t="s">
        <v>85</v>
      </c>
      <c r="B27" s="213">
        <f t="shared" ref="B27" si="1">SUM(C27:D27)</f>
        <v>0</v>
      </c>
      <c r="C27" s="213"/>
      <c r="D27" s="213"/>
    </row>
    <row r="46" spans="2:4">
      <c r="B46" s="134"/>
      <c r="C46" s="134"/>
      <c r="D46" s="134"/>
    </row>
  </sheetData>
  <mergeCells count="10">
    <mergeCell ref="E1:T1"/>
    <mergeCell ref="G2:O2"/>
    <mergeCell ref="A4:A5"/>
    <mergeCell ref="B4:D4"/>
    <mergeCell ref="H4:J4"/>
    <mergeCell ref="K4:M4"/>
    <mergeCell ref="N4:P4"/>
    <mergeCell ref="Q4:S4"/>
    <mergeCell ref="T4:T5"/>
    <mergeCell ref="A2:D2"/>
  </mergeCells>
  <phoneticPr fontId="74" type="noConversion"/>
  <printOptions horizontalCentered="1" verticalCentered="1"/>
  <pageMargins left="0.78740157480314965" right="0.51181102362204722" top="0.47244094488188981" bottom="0.6692913385826772" header="0.11811023622047245" footer="0.39370078740157483"/>
  <pageSetup paperSize="9" scale="93" firstPageNumber="19" orientation="portrait" useFirstPageNumber="1" r:id="rId1"/>
  <headerFooter alignWithMargins="0">
    <oddFooter>&amp;C- &amp;P -</oddFooter>
  </headerFooter>
  <legacyDrawing r:id="rId2"/>
</worksheet>
</file>

<file path=xl/worksheets/sheet12.xml><?xml version="1.0" encoding="utf-8"?>
<worksheet xmlns="http://schemas.openxmlformats.org/spreadsheetml/2006/main" xmlns:r="http://schemas.openxmlformats.org/officeDocument/2006/relationships">
  <dimension ref="A1:S249"/>
  <sheetViews>
    <sheetView showZeros="0" workbookViewId="0">
      <pane ySplit="5" topLeftCell="A6" activePane="bottomLeft" state="frozen"/>
      <selection activeCell="H15" sqref="H15"/>
      <selection pane="bottomLeft" activeCell="J3" sqref="J3"/>
    </sheetView>
  </sheetViews>
  <sheetFormatPr defaultColWidth="9" defaultRowHeight="14.25"/>
  <cols>
    <col min="1" max="1" width="49.125" style="235" customWidth="1"/>
    <col min="2" max="2" width="13.375" style="235" customWidth="1"/>
    <col min="3" max="3" width="13.375" style="304" customWidth="1"/>
    <col min="4" max="4" width="13.375" style="235" customWidth="1"/>
    <col min="5" max="9" width="9.125" style="235" customWidth="1"/>
    <col min="10" max="15" width="9.25" style="235" customWidth="1"/>
    <col min="16" max="18" width="8.375" style="235" customWidth="1"/>
    <col min="19" max="19" width="7.5" style="235" customWidth="1"/>
    <col min="20" max="16384" width="9" style="235"/>
  </cols>
  <sheetData>
    <row r="1" spans="1:19" ht="20.25">
      <c r="A1" s="249" t="s">
        <v>2550</v>
      </c>
      <c r="B1" s="234"/>
      <c r="C1" s="302"/>
      <c r="D1" s="234"/>
      <c r="E1" s="354"/>
      <c r="F1" s="354"/>
      <c r="G1" s="354"/>
      <c r="H1" s="354"/>
      <c r="I1" s="354"/>
      <c r="J1" s="354"/>
      <c r="K1" s="354"/>
      <c r="L1" s="354"/>
      <c r="M1" s="354"/>
      <c r="N1" s="354"/>
      <c r="O1" s="354"/>
      <c r="P1" s="354"/>
      <c r="Q1" s="354"/>
      <c r="R1" s="354"/>
      <c r="S1" s="354"/>
    </row>
    <row r="2" spans="1:19" ht="60.75" customHeight="1">
      <c r="A2" s="360" t="s">
        <v>2600</v>
      </c>
      <c r="B2" s="360"/>
      <c r="C2" s="360"/>
      <c r="D2" s="360"/>
      <c r="F2" s="354"/>
      <c r="G2" s="354"/>
      <c r="H2" s="354"/>
      <c r="I2" s="354"/>
      <c r="J2" s="354"/>
      <c r="K2" s="354"/>
      <c r="L2" s="354"/>
      <c r="M2" s="354"/>
      <c r="N2" s="354"/>
    </row>
    <row r="3" spans="1:19" ht="25.5" customHeight="1">
      <c r="A3" s="117"/>
      <c r="B3" s="119"/>
      <c r="C3" s="119"/>
      <c r="D3" s="119"/>
    </row>
    <row r="4" spans="1:19" ht="25.5" customHeight="1">
      <c r="A4" s="324" t="s">
        <v>69</v>
      </c>
      <c r="B4" s="324" t="s">
        <v>7</v>
      </c>
      <c r="C4" s="324"/>
      <c r="D4" s="324"/>
      <c r="G4" s="354"/>
      <c r="H4" s="354"/>
      <c r="I4" s="354"/>
      <c r="J4" s="354"/>
      <c r="K4" s="354"/>
      <c r="L4" s="354"/>
      <c r="M4" s="354"/>
      <c r="N4" s="354"/>
      <c r="O4" s="354"/>
      <c r="P4" s="354"/>
      <c r="Q4" s="354"/>
      <c r="R4" s="354"/>
      <c r="S4" s="354"/>
    </row>
    <row r="5" spans="1:19" ht="16.5" customHeight="1">
      <c r="A5" s="323"/>
      <c r="B5" s="303" t="s">
        <v>11</v>
      </c>
      <c r="C5" s="303" t="s">
        <v>12</v>
      </c>
      <c r="D5" s="307" t="s">
        <v>2551</v>
      </c>
      <c r="S5" s="354"/>
    </row>
    <row r="6" spans="1:19" s="115" customFormat="1" ht="17.25" customHeight="1">
      <c r="A6" s="122" t="s">
        <v>1291</v>
      </c>
      <c r="B6" s="128">
        <f t="shared" ref="B6:B69" si="0">C6+D6</f>
        <v>520751</v>
      </c>
      <c r="C6" s="121">
        <f>SUM(C205:C208,C7)</f>
        <v>328362</v>
      </c>
      <c r="D6" s="121">
        <f>SUM(D205:D209,D7)</f>
        <v>192389</v>
      </c>
    </row>
    <row r="7" spans="1:19" s="114" customFormat="1" ht="21" customHeight="1">
      <c r="A7" s="242" t="s">
        <v>2298</v>
      </c>
      <c r="B7" s="129">
        <f t="shared" si="0"/>
        <v>288064</v>
      </c>
      <c r="C7" s="245">
        <f>SUM(C8,C16,C22,C31,C42,C71,C87,C128,C133,C140,C144,C167,C186)</f>
        <v>145371</v>
      </c>
      <c r="D7" s="288">
        <f>SUM(D8,D16,D22,D31,D42,D71,D87,D128,D133,D140,D144,D167,D186)</f>
        <v>142693</v>
      </c>
    </row>
    <row r="8" spans="1:19" ht="16.5" customHeight="1">
      <c r="A8" s="246" t="s">
        <v>223</v>
      </c>
      <c r="B8" s="129">
        <f t="shared" si="0"/>
        <v>0</v>
      </c>
      <c r="C8" s="245">
        <f>SUM(C9)</f>
        <v>0</v>
      </c>
      <c r="D8" s="288">
        <f>SUM(D9)</f>
        <v>0</v>
      </c>
    </row>
    <row r="9" spans="1:19" ht="16.5" customHeight="1">
      <c r="A9" s="246" t="s">
        <v>2299</v>
      </c>
      <c r="B9" s="129">
        <f t="shared" si="0"/>
        <v>0</v>
      </c>
      <c r="C9" s="245">
        <f>SUM(C10:C15)</f>
        <v>0</v>
      </c>
      <c r="D9" s="288">
        <f>SUM(D10:D15)</f>
        <v>0</v>
      </c>
    </row>
    <row r="10" spans="1:19">
      <c r="A10" s="247" t="s">
        <v>2300</v>
      </c>
      <c r="B10" s="129">
        <f t="shared" si="0"/>
        <v>0</v>
      </c>
      <c r="C10" s="245">
        <v>0</v>
      </c>
      <c r="D10" s="288">
        <v>0</v>
      </c>
    </row>
    <row r="11" spans="1:19" s="114" customFormat="1" ht="16.5" customHeight="1">
      <c r="A11" s="247" t="s">
        <v>2301</v>
      </c>
      <c r="B11" s="129">
        <f t="shared" si="0"/>
        <v>0</v>
      </c>
      <c r="C11" s="245">
        <v>0</v>
      </c>
      <c r="D11" s="288">
        <v>0</v>
      </c>
    </row>
    <row r="12" spans="1:19" ht="16.5" customHeight="1">
      <c r="A12" s="247" t="s">
        <v>2302</v>
      </c>
      <c r="B12" s="129">
        <f t="shared" si="0"/>
        <v>0</v>
      </c>
      <c r="C12" s="245">
        <v>0</v>
      </c>
      <c r="D12" s="288">
        <v>0</v>
      </c>
    </row>
    <row r="13" spans="1:19" ht="16.5" customHeight="1">
      <c r="A13" s="247" t="s">
        <v>2303</v>
      </c>
      <c r="B13" s="129">
        <f t="shared" si="0"/>
        <v>0</v>
      </c>
      <c r="C13" s="245">
        <v>0</v>
      </c>
      <c r="D13" s="288">
        <v>0</v>
      </c>
    </row>
    <row r="14" spans="1:19" ht="16.5" customHeight="1">
      <c r="A14" s="247" t="s">
        <v>2304</v>
      </c>
      <c r="B14" s="129">
        <f t="shared" si="0"/>
        <v>0</v>
      </c>
      <c r="C14" s="245">
        <v>0</v>
      </c>
      <c r="D14" s="288">
        <v>0</v>
      </c>
    </row>
    <row r="15" spans="1:19" ht="16.5" customHeight="1">
      <c r="A15" s="247" t="s">
        <v>2305</v>
      </c>
      <c r="B15" s="129">
        <f t="shared" si="0"/>
        <v>0</v>
      </c>
      <c r="C15" s="245">
        <v>0</v>
      </c>
      <c r="D15" s="288">
        <v>0</v>
      </c>
    </row>
    <row r="16" spans="1:19" ht="16.5" customHeight="1">
      <c r="A16" s="246" t="s">
        <v>229</v>
      </c>
      <c r="B16" s="129">
        <f t="shared" si="0"/>
        <v>189</v>
      </c>
      <c r="C16" s="245">
        <f>C17</f>
        <v>189</v>
      </c>
      <c r="D16" s="288">
        <f>D17</f>
        <v>0</v>
      </c>
    </row>
    <row r="17" spans="1:4" ht="16.5" customHeight="1">
      <c r="A17" s="246" t="s">
        <v>1413</v>
      </c>
      <c r="B17" s="129">
        <f t="shared" si="0"/>
        <v>189</v>
      </c>
      <c r="C17" s="245">
        <f>SUM(C18:C21)</f>
        <v>189</v>
      </c>
      <c r="D17" s="288">
        <f>SUM(D18:D21)</f>
        <v>0</v>
      </c>
    </row>
    <row r="18" spans="1:4" s="238" customFormat="1" ht="16.5" customHeight="1">
      <c r="A18" s="247" t="s">
        <v>2306</v>
      </c>
      <c r="B18" s="129">
        <f t="shared" si="0"/>
        <v>0</v>
      </c>
      <c r="C18" s="245">
        <v>0</v>
      </c>
      <c r="D18" s="288">
        <v>0</v>
      </c>
    </row>
    <row r="19" spans="1:4" s="238" customFormat="1" ht="16.5" customHeight="1">
      <c r="A19" s="247" t="s">
        <v>2307</v>
      </c>
      <c r="B19" s="129">
        <f t="shared" si="0"/>
        <v>132</v>
      </c>
      <c r="C19" s="245">
        <v>132</v>
      </c>
      <c r="D19" s="288">
        <v>0</v>
      </c>
    </row>
    <row r="20" spans="1:4" s="238" customFormat="1" ht="16.5" customHeight="1">
      <c r="A20" s="247" t="s">
        <v>2308</v>
      </c>
      <c r="B20" s="129">
        <f t="shared" si="0"/>
        <v>0</v>
      </c>
      <c r="C20" s="245">
        <v>0</v>
      </c>
      <c r="D20" s="288">
        <v>0</v>
      </c>
    </row>
    <row r="21" spans="1:4" s="238" customFormat="1" ht="16.5" customHeight="1">
      <c r="A21" s="247" t="s">
        <v>1414</v>
      </c>
      <c r="B21" s="129">
        <f t="shared" si="0"/>
        <v>57</v>
      </c>
      <c r="C21" s="245">
        <v>57</v>
      </c>
      <c r="D21" s="288">
        <v>0</v>
      </c>
    </row>
    <row r="22" spans="1:4" s="238" customFormat="1" ht="16.5" customHeight="1">
      <c r="A22" s="246" t="s">
        <v>234</v>
      </c>
      <c r="B22" s="129">
        <f t="shared" si="0"/>
        <v>0</v>
      </c>
      <c r="C22" s="245">
        <f>C23+C27</f>
        <v>0</v>
      </c>
      <c r="D22" s="288">
        <f>D23+D27</f>
        <v>0</v>
      </c>
    </row>
    <row r="23" spans="1:4" s="238" customFormat="1" ht="16.5" customHeight="1">
      <c r="A23" s="246" t="s">
        <v>2309</v>
      </c>
      <c r="B23" s="129">
        <f t="shared" si="0"/>
        <v>0</v>
      </c>
      <c r="C23" s="245">
        <f>SUM(C24:C26)</f>
        <v>0</v>
      </c>
      <c r="D23" s="288">
        <f>SUM(D24:D26)</f>
        <v>0</v>
      </c>
    </row>
    <row r="24" spans="1:4" s="238" customFormat="1" ht="16.5" customHeight="1">
      <c r="A24" s="247" t="s">
        <v>2310</v>
      </c>
      <c r="B24" s="129">
        <f t="shared" si="0"/>
        <v>0</v>
      </c>
      <c r="C24" s="245">
        <v>0</v>
      </c>
      <c r="D24" s="288">
        <v>0</v>
      </c>
    </row>
    <row r="25" spans="1:4" s="238" customFormat="1" ht="16.5" customHeight="1">
      <c r="A25" s="247" t="s">
        <v>2311</v>
      </c>
      <c r="B25" s="129">
        <f t="shared" si="0"/>
        <v>0</v>
      </c>
      <c r="C25" s="245">
        <v>0</v>
      </c>
      <c r="D25" s="288">
        <v>0</v>
      </c>
    </row>
    <row r="26" spans="1:4" s="238" customFormat="1" ht="16.5" customHeight="1">
      <c r="A26" s="247" t="s">
        <v>2312</v>
      </c>
      <c r="B26" s="129">
        <f t="shared" si="0"/>
        <v>0</v>
      </c>
      <c r="C26" s="245">
        <v>0</v>
      </c>
      <c r="D26" s="288">
        <v>0</v>
      </c>
    </row>
    <row r="27" spans="1:4" s="238" customFormat="1" ht="16.5" customHeight="1">
      <c r="A27" s="246" t="s">
        <v>2313</v>
      </c>
      <c r="B27" s="129">
        <f t="shared" si="0"/>
        <v>0</v>
      </c>
      <c r="C27" s="245">
        <f>SUM(C28:C30)</f>
        <v>0</v>
      </c>
      <c r="D27" s="288">
        <f>SUM(D28:D30)</f>
        <v>0</v>
      </c>
    </row>
    <row r="28" spans="1:4" s="238" customFormat="1" ht="16.5" customHeight="1">
      <c r="A28" s="247" t="s">
        <v>2310</v>
      </c>
      <c r="B28" s="129">
        <f t="shared" si="0"/>
        <v>0</v>
      </c>
      <c r="C28" s="245">
        <v>0</v>
      </c>
      <c r="D28" s="288">
        <v>0</v>
      </c>
    </row>
    <row r="29" spans="1:4" s="238" customFormat="1" ht="16.5" customHeight="1">
      <c r="A29" s="247" t="s">
        <v>2311</v>
      </c>
      <c r="B29" s="129">
        <f t="shared" si="0"/>
        <v>0</v>
      </c>
      <c r="C29" s="245">
        <v>0</v>
      </c>
      <c r="D29" s="288">
        <v>0</v>
      </c>
    </row>
    <row r="30" spans="1:4" s="238" customFormat="1" ht="16.5" customHeight="1">
      <c r="A30" s="247" t="s">
        <v>2314</v>
      </c>
      <c r="B30" s="129">
        <f t="shared" si="0"/>
        <v>0</v>
      </c>
      <c r="C30" s="245">
        <v>0</v>
      </c>
      <c r="D30" s="288">
        <v>0</v>
      </c>
    </row>
    <row r="31" spans="1:4" s="238" customFormat="1" ht="16.5" customHeight="1">
      <c r="A31" s="246" t="s">
        <v>260</v>
      </c>
      <c r="B31" s="129">
        <f t="shared" si="0"/>
        <v>0</v>
      </c>
      <c r="C31" s="245">
        <f>SUM(C32,C37)</f>
        <v>0</v>
      </c>
      <c r="D31" s="288">
        <f>SUM(D32,D37)</f>
        <v>0</v>
      </c>
    </row>
    <row r="32" spans="1:4" s="238" customFormat="1" ht="16.5" customHeight="1">
      <c r="A32" s="246" t="s">
        <v>2315</v>
      </c>
      <c r="B32" s="129">
        <f t="shared" si="0"/>
        <v>0</v>
      </c>
      <c r="C32" s="245">
        <f>SUM(C33:C36)</f>
        <v>0</v>
      </c>
      <c r="D32" s="288">
        <f>SUM(D33:D36)</f>
        <v>0</v>
      </c>
    </row>
    <row r="33" spans="1:4" s="238" customFormat="1" ht="16.5" customHeight="1">
      <c r="A33" s="247" t="s">
        <v>2316</v>
      </c>
      <c r="B33" s="129">
        <f t="shared" si="0"/>
        <v>0</v>
      </c>
      <c r="C33" s="245">
        <v>0</v>
      </c>
      <c r="D33" s="288">
        <v>0</v>
      </c>
    </row>
    <row r="34" spans="1:4" s="238" customFormat="1" ht="16.5" customHeight="1">
      <c r="A34" s="247" t="s">
        <v>2317</v>
      </c>
      <c r="B34" s="129">
        <f t="shared" si="0"/>
        <v>0</v>
      </c>
      <c r="C34" s="245">
        <v>0</v>
      </c>
      <c r="D34" s="288">
        <v>0</v>
      </c>
    </row>
    <row r="35" spans="1:4" s="238" customFormat="1" ht="16.5" customHeight="1">
      <c r="A35" s="247" t="s">
        <v>2318</v>
      </c>
      <c r="B35" s="129">
        <f t="shared" si="0"/>
        <v>0</v>
      </c>
      <c r="C35" s="245">
        <v>0</v>
      </c>
      <c r="D35" s="288">
        <v>0</v>
      </c>
    </row>
    <row r="36" spans="1:4" s="238" customFormat="1" ht="16.5" customHeight="1">
      <c r="A36" s="247" t="s">
        <v>2319</v>
      </c>
      <c r="B36" s="129">
        <f t="shared" si="0"/>
        <v>0</v>
      </c>
      <c r="C36" s="245">
        <v>0</v>
      </c>
      <c r="D36" s="288">
        <v>0</v>
      </c>
    </row>
    <row r="37" spans="1:4" s="238" customFormat="1" ht="16.5" customHeight="1">
      <c r="A37" s="246" t="s">
        <v>2320</v>
      </c>
      <c r="B37" s="129">
        <f t="shared" si="0"/>
        <v>0</v>
      </c>
      <c r="C37" s="245">
        <f>SUM(C38:C41)</f>
        <v>0</v>
      </c>
      <c r="D37" s="288">
        <f>SUM(D38:D41)</f>
        <v>0</v>
      </c>
    </row>
    <row r="38" spans="1:4" s="238" customFormat="1" ht="16.5" customHeight="1">
      <c r="A38" s="247" t="s">
        <v>2321</v>
      </c>
      <c r="B38" s="129">
        <f t="shared" si="0"/>
        <v>0</v>
      </c>
      <c r="C38" s="245">
        <v>0</v>
      </c>
      <c r="D38" s="288">
        <v>0</v>
      </c>
    </row>
    <row r="39" spans="1:4" s="238" customFormat="1" ht="16.5" customHeight="1">
      <c r="A39" s="247" t="s">
        <v>2322</v>
      </c>
      <c r="B39" s="129">
        <f t="shared" si="0"/>
        <v>0</v>
      </c>
      <c r="C39" s="245">
        <v>0</v>
      </c>
      <c r="D39" s="288">
        <v>0</v>
      </c>
    </row>
    <row r="40" spans="1:4" s="238" customFormat="1" ht="16.5" customHeight="1">
      <c r="A40" s="247" t="s">
        <v>2323</v>
      </c>
      <c r="B40" s="129">
        <f t="shared" si="0"/>
        <v>0</v>
      </c>
      <c r="C40" s="245">
        <v>0</v>
      </c>
      <c r="D40" s="288">
        <v>0</v>
      </c>
    </row>
    <row r="41" spans="1:4" s="238" customFormat="1" ht="16.5" customHeight="1">
      <c r="A41" s="247" t="s">
        <v>2324</v>
      </c>
      <c r="B41" s="129">
        <f t="shared" si="0"/>
        <v>0</v>
      </c>
      <c r="C41" s="245">
        <v>0</v>
      </c>
      <c r="D41" s="288">
        <v>0</v>
      </c>
    </row>
    <row r="42" spans="1:4" s="238" customFormat="1" ht="16.5" customHeight="1">
      <c r="A42" s="246" t="s">
        <v>266</v>
      </c>
      <c r="B42" s="129">
        <f t="shared" si="0"/>
        <v>253812</v>
      </c>
      <c r="C42" s="245">
        <f>SUM(C43,C56,C60:C61,C67)</f>
        <v>111992</v>
      </c>
      <c r="D42" s="288">
        <f>SUM(D43,D56,D60:D61,D67)</f>
        <v>141820</v>
      </c>
    </row>
    <row r="43" spans="1:4" s="238" customFormat="1" ht="16.5" customHeight="1">
      <c r="A43" s="246" t="s">
        <v>2325</v>
      </c>
      <c r="B43" s="129">
        <f t="shared" si="0"/>
        <v>237718</v>
      </c>
      <c r="C43" s="245">
        <f>SUM(C44:C55)</f>
        <v>100313</v>
      </c>
      <c r="D43" s="288">
        <f>SUM(D44:D55)</f>
        <v>137405</v>
      </c>
    </row>
    <row r="44" spans="1:4" s="238" customFormat="1" ht="16.5" customHeight="1">
      <c r="A44" s="247" t="s">
        <v>2326</v>
      </c>
      <c r="B44" s="129">
        <f t="shared" si="0"/>
        <v>181729</v>
      </c>
      <c r="C44" s="245">
        <v>100011</v>
      </c>
      <c r="D44" s="288">
        <v>81718</v>
      </c>
    </row>
    <row r="45" spans="1:4" s="238" customFormat="1" ht="16.5" customHeight="1">
      <c r="A45" s="247" t="s">
        <v>2327</v>
      </c>
      <c r="B45" s="129">
        <f t="shared" si="0"/>
        <v>45595</v>
      </c>
      <c r="C45" s="245">
        <v>44</v>
      </c>
      <c r="D45" s="288">
        <v>45551</v>
      </c>
    </row>
    <row r="46" spans="1:4" s="238" customFormat="1" ht="16.5" customHeight="1">
      <c r="A46" s="247" t="s">
        <v>2328</v>
      </c>
      <c r="B46" s="129">
        <f t="shared" si="0"/>
        <v>874</v>
      </c>
      <c r="C46" s="245">
        <v>738</v>
      </c>
      <c r="D46" s="288">
        <v>136</v>
      </c>
    </row>
    <row r="47" spans="1:4" s="238" customFormat="1" ht="16.5" customHeight="1">
      <c r="A47" s="247" t="s">
        <v>2329</v>
      </c>
      <c r="B47" s="129">
        <f t="shared" si="0"/>
        <v>0</v>
      </c>
      <c r="C47" s="245">
        <v>0</v>
      </c>
      <c r="D47" s="288">
        <v>0</v>
      </c>
    </row>
    <row r="48" spans="1:4" s="238" customFormat="1" ht="16.5" customHeight="1">
      <c r="A48" s="247" t="s">
        <v>2330</v>
      </c>
      <c r="B48" s="129">
        <f t="shared" si="0"/>
        <v>0</v>
      </c>
      <c r="C48" s="245">
        <v>0</v>
      </c>
      <c r="D48" s="288">
        <v>0</v>
      </c>
    </row>
    <row r="49" spans="1:4" s="238" customFormat="1" ht="16.5" customHeight="1">
      <c r="A49" s="247" t="s">
        <v>2331</v>
      </c>
      <c r="B49" s="129">
        <f t="shared" si="0"/>
        <v>0</v>
      </c>
      <c r="C49" s="245">
        <v>0</v>
      </c>
      <c r="D49" s="288">
        <v>0</v>
      </c>
    </row>
    <row r="50" spans="1:4" s="238" customFormat="1" ht="16.5" customHeight="1">
      <c r="A50" s="247" t="s">
        <v>2332</v>
      </c>
      <c r="B50" s="129">
        <f t="shared" si="0"/>
        <v>-10</v>
      </c>
      <c r="C50" s="245">
        <v>-10</v>
      </c>
      <c r="D50" s="288">
        <v>0</v>
      </c>
    </row>
    <row r="51" spans="1:4" s="238" customFormat="1" ht="16.5" customHeight="1">
      <c r="A51" s="247" t="s">
        <v>2333</v>
      </c>
      <c r="B51" s="129">
        <f t="shared" si="0"/>
        <v>0</v>
      </c>
      <c r="C51" s="245">
        <v>0</v>
      </c>
      <c r="D51" s="288">
        <v>0</v>
      </c>
    </row>
    <row r="52" spans="1:4" s="238" customFormat="1" ht="16.5" customHeight="1">
      <c r="A52" s="247" t="s">
        <v>2334</v>
      </c>
      <c r="B52" s="129">
        <f t="shared" si="0"/>
        <v>10000</v>
      </c>
      <c r="C52" s="245">
        <v>0</v>
      </c>
      <c r="D52" s="288">
        <v>10000</v>
      </c>
    </row>
    <row r="53" spans="1:4" s="238" customFormat="1" ht="16.5" customHeight="1">
      <c r="A53" s="247" t="s">
        <v>2335</v>
      </c>
      <c r="B53" s="129">
        <f t="shared" si="0"/>
        <v>0</v>
      </c>
      <c r="C53" s="245">
        <v>0</v>
      </c>
      <c r="D53" s="288">
        <v>0</v>
      </c>
    </row>
    <row r="54" spans="1:4" s="238" customFormat="1" ht="16.5" customHeight="1">
      <c r="A54" s="247" t="s">
        <v>2229</v>
      </c>
      <c r="B54" s="129">
        <f t="shared" si="0"/>
        <v>0</v>
      </c>
      <c r="C54" s="245">
        <v>0</v>
      </c>
      <c r="D54" s="288">
        <v>0</v>
      </c>
    </row>
    <row r="55" spans="1:4" s="238" customFormat="1" ht="16.5" customHeight="1">
      <c r="A55" s="247" t="s">
        <v>2336</v>
      </c>
      <c r="B55" s="129">
        <f t="shared" si="0"/>
        <v>-470</v>
      </c>
      <c r="C55" s="245">
        <v>-470</v>
      </c>
      <c r="D55" s="288">
        <v>0</v>
      </c>
    </row>
    <row r="56" spans="1:4" s="238" customFormat="1" ht="16.5" customHeight="1">
      <c r="A56" s="246" t="s">
        <v>2337</v>
      </c>
      <c r="B56" s="129">
        <f t="shared" si="0"/>
        <v>3</v>
      </c>
      <c r="C56" s="245">
        <f>SUM(C57:C59)</f>
        <v>0</v>
      </c>
      <c r="D56" s="288">
        <f>SUM(D57:D59)</f>
        <v>3</v>
      </c>
    </row>
    <row r="57" spans="1:4" s="238" customFormat="1" ht="16.5" customHeight="1">
      <c r="A57" s="247" t="s">
        <v>2326</v>
      </c>
      <c r="B57" s="129">
        <f t="shared" si="0"/>
        <v>3</v>
      </c>
      <c r="C57" s="245">
        <v>0</v>
      </c>
      <c r="D57" s="288">
        <v>3</v>
      </c>
    </row>
    <row r="58" spans="1:4" s="238" customFormat="1" ht="16.5" customHeight="1">
      <c r="A58" s="247" t="s">
        <v>2327</v>
      </c>
      <c r="B58" s="129">
        <f t="shared" si="0"/>
        <v>0</v>
      </c>
      <c r="C58" s="245">
        <v>0</v>
      </c>
      <c r="D58" s="288">
        <v>0</v>
      </c>
    </row>
    <row r="59" spans="1:4" s="238" customFormat="1" ht="16.5" customHeight="1">
      <c r="A59" s="247" t="s">
        <v>2338</v>
      </c>
      <c r="B59" s="129">
        <f t="shared" si="0"/>
        <v>0</v>
      </c>
      <c r="C59" s="245">
        <v>0</v>
      </c>
      <c r="D59" s="288">
        <v>0</v>
      </c>
    </row>
    <row r="60" spans="1:4" s="238" customFormat="1" ht="16.5" customHeight="1">
      <c r="A60" s="246" t="s">
        <v>2339</v>
      </c>
      <c r="B60" s="129">
        <f t="shared" si="0"/>
        <v>30</v>
      </c>
      <c r="C60" s="245">
        <v>30</v>
      </c>
      <c r="D60" s="288">
        <v>0</v>
      </c>
    </row>
    <row r="61" spans="1:4" s="238" customFormat="1" ht="16.5" customHeight="1">
      <c r="A61" s="246" t="s">
        <v>2340</v>
      </c>
      <c r="B61" s="129">
        <f t="shared" si="0"/>
        <v>4370</v>
      </c>
      <c r="C61" s="245">
        <f>SUM(C62:C66)</f>
        <v>-42</v>
      </c>
      <c r="D61" s="288">
        <f>SUM(D62:D66)</f>
        <v>4412</v>
      </c>
    </row>
    <row r="62" spans="1:4" s="238" customFormat="1" ht="16.5" customHeight="1">
      <c r="A62" s="247" t="s">
        <v>2341</v>
      </c>
      <c r="B62" s="129">
        <f t="shared" si="0"/>
        <v>4388</v>
      </c>
      <c r="C62" s="245">
        <v>-24</v>
      </c>
      <c r="D62" s="288">
        <v>4412</v>
      </c>
    </row>
    <row r="63" spans="1:4" s="238" customFormat="1" ht="16.5" customHeight="1">
      <c r="A63" s="247" t="s">
        <v>2342</v>
      </c>
      <c r="B63" s="129">
        <f t="shared" si="0"/>
        <v>-7</v>
      </c>
      <c r="C63" s="245">
        <v>-7</v>
      </c>
      <c r="D63" s="288">
        <v>0</v>
      </c>
    </row>
    <row r="64" spans="1:4" s="238" customFormat="1" ht="16.5" customHeight="1">
      <c r="A64" s="247" t="s">
        <v>2343</v>
      </c>
      <c r="B64" s="129">
        <f t="shared" si="0"/>
        <v>0</v>
      </c>
      <c r="C64" s="245">
        <v>0</v>
      </c>
      <c r="D64" s="288">
        <v>0</v>
      </c>
    </row>
    <row r="65" spans="1:4" s="238" customFormat="1" ht="16.5" customHeight="1">
      <c r="A65" s="247" t="s">
        <v>2344</v>
      </c>
      <c r="B65" s="129">
        <f t="shared" si="0"/>
        <v>0</v>
      </c>
      <c r="C65" s="245">
        <v>0</v>
      </c>
      <c r="D65" s="288">
        <v>0</v>
      </c>
    </row>
    <row r="66" spans="1:4" s="238" customFormat="1" ht="16.5" customHeight="1">
      <c r="A66" s="247" t="s">
        <v>2345</v>
      </c>
      <c r="B66" s="129">
        <f t="shared" si="0"/>
        <v>-11</v>
      </c>
      <c r="C66" s="245">
        <v>-11</v>
      </c>
      <c r="D66" s="288">
        <v>0</v>
      </c>
    </row>
    <row r="67" spans="1:4" s="238" customFormat="1" ht="16.5" customHeight="1">
      <c r="A67" s="246" t="s">
        <v>2346</v>
      </c>
      <c r="B67" s="129">
        <f t="shared" si="0"/>
        <v>11691</v>
      </c>
      <c r="C67" s="245">
        <f>SUM(C68:C70)</f>
        <v>11691</v>
      </c>
      <c r="D67" s="288">
        <f>SUM(D68:D70)</f>
        <v>0</v>
      </c>
    </row>
    <row r="68" spans="1:4" s="238" customFormat="1" ht="16.5" customHeight="1">
      <c r="A68" s="247" t="s">
        <v>2347</v>
      </c>
      <c r="B68" s="129">
        <f t="shared" si="0"/>
        <v>0</v>
      </c>
      <c r="C68" s="245">
        <v>0</v>
      </c>
      <c r="D68" s="288">
        <v>0</v>
      </c>
    </row>
    <row r="69" spans="1:4" s="238" customFormat="1" ht="16.5" customHeight="1">
      <c r="A69" s="247" t="s">
        <v>2348</v>
      </c>
      <c r="B69" s="129">
        <f t="shared" si="0"/>
        <v>0</v>
      </c>
      <c r="C69" s="245">
        <v>0</v>
      </c>
      <c r="D69" s="288">
        <v>0</v>
      </c>
    </row>
    <row r="70" spans="1:4" s="238" customFormat="1" ht="16.5" customHeight="1">
      <c r="A70" s="247" t="s">
        <v>2349</v>
      </c>
      <c r="B70" s="129">
        <f t="shared" ref="B70:B133" si="1">C70+D70</f>
        <v>11691</v>
      </c>
      <c r="C70" s="245">
        <v>11691</v>
      </c>
      <c r="D70" s="288">
        <v>0</v>
      </c>
    </row>
    <row r="71" spans="1:4" s="238" customFormat="1" ht="16.5" customHeight="1">
      <c r="A71" s="246" t="s">
        <v>273</v>
      </c>
      <c r="B71" s="129">
        <f t="shared" si="1"/>
        <v>300</v>
      </c>
      <c r="C71" s="245">
        <f>SUM(C72,C77,C82)</f>
        <v>200</v>
      </c>
      <c r="D71" s="288">
        <f>SUM(D72,D77,D82)</f>
        <v>100</v>
      </c>
    </row>
    <row r="72" spans="1:4" s="238" customFormat="1" ht="16.5" customHeight="1">
      <c r="A72" s="246" t="s">
        <v>2350</v>
      </c>
      <c r="B72" s="129">
        <f t="shared" si="1"/>
        <v>0</v>
      </c>
      <c r="C72" s="245">
        <f>SUM(C73:C76)</f>
        <v>0</v>
      </c>
      <c r="D72" s="288">
        <f>SUM(D73:D76)</f>
        <v>0</v>
      </c>
    </row>
    <row r="73" spans="1:4" s="238" customFormat="1" ht="16.5" customHeight="1">
      <c r="A73" s="247" t="s">
        <v>2311</v>
      </c>
      <c r="B73" s="129">
        <f t="shared" si="1"/>
        <v>0</v>
      </c>
      <c r="C73" s="245">
        <v>0</v>
      </c>
      <c r="D73" s="288">
        <v>0</v>
      </c>
    </row>
    <row r="74" spans="1:4" s="238" customFormat="1" ht="16.5" customHeight="1">
      <c r="A74" s="247" t="s">
        <v>2351</v>
      </c>
      <c r="B74" s="129">
        <f t="shared" si="1"/>
        <v>0</v>
      </c>
      <c r="C74" s="245">
        <v>0</v>
      </c>
      <c r="D74" s="288">
        <v>0</v>
      </c>
    </row>
    <row r="75" spans="1:4" s="238" customFormat="1" ht="16.5" customHeight="1">
      <c r="A75" s="247" t="s">
        <v>2352</v>
      </c>
      <c r="B75" s="129">
        <f t="shared" si="1"/>
        <v>0</v>
      </c>
      <c r="C75" s="245">
        <v>0</v>
      </c>
      <c r="D75" s="288">
        <v>0</v>
      </c>
    </row>
    <row r="76" spans="1:4" s="238" customFormat="1" ht="16.5" customHeight="1">
      <c r="A76" s="247" t="s">
        <v>2353</v>
      </c>
      <c r="B76" s="129">
        <f t="shared" si="1"/>
        <v>0</v>
      </c>
      <c r="C76" s="245">
        <v>0</v>
      </c>
      <c r="D76" s="288">
        <v>0</v>
      </c>
    </row>
    <row r="77" spans="1:4" s="238" customFormat="1" ht="16.5" customHeight="1">
      <c r="A77" s="246" t="s">
        <v>2354</v>
      </c>
      <c r="B77" s="129">
        <f t="shared" si="1"/>
        <v>0</v>
      </c>
      <c r="C77" s="245">
        <f>SUM(C78:C81)</f>
        <v>0</v>
      </c>
      <c r="D77" s="288">
        <f>SUM(D78:D81)</f>
        <v>0</v>
      </c>
    </row>
    <row r="78" spans="1:4" s="238" customFormat="1" ht="16.5" customHeight="1">
      <c r="A78" s="247" t="s">
        <v>2311</v>
      </c>
      <c r="B78" s="129">
        <f t="shared" si="1"/>
        <v>0</v>
      </c>
      <c r="C78" s="245">
        <v>0</v>
      </c>
      <c r="D78" s="288">
        <v>0</v>
      </c>
    </row>
    <row r="79" spans="1:4" s="238" customFormat="1" ht="16.5" customHeight="1">
      <c r="A79" s="247" t="s">
        <v>2351</v>
      </c>
      <c r="B79" s="129">
        <f t="shared" si="1"/>
        <v>0</v>
      </c>
      <c r="C79" s="245">
        <v>0</v>
      </c>
      <c r="D79" s="288">
        <v>0</v>
      </c>
    </row>
    <row r="80" spans="1:4" s="238" customFormat="1" ht="16.5" customHeight="1">
      <c r="A80" s="247" t="s">
        <v>2355</v>
      </c>
      <c r="B80" s="129">
        <f t="shared" si="1"/>
        <v>0</v>
      </c>
      <c r="C80" s="245">
        <v>0</v>
      </c>
      <c r="D80" s="288">
        <v>0</v>
      </c>
    </row>
    <row r="81" spans="1:4" s="238" customFormat="1" ht="16.5" customHeight="1">
      <c r="A81" s="247" t="s">
        <v>2356</v>
      </c>
      <c r="B81" s="129">
        <f t="shared" si="1"/>
        <v>0</v>
      </c>
      <c r="C81" s="245">
        <v>0</v>
      </c>
      <c r="D81" s="288">
        <v>0</v>
      </c>
    </row>
    <row r="82" spans="1:4" s="238" customFormat="1" ht="16.5" customHeight="1">
      <c r="A82" s="246" t="s">
        <v>2357</v>
      </c>
      <c r="B82" s="129">
        <f t="shared" si="1"/>
        <v>300</v>
      </c>
      <c r="C82" s="245">
        <f>SUM(C83:C86)</f>
        <v>200</v>
      </c>
      <c r="D82" s="288">
        <f>SUM(D83:D86)</f>
        <v>100</v>
      </c>
    </row>
    <row r="83" spans="1:4" s="238" customFormat="1" ht="16.5" customHeight="1">
      <c r="A83" s="247" t="s">
        <v>2007</v>
      </c>
      <c r="B83" s="129">
        <f t="shared" si="1"/>
        <v>0</v>
      </c>
      <c r="C83" s="245">
        <v>0</v>
      </c>
      <c r="D83" s="288">
        <v>0</v>
      </c>
    </row>
    <row r="84" spans="1:4" s="238" customFormat="1" ht="16.5" customHeight="1">
      <c r="A84" s="247" t="s">
        <v>2358</v>
      </c>
      <c r="B84" s="129">
        <f t="shared" si="1"/>
        <v>0</v>
      </c>
      <c r="C84" s="245">
        <v>0</v>
      </c>
      <c r="D84" s="288">
        <v>0</v>
      </c>
    </row>
    <row r="85" spans="1:4" s="238" customFormat="1" ht="16.5" customHeight="1">
      <c r="A85" s="247" t="s">
        <v>2359</v>
      </c>
      <c r="B85" s="129">
        <f t="shared" si="1"/>
        <v>300</v>
      </c>
      <c r="C85" s="245">
        <v>200</v>
      </c>
      <c r="D85" s="288">
        <v>100</v>
      </c>
    </row>
    <row r="86" spans="1:4" s="238" customFormat="1" ht="16.5" customHeight="1">
      <c r="A86" s="247" t="s">
        <v>2360</v>
      </c>
      <c r="B86" s="129">
        <f t="shared" si="1"/>
        <v>0</v>
      </c>
      <c r="C86" s="245">
        <v>0</v>
      </c>
      <c r="D86" s="288">
        <v>0</v>
      </c>
    </row>
    <row r="87" spans="1:4" s="238" customFormat="1" ht="16.5" customHeight="1">
      <c r="A87" s="246" t="s">
        <v>279</v>
      </c>
      <c r="B87" s="129">
        <f t="shared" si="1"/>
        <v>20000</v>
      </c>
      <c r="C87" s="245">
        <f>SUM(C88,C93,C98,C103,C112,C119)</f>
        <v>20000</v>
      </c>
      <c r="D87" s="288">
        <f>SUM(D88,D93,D98,D103,D112,D119)</f>
        <v>0</v>
      </c>
    </row>
    <row r="88" spans="1:4" s="238" customFormat="1" ht="16.5" customHeight="1">
      <c r="A88" s="246" t="s">
        <v>2361</v>
      </c>
      <c r="B88" s="129">
        <f t="shared" si="1"/>
        <v>0</v>
      </c>
      <c r="C88" s="245">
        <f>SUM(C89:C92)</f>
        <v>0</v>
      </c>
      <c r="D88" s="288">
        <f>SUM(D89:D92)</f>
        <v>0</v>
      </c>
    </row>
    <row r="89" spans="1:4" s="238" customFormat="1" ht="16.5" customHeight="1">
      <c r="A89" s="247" t="s">
        <v>2041</v>
      </c>
      <c r="B89" s="129">
        <f t="shared" si="1"/>
        <v>0</v>
      </c>
      <c r="C89" s="245">
        <v>0</v>
      </c>
      <c r="D89" s="288">
        <v>0</v>
      </c>
    </row>
    <row r="90" spans="1:4" s="238" customFormat="1" ht="16.5" customHeight="1">
      <c r="A90" s="247" t="s">
        <v>2042</v>
      </c>
      <c r="B90" s="129">
        <f t="shared" si="1"/>
        <v>0</v>
      </c>
      <c r="C90" s="245">
        <v>0</v>
      </c>
      <c r="D90" s="288">
        <v>0</v>
      </c>
    </row>
    <row r="91" spans="1:4" s="238" customFormat="1" ht="16.5" customHeight="1">
      <c r="A91" s="247" t="s">
        <v>2362</v>
      </c>
      <c r="B91" s="129">
        <f t="shared" si="1"/>
        <v>0</v>
      </c>
      <c r="C91" s="245">
        <v>0</v>
      </c>
      <c r="D91" s="288">
        <v>0</v>
      </c>
    </row>
    <row r="92" spans="1:4" s="238" customFormat="1" ht="16.5" customHeight="1">
      <c r="A92" s="247" t="s">
        <v>2363</v>
      </c>
      <c r="B92" s="129">
        <f t="shared" si="1"/>
        <v>0</v>
      </c>
      <c r="C92" s="245">
        <v>0</v>
      </c>
      <c r="D92" s="288">
        <v>0</v>
      </c>
    </row>
    <row r="93" spans="1:4" s="238" customFormat="1" ht="16.5" customHeight="1">
      <c r="A93" s="246" t="s">
        <v>2364</v>
      </c>
      <c r="B93" s="129">
        <f t="shared" si="1"/>
        <v>0</v>
      </c>
      <c r="C93" s="245">
        <f>SUM(C94:C97)</f>
        <v>0</v>
      </c>
      <c r="D93" s="288">
        <f>SUM(D94:D97)</f>
        <v>0</v>
      </c>
    </row>
    <row r="94" spans="1:4" s="238" customFormat="1" ht="16.5" customHeight="1">
      <c r="A94" s="247" t="s">
        <v>2362</v>
      </c>
      <c r="B94" s="129">
        <f t="shared" si="1"/>
        <v>0</v>
      </c>
      <c r="C94" s="245">
        <v>0</v>
      </c>
      <c r="D94" s="288">
        <v>0</v>
      </c>
    </row>
    <row r="95" spans="1:4" s="238" customFormat="1" ht="16.5" customHeight="1">
      <c r="A95" s="247" t="s">
        <v>2365</v>
      </c>
      <c r="B95" s="129">
        <f t="shared" si="1"/>
        <v>0</v>
      </c>
      <c r="C95" s="245">
        <v>0</v>
      </c>
      <c r="D95" s="288">
        <v>0</v>
      </c>
    </row>
    <row r="96" spans="1:4" s="238" customFormat="1" ht="16.5" customHeight="1">
      <c r="A96" s="247" t="s">
        <v>2366</v>
      </c>
      <c r="B96" s="129">
        <f t="shared" si="1"/>
        <v>0</v>
      </c>
      <c r="C96" s="245">
        <v>0</v>
      </c>
      <c r="D96" s="288">
        <v>0</v>
      </c>
    </row>
    <row r="97" spans="1:4" s="238" customFormat="1" ht="16.5" customHeight="1">
      <c r="A97" s="247" t="s">
        <v>2367</v>
      </c>
      <c r="B97" s="129">
        <f t="shared" si="1"/>
        <v>0</v>
      </c>
      <c r="C97" s="245">
        <v>0</v>
      </c>
      <c r="D97" s="288">
        <v>0</v>
      </c>
    </row>
    <row r="98" spans="1:4" s="238" customFormat="1" ht="16.5" customHeight="1">
      <c r="A98" s="246" t="s">
        <v>2368</v>
      </c>
      <c r="B98" s="129">
        <f t="shared" si="1"/>
        <v>0</v>
      </c>
      <c r="C98" s="245">
        <f>SUM(C99:C102)</f>
        <v>0</v>
      </c>
      <c r="D98" s="288">
        <f>SUM(D99:D102)</f>
        <v>0</v>
      </c>
    </row>
    <row r="99" spans="1:4" s="238" customFormat="1" ht="16.5" customHeight="1">
      <c r="A99" s="247" t="s">
        <v>2047</v>
      </c>
      <c r="B99" s="129">
        <f t="shared" si="1"/>
        <v>0</v>
      </c>
      <c r="C99" s="245">
        <v>0</v>
      </c>
      <c r="D99" s="288">
        <v>0</v>
      </c>
    </row>
    <row r="100" spans="1:4" s="238" customFormat="1" ht="16.5" customHeight="1">
      <c r="A100" s="247" t="s">
        <v>2369</v>
      </c>
      <c r="B100" s="129">
        <f t="shared" si="1"/>
        <v>0</v>
      </c>
      <c r="C100" s="245">
        <v>0</v>
      </c>
      <c r="D100" s="288">
        <v>0</v>
      </c>
    </row>
    <row r="101" spans="1:4" s="238" customFormat="1" ht="16.5" customHeight="1">
      <c r="A101" s="247" t="s">
        <v>2370</v>
      </c>
      <c r="B101" s="129">
        <f t="shared" si="1"/>
        <v>0</v>
      </c>
      <c r="C101" s="245">
        <v>0</v>
      </c>
      <c r="D101" s="288">
        <v>0</v>
      </c>
    </row>
    <row r="102" spans="1:4" s="238" customFormat="1" ht="16.5" customHeight="1">
      <c r="A102" s="247" t="s">
        <v>2371</v>
      </c>
      <c r="B102" s="129">
        <f t="shared" si="1"/>
        <v>0</v>
      </c>
      <c r="C102" s="245">
        <v>0</v>
      </c>
      <c r="D102" s="288">
        <v>0</v>
      </c>
    </row>
    <row r="103" spans="1:4" s="238" customFormat="1" ht="16.5" customHeight="1">
      <c r="A103" s="246" t="s">
        <v>2372</v>
      </c>
      <c r="B103" s="129">
        <f t="shared" si="1"/>
        <v>0</v>
      </c>
      <c r="C103" s="245">
        <f>SUM(C104:C111)</f>
        <v>0</v>
      </c>
      <c r="D103" s="288">
        <f>SUM(D104:D111)</f>
        <v>0</v>
      </c>
    </row>
    <row r="104" spans="1:4" s="238" customFormat="1" ht="16.5" customHeight="1">
      <c r="A104" s="247" t="s">
        <v>2373</v>
      </c>
      <c r="B104" s="129">
        <f t="shared" si="1"/>
        <v>0</v>
      </c>
      <c r="C104" s="245">
        <v>0</v>
      </c>
      <c r="D104" s="288">
        <v>0</v>
      </c>
    </row>
    <row r="105" spans="1:4" s="238" customFormat="1" ht="16.5" customHeight="1">
      <c r="A105" s="247" t="s">
        <v>2374</v>
      </c>
      <c r="B105" s="129">
        <f t="shared" si="1"/>
        <v>0</v>
      </c>
      <c r="C105" s="245">
        <v>0</v>
      </c>
      <c r="D105" s="288">
        <v>0</v>
      </c>
    </row>
    <row r="106" spans="1:4" s="238" customFormat="1" ht="16.5" customHeight="1">
      <c r="A106" s="247" t="s">
        <v>2375</v>
      </c>
      <c r="B106" s="129">
        <f t="shared" si="1"/>
        <v>0</v>
      </c>
      <c r="C106" s="245">
        <v>0</v>
      </c>
      <c r="D106" s="288">
        <v>0</v>
      </c>
    </row>
    <row r="107" spans="1:4" s="238" customFormat="1" ht="16.5" customHeight="1">
      <c r="A107" s="247" t="s">
        <v>2376</v>
      </c>
      <c r="B107" s="129">
        <f t="shared" si="1"/>
        <v>0</v>
      </c>
      <c r="C107" s="245">
        <v>0</v>
      </c>
      <c r="D107" s="288">
        <v>0</v>
      </c>
    </row>
    <row r="108" spans="1:4" s="238" customFormat="1" ht="16.5" customHeight="1">
      <c r="A108" s="247" t="s">
        <v>2377</v>
      </c>
      <c r="B108" s="129">
        <f t="shared" si="1"/>
        <v>0</v>
      </c>
      <c r="C108" s="245">
        <v>0</v>
      </c>
      <c r="D108" s="288">
        <v>0</v>
      </c>
    </row>
    <row r="109" spans="1:4" s="238" customFormat="1" ht="16.5" customHeight="1">
      <c r="A109" s="247" t="s">
        <v>2378</v>
      </c>
      <c r="B109" s="129">
        <f t="shared" si="1"/>
        <v>0</v>
      </c>
      <c r="C109" s="245">
        <v>0</v>
      </c>
      <c r="D109" s="288">
        <v>0</v>
      </c>
    </row>
    <row r="110" spans="1:4" s="238" customFormat="1" ht="16.5" customHeight="1">
      <c r="A110" s="247" t="s">
        <v>2379</v>
      </c>
      <c r="B110" s="129">
        <f t="shared" si="1"/>
        <v>0</v>
      </c>
      <c r="C110" s="245">
        <v>0</v>
      </c>
      <c r="D110" s="288">
        <v>0</v>
      </c>
    </row>
    <row r="111" spans="1:4" s="238" customFormat="1" ht="16.5" customHeight="1">
      <c r="A111" s="247" t="s">
        <v>2380</v>
      </c>
      <c r="B111" s="129">
        <f t="shared" si="1"/>
        <v>0</v>
      </c>
      <c r="C111" s="245">
        <v>0</v>
      </c>
      <c r="D111" s="288">
        <v>0</v>
      </c>
    </row>
    <row r="112" spans="1:4" s="238" customFormat="1" ht="16.5" customHeight="1">
      <c r="A112" s="246" t="s">
        <v>2381</v>
      </c>
      <c r="B112" s="129">
        <f t="shared" si="1"/>
        <v>0</v>
      </c>
      <c r="C112" s="245">
        <f>SUM(C113:C118)</f>
        <v>0</v>
      </c>
      <c r="D112" s="288">
        <f>SUM(D113:D118)</f>
        <v>0</v>
      </c>
    </row>
    <row r="113" spans="1:4" s="238" customFormat="1" ht="16.5" customHeight="1">
      <c r="A113" s="247" t="s">
        <v>2382</v>
      </c>
      <c r="B113" s="129">
        <f t="shared" si="1"/>
        <v>0</v>
      </c>
      <c r="C113" s="245">
        <v>0</v>
      </c>
      <c r="D113" s="288">
        <v>0</v>
      </c>
    </row>
    <row r="114" spans="1:4" s="238" customFormat="1" ht="16.5" customHeight="1">
      <c r="A114" s="247" t="s">
        <v>2383</v>
      </c>
      <c r="B114" s="129">
        <f t="shared" si="1"/>
        <v>0</v>
      </c>
      <c r="C114" s="245">
        <v>0</v>
      </c>
      <c r="D114" s="288">
        <v>0</v>
      </c>
    </row>
    <row r="115" spans="1:4" s="238" customFormat="1" ht="16.5" customHeight="1">
      <c r="A115" s="247" t="s">
        <v>2384</v>
      </c>
      <c r="B115" s="129">
        <f t="shared" si="1"/>
        <v>0</v>
      </c>
      <c r="C115" s="245">
        <v>0</v>
      </c>
      <c r="D115" s="288">
        <v>0</v>
      </c>
    </row>
    <row r="116" spans="1:4" s="238" customFormat="1" ht="16.5" customHeight="1">
      <c r="A116" s="247" t="s">
        <v>2385</v>
      </c>
      <c r="B116" s="129">
        <f t="shared" si="1"/>
        <v>0</v>
      </c>
      <c r="C116" s="245">
        <v>0</v>
      </c>
      <c r="D116" s="288">
        <v>0</v>
      </c>
    </row>
    <row r="117" spans="1:4" s="238" customFormat="1" ht="16.5" customHeight="1">
      <c r="A117" s="247" t="s">
        <v>2386</v>
      </c>
      <c r="B117" s="129">
        <f t="shared" si="1"/>
        <v>0</v>
      </c>
      <c r="C117" s="245">
        <v>0</v>
      </c>
      <c r="D117" s="288">
        <v>0</v>
      </c>
    </row>
    <row r="118" spans="1:4" s="238" customFormat="1" ht="16.5" customHeight="1">
      <c r="A118" s="247" t="s">
        <v>2387</v>
      </c>
      <c r="B118" s="129">
        <f t="shared" si="1"/>
        <v>0</v>
      </c>
      <c r="C118" s="245">
        <v>0</v>
      </c>
      <c r="D118" s="288">
        <v>0</v>
      </c>
    </row>
    <row r="119" spans="1:4" s="238" customFormat="1" ht="16.5" customHeight="1">
      <c r="A119" s="246" t="s">
        <v>2388</v>
      </c>
      <c r="B119" s="129">
        <f t="shared" si="1"/>
        <v>20000</v>
      </c>
      <c r="C119" s="245">
        <f>SUM(C120:C127)</f>
        <v>20000</v>
      </c>
      <c r="D119" s="288">
        <f>SUM(D120:D127)</f>
        <v>0</v>
      </c>
    </row>
    <row r="120" spans="1:4" s="238" customFormat="1" ht="16.5" customHeight="1">
      <c r="A120" s="247" t="s">
        <v>2389</v>
      </c>
      <c r="B120" s="129">
        <f t="shared" si="1"/>
        <v>20000</v>
      </c>
      <c r="C120" s="245">
        <v>20000</v>
      </c>
      <c r="D120" s="288">
        <v>0</v>
      </c>
    </row>
    <row r="121" spans="1:4" s="238" customFormat="1" ht="16.5" customHeight="1">
      <c r="A121" s="247" t="s">
        <v>2065</v>
      </c>
      <c r="B121" s="129">
        <f t="shared" si="1"/>
        <v>0</v>
      </c>
      <c r="C121" s="245">
        <v>0</v>
      </c>
      <c r="D121" s="288">
        <v>0</v>
      </c>
    </row>
    <row r="122" spans="1:4" s="238" customFormat="1" ht="16.5" customHeight="1">
      <c r="A122" s="247" t="s">
        <v>2390</v>
      </c>
      <c r="B122" s="129">
        <f t="shared" si="1"/>
        <v>0</v>
      </c>
      <c r="C122" s="245">
        <v>0</v>
      </c>
      <c r="D122" s="288">
        <v>0</v>
      </c>
    </row>
    <row r="123" spans="1:4" s="238" customFormat="1" ht="16.5" customHeight="1">
      <c r="A123" s="247" t="s">
        <v>2391</v>
      </c>
      <c r="B123" s="129">
        <f t="shared" si="1"/>
        <v>0</v>
      </c>
      <c r="C123" s="245">
        <v>0</v>
      </c>
      <c r="D123" s="288">
        <v>0</v>
      </c>
    </row>
    <row r="124" spans="1:4" s="238" customFormat="1" ht="16.5" customHeight="1">
      <c r="A124" s="247" t="s">
        <v>2392</v>
      </c>
      <c r="B124" s="129">
        <f t="shared" si="1"/>
        <v>0</v>
      </c>
      <c r="C124" s="245">
        <v>0</v>
      </c>
      <c r="D124" s="288">
        <v>0</v>
      </c>
    </row>
    <row r="125" spans="1:4" s="238" customFormat="1" ht="16.5" customHeight="1">
      <c r="A125" s="247" t="s">
        <v>2393</v>
      </c>
      <c r="B125" s="129">
        <f t="shared" si="1"/>
        <v>0</v>
      </c>
      <c r="C125" s="245">
        <v>0</v>
      </c>
      <c r="D125" s="288">
        <v>0</v>
      </c>
    </row>
    <row r="126" spans="1:4" s="238" customFormat="1" ht="16.5" customHeight="1">
      <c r="A126" s="247" t="s">
        <v>2394</v>
      </c>
      <c r="B126" s="129">
        <f t="shared" si="1"/>
        <v>0</v>
      </c>
      <c r="C126" s="245">
        <v>0</v>
      </c>
      <c r="D126" s="288">
        <v>0</v>
      </c>
    </row>
    <row r="127" spans="1:4" s="238" customFormat="1" ht="16.5" customHeight="1">
      <c r="A127" s="247" t="s">
        <v>2395</v>
      </c>
      <c r="B127" s="129">
        <f t="shared" si="1"/>
        <v>0</v>
      </c>
      <c r="C127" s="245">
        <v>0</v>
      </c>
      <c r="D127" s="288">
        <v>0</v>
      </c>
    </row>
    <row r="128" spans="1:4" s="238" customFormat="1" ht="16.5" customHeight="1">
      <c r="A128" s="246" t="s">
        <v>284</v>
      </c>
      <c r="B128" s="129">
        <f t="shared" si="1"/>
        <v>0</v>
      </c>
      <c r="C128" s="245">
        <f>C129</f>
        <v>0</v>
      </c>
      <c r="D128" s="288">
        <f>D129</f>
        <v>0</v>
      </c>
    </row>
    <row r="129" spans="1:4" s="238" customFormat="1" ht="16.5" customHeight="1">
      <c r="A129" s="246" t="s">
        <v>2396</v>
      </c>
      <c r="B129" s="129">
        <f t="shared" si="1"/>
        <v>0</v>
      </c>
      <c r="C129" s="245">
        <f>SUM(C130:C132)</f>
        <v>0</v>
      </c>
      <c r="D129" s="288">
        <f>SUM(D130:D132)</f>
        <v>0</v>
      </c>
    </row>
    <row r="130" spans="1:4" s="238" customFormat="1" ht="16.5" customHeight="1">
      <c r="A130" s="247" t="s">
        <v>2397</v>
      </c>
      <c r="B130" s="129">
        <f t="shared" si="1"/>
        <v>0</v>
      </c>
      <c r="C130" s="245">
        <v>0</v>
      </c>
      <c r="D130" s="288">
        <v>0</v>
      </c>
    </row>
    <row r="131" spans="1:4" s="238" customFormat="1" ht="16.5" customHeight="1">
      <c r="A131" s="247" t="s">
        <v>2398</v>
      </c>
      <c r="B131" s="129">
        <f t="shared" si="1"/>
        <v>0</v>
      </c>
      <c r="C131" s="245">
        <v>0</v>
      </c>
      <c r="D131" s="288">
        <v>0</v>
      </c>
    </row>
    <row r="132" spans="1:4" s="238" customFormat="1" ht="16.5" customHeight="1">
      <c r="A132" s="247" t="s">
        <v>2399</v>
      </c>
      <c r="B132" s="129">
        <f t="shared" si="1"/>
        <v>0</v>
      </c>
      <c r="C132" s="245">
        <v>0</v>
      </c>
      <c r="D132" s="288">
        <v>0</v>
      </c>
    </row>
    <row r="133" spans="1:4" s="238" customFormat="1" ht="16.5" customHeight="1">
      <c r="A133" s="246" t="s">
        <v>293</v>
      </c>
      <c r="B133" s="129">
        <f t="shared" si="1"/>
        <v>50</v>
      </c>
      <c r="C133" s="245">
        <f>C134</f>
        <v>0</v>
      </c>
      <c r="D133" s="288">
        <f>D134</f>
        <v>50</v>
      </c>
    </row>
    <row r="134" spans="1:4" s="238" customFormat="1" ht="16.5" customHeight="1">
      <c r="A134" s="246" t="s">
        <v>2400</v>
      </c>
      <c r="B134" s="129">
        <f t="shared" ref="B134:B197" si="2">C134+D134</f>
        <v>50</v>
      </c>
      <c r="C134" s="245">
        <f>SUM(C135:C139)</f>
        <v>0</v>
      </c>
      <c r="D134" s="288">
        <f>SUM(D135:D139)</f>
        <v>50</v>
      </c>
    </row>
    <row r="135" spans="1:4" s="238" customFormat="1" ht="16.5" customHeight="1">
      <c r="A135" s="247" t="s">
        <v>2401</v>
      </c>
      <c r="B135" s="129">
        <f t="shared" si="2"/>
        <v>0</v>
      </c>
      <c r="C135" s="245">
        <v>0</v>
      </c>
      <c r="D135" s="288">
        <v>0</v>
      </c>
    </row>
    <row r="136" spans="1:4" s="238" customFormat="1" ht="16.5" customHeight="1">
      <c r="A136" s="247" t="s">
        <v>2402</v>
      </c>
      <c r="B136" s="129">
        <f t="shared" si="2"/>
        <v>0</v>
      </c>
      <c r="C136" s="245">
        <v>0</v>
      </c>
      <c r="D136" s="288">
        <v>0</v>
      </c>
    </row>
    <row r="137" spans="1:4" s="238" customFormat="1" ht="16.5" customHeight="1">
      <c r="A137" s="247" t="s">
        <v>2403</v>
      </c>
      <c r="B137" s="129">
        <f t="shared" si="2"/>
        <v>0</v>
      </c>
      <c r="C137" s="245">
        <v>0</v>
      </c>
      <c r="D137" s="288">
        <v>0</v>
      </c>
    </row>
    <row r="138" spans="1:4" s="238" customFormat="1" ht="16.5" customHeight="1">
      <c r="A138" s="247" t="s">
        <v>2404</v>
      </c>
      <c r="B138" s="129">
        <f t="shared" si="2"/>
        <v>50</v>
      </c>
      <c r="C138" s="245">
        <v>0</v>
      </c>
      <c r="D138" s="288">
        <v>50</v>
      </c>
    </row>
    <row r="139" spans="1:4" s="238" customFormat="1" ht="16.5" customHeight="1">
      <c r="A139" s="247" t="s">
        <v>2405</v>
      </c>
      <c r="B139" s="129">
        <f t="shared" si="2"/>
        <v>0</v>
      </c>
      <c r="C139" s="245">
        <v>0</v>
      </c>
      <c r="D139" s="288">
        <v>0</v>
      </c>
    </row>
    <row r="140" spans="1:4" s="238" customFormat="1" ht="16.5" customHeight="1">
      <c r="A140" s="246" t="s">
        <v>2129</v>
      </c>
      <c r="B140" s="129">
        <f t="shared" si="2"/>
        <v>0</v>
      </c>
      <c r="C140" s="245">
        <f>C141</f>
        <v>0</v>
      </c>
      <c r="D140" s="288">
        <f>D141</f>
        <v>0</v>
      </c>
    </row>
    <row r="141" spans="1:4" s="238" customFormat="1" ht="16.5" customHeight="1">
      <c r="A141" s="246" t="s">
        <v>2149</v>
      </c>
      <c r="B141" s="129">
        <f t="shared" si="2"/>
        <v>0</v>
      </c>
      <c r="C141" s="245">
        <f>SUM(C142:C143)</f>
        <v>0</v>
      </c>
      <c r="D141" s="288">
        <f>SUM(D142:D143)</f>
        <v>0</v>
      </c>
    </row>
    <row r="142" spans="1:4" s="238" customFormat="1" ht="16.5" customHeight="1">
      <c r="A142" s="247" t="s">
        <v>2406</v>
      </c>
      <c r="B142" s="129">
        <f t="shared" si="2"/>
        <v>0</v>
      </c>
      <c r="C142" s="245">
        <v>0</v>
      </c>
      <c r="D142" s="288">
        <v>0</v>
      </c>
    </row>
    <row r="143" spans="1:4" s="238" customFormat="1" ht="16.5" customHeight="1">
      <c r="A143" s="247" t="s">
        <v>2407</v>
      </c>
      <c r="B143" s="129">
        <f t="shared" si="2"/>
        <v>0</v>
      </c>
      <c r="C143" s="245">
        <v>0</v>
      </c>
      <c r="D143" s="288">
        <v>0</v>
      </c>
    </row>
    <row r="144" spans="1:4" s="238" customFormat="1" ht="16.5" customHeight="1">
      <c r="A144" s="246" t="s">
        <v>495</v>
      </c>
      <c r="B144" s="129">
        <f t="shared" si="2"/>
        <v>6826</v>
      </c>
      <c r="C144" s="245">
        <f>C145+C146+C155</f>
        <v>6770</v>
      </c>
      <c r="D144" s="288">
        <f>D145+D146+D155</f>
        <v>56</v>
      </c>
    </row>
    <row r="145" spans="1:4" s="238" customFormat="1" ht="16.5" customHeight="1">
      <c r="A145" s="246" t="s">
        <v>1206</v>
      </c>
      <c r="B145" s="129">
        <f t="shared" si="2"/>
        <v>410</v>
      </c>
      <c r="C145" s="245">
        <v>410</v>
      </c>
      <c r="D145" s="288">
        <v>0</v>
      </c>
    </row>
    <row r="146" spans="1:4" s="238" customFormat="1" ht="16.5" customHeight="1">
      <c r="A146" s="246" t="s">
        <v>2408</v>
      </c>
      <c r="B146" s="129">
        <f t="shared" si="2"/>
        <v>1178</v>
      </c>
      <c r="C146" s="245">
        <f>SUM(C147:C154)</f>
        <v>1178</v>
      </c>
      <c r="D146" s="288">
        <f>SUM(D147:D154)</f>
        <v>0</v>
      </c>
    </row>
    <row r="147" spans="1:4" s="238" customFormat="1" ht="16.5" customHeight="1">
      <c r="A147" s="247" t="s">
        <v>2409</v>
      </c>
      <c r="B147" s="129">
        <f t="shared" si="2"/>
        <v>0</v>
      </c>
      <c r="C147" s="245">
        <v>0</v>
      </c>
      <c r="D147" s="288">
        <v>0</v>
      </c>
    </row>
    <row r="148" spans="1:4" s="238" customFormat="1" ht="16.5" customHeight="1">
      <c r="A148" s="247" t="s">
        <v>2410</v>
      </c>
      <c r="B148" s="129">
        <f t="shared" si="2"/>
        <v>0</v>
      </c>
      <c r="C148" s="245">
        <v>0</v>
      </c>
      <c r="D148" s="288">
        <v>0</v>
      </c>
    </row>
    <row r="149" spans="1:4" s="238" customFormat="1" ht="16.5" customHeight="1">
      <c r="A149" s="247" t="s">
        <v>2411</v>
      </c>
      <c r="B149" s="129">
        <f t="shared" si="2"/>
        <v>1178</v>
      </c>
      <c r="C149" s="245">
        <v>1178</v>
      </c>
      <c r="D149" s="288">
        <v>0</v>
      </c>
    </row>
    <row r="150" spans="1:4" s="238" customFormat="1" ht="16.5" customHeight="1">
      <c r="A150" s="247" t="s">
        <v>2412</v>
      </c>
      <c r="B150" s="129">
        <f t="shared" si="2"/>
        <v>0</v>
      </c>
      <c r="C150" s="245">
        <v>0</v>
      </c>
      <c r="D150" s="288">
        <v>0</v>
      </c>
    </row>
    <row r="151" spans="1:4" s="238" customFormat="1" ht="16.5" customHeight="1">
      <c r="A151" s="247" t="s">
        <v>2413</v>
      </c>
      <c r="B151" s="129">
        <f t="shared" si="2"/>
        <v>0</v>
      </c>
      <c r="C151" s="245">
        <v>0</v>
      </c>
      <c r="D151" s="288">
        <v>0</v>
      </c>
    </row>
    <row r="152" spans="1:4" s="238" customFormat="1" ht="16.5" customHeight="1">
      <c r="A152" s="247" t="s">
        <v>2414</v>
      </c>
      <c r="B152" s="129">
        <f t="shared" si="2"/>
        <v>0</v>
      </c>
      <c r="C152" s="245">
        <v>0</v>
      </c>
      <c r="D152" s="288">
        <v>0</v>
      </c>
    </row>
    <row r="153" spans="1:4" s="238" customFormat="1" ht="16.5" customHeight="1">
      <c r="A153" s="247" t="s">
        <v>2415</v>
      </c>
      <c r="B153" s="129">
        <f t="shared" si="2"/>
        <v>0</v>
      </c>
      <c r="C153" s="245">
        <v>0</v>
      </c>
      <c r="D153" s="288">
        <v>0</v>
      </c>
    </row>
    <row r="154" spans="1:4" s="238" customFormat="1" ht="16.5" customHeight="1">
      <c r="A154" s="247" t="s">
        <v>2416</v>
      </c>
      <c r="B154" s="129">
        <f t="shared" si="2"/>
        <v>0</v>
      </c>
      <c r="C154" s="245">
        <v>0</v>
      </c>
      <c r="D154" s="288">
        <v>0</v>
      </c>
    </row>
    <row r="155" spans="1:4" s="238" customFormat="1" ht="16.5" customHeight="1">
      <c r="A155" s="246" t="s">
        <v>2417</v>
      </c>
      <c r="B155" s="129">
        <f t="shared" si="2"/>
        <v>5238</v>
      </c>
      <c r="C155" s="245">
        <f>SUM(C156:C166)</f>
        <v>5182</v>
      </c>
      <c r="D155" s="288">
        <f>SUM(D156:D166)</f>
        <v>56</v>
      </c>
    </row>
    <row r="156" spans="1:4" s="238" customFormat="1" ht="16.5" customHeight="1">
      <c r="A156" s="247" t="s">
        <v>2418</v>
      </c>
      <c r="B156" s="129">
        <f t="shared" si="2"/>
        <v>0</v>
      </c>
      <c r="C156" s="245">
        <v>0</v>
      </c>
      <c r="D156" s="288">
        <v>0</v>
      </c>
    </row>
    <row r="157" spans="1:4" s="238" customFormat="1" ht="16.5" customHeight="1">
      <c r="A157" s="247" t="s">
        <v>2419</v>
      </c>
      <c r="B157" s="129">
        <f t="shared" si="2"/>
        <v>3217</v>
      </c>
      <c r="C157" s="245">
        <v>3192</v>
      </c>
      <c r="D157" s="288">
        <v>25</v>
      </c>
    </row>
    <row r="158" spans="1:4" s="238" customFormat="1" ht="16.5" customHeight="1">
      <c r="A158" s="247" t="s">
        <v>2420</v>
      </c>
      <c r="B158" s="129">
        <f t="shared" si="2"/>
        <v>1406</v>
      </c>
      <c r="C158" s="245">
        <v>1390</v>
      </c>
      <c r="D158" s="288">
        <v>16</v>
      </c>
    </row>
    <row r="159" spans="1:4" s="238" customFormat="1" ht="16.5" customHeight="1">
      <c r="A159" s="247" t="s">
        <v>2421</v>
      </c>
      <c r="B159" s="129">
        <f t="shared" si="2"/>
        <v>3</v>
      </c>
      <c r="C159" s="245">
        <v>-1</v>
      </c>
      <c r="D159" s="288">
        <v>4</v>
      </c>
    </row>
    <row r="160" spans="1:4" s="238" customFormat="1" ht="16.5" customHeight="1">
      <c r="A160" s="247" t="s">
        <v>2422</v>
      </c>
      <c r="B160" s="129">
        <f t="shared" si="2"/>
        <v>0</v>
      </c>
      <c r="C160" s="245">
        <v>0</v>
      </c>
      <c r="D160" s="288">
        <v>0</v>
      </c>
    </row>
    <row r="161" spans="1:4" s="238" customFormat="1" ht="16.5" customHeight="1">
      <c r="A161" s="247" t="s">
        <v>2423</v>
      </c>
      <c r="B161" s="129">
        <f t="shared" si="2"/>
        <v>497</v>
      </c>
      <c r="C161" s="245">
        <v>486</v>
      </c>
      <c r="D161" s="288">
        <v>11</v>
      </c>
    </row>
    <row r="162" spans="1:4" s="238" customFormat="1" ht="16.5" customHeight="1">
      <c r="A162" s="247" t="s">
        <v>2424</v>
      </c>
      <c r="B162" s="129">
        <f t="shared" si="2"/>
        <v>0</v>
      </c>
      <c r="C162" s="245">
        <v>0</v>
      </c>
      <c r="D162" s="288">
        <v>0</v>
      </c>
    </row>
    <row r="163" spans="1:4" s="238" customFormat="1" ht="16.5" customHeight="1">
      <c r="A163" s="247" t="s">
        <v>2425</v>
      </c>
      <c r="B163" s="129">
        <f t="shared" si="2"/>
        <v>0</v>
      </c>
      <c r="C163" s="245">
        <v>0</v>
      </c>
      <c r="D163" s="288">
        <v>0</v>
      </c>
    </row>
    <row r="164" spans="1:4" s="238" customFormat="1" ht="16.5" customHeight="1">
      <c r="A164" s="247" t="s">
        <v>2426</v>
      </c>
      <c r="B164" s="129">
        <f t="shared" si="2"/>
        <v>0</v>
      </c>
      <c r="C164" s="245">
        <v>0</v>
      </c>
      <c r="D164" s="288">
        <v>0</v>
      </c>
    </row>
    <row r="165" spans="1:4" s="238" customFormat="1" ht="16.5" customHeight="1">
      <c r="A165" s="247" t="s">
        <v>2427</v>
      </c>
      <c r="B165" s="129">
        <f t="shared" si="2"/>
        <v>0</v>
      </c>
      <c r="C165" s="245">
        <v>0</v>
      </c>
      <c r="D165" s="288">
        <v>0</v>
      </c>
    </row>
    <row r="166" spans="1:4" s="238" customFormat="1" ht="16.5" customHeight="1">
      <c r="A166" s="247" t="s">
        <v>2428</v>
      </c>
      <c r="B166" s="129">
        <f t="shared" si="2"/>
        <v>115</v>
      </c>
      <c r="C166" s="245">
        <v>115</v>
      </c>
      <c r="D166" s="288">
        <v>0</v>
      </c>
    </row>
    <row r="167" spans="1:4" s="238" customFormat="1" ht="16.5" customHeight="1">
      <c r="A167" s="246" t="s">
        <v>2286</v>
      </c>
      <c r="B167" s="129">
        <f t="shared" si="2"/>
        <v>6725</v>
      </c>
      <c r="C167" s="245">
        <f>C168</f>
        <v>6137</v>
      </c>
      <c r="D167" s="288">
        <f>D168</f>
        <v>588</v>
      </c>
    </row>
    <row r="168" spans="1:4" s="238" customFormat="1" ht="16.5" customHeight="1">
      <c r="A168" s="246" t="s">
        <v>2429</v>
      </c>
      <c r="B168" s="129">
        <f t="shared" si="2"/>
        <v>6725</v>
      </c>
      <c r="C168" s="245">
        <f>SUM(C169:C185)</f>
        <v>6137</v>
      </c>
      <c r="D168" s="288">
        <f>SUM(D169:D185)</f>
        <v>588</v>
      </c>
    </row>
    <row r="169" spans="1:4" s="238" customFormat="1" ht="16.5" customHeight="1">
      <c r="A169" s="247" t="s">
        <v>2430</v>
      </c>
      <c r="B169" s="129">
        <f t="shared" si="2"/>
        <v>0</v>
      </c>
      <c r="C169" s="245">
        <v>0</v>
      </c>
      <c r="D169" s="288">
        <v>0</v>
      </c>
    </row>
    <row r="170" spans="1:4" s="238" customFormat="1" ht="16.5" customHeight="1">
      <c r="A170" s="247" t="s">
        <v>2431</v>
      </c>
      <c r="B170" s="129">
        <f t="shared" si="2"/>
        <v>0</v>
      </c>
      <c r="C170" s="245">
        <v>0</v>
      </c>
      <c r="D170" s="288">
        <v>0</v>
      </c>
    </row>
    <row r="171" spans="1:4" s="238" customFormat="1" ht="16.5" customHeight="1">
      <c r="A171" s="247" t="s">
        <v>2432</v>
      </c>
      <c r="B171" s="129">
        <f t="shared" si="2"/>
        <v>0</v>
      </c>
      <c r="C171" s="245">
        <v>0</v>
      </c>
      <c r="D171" s="288">
        <v>0</v>
      </c>
    </row>
    <row r="172" spans="1:4" s="238" customFormat="1" ht="16.5" customHeight="1">
      <c r="A172" s="247" t="s">
        <v>2433</v>
      </c>
      <c r="B172" s="129">
        <f t="shared" si="2"/>
        <v>6725</v>
      </c>
      <c r="C172" s="245">
        <v>6137</v>
      </c>
      <c r="D172" s="288">
        <v>588</v>
      </c>
    </row>
    <row r="173" spans="1:4" s="238" customFormat="1" ht="16.5" customHeight="1">
      <c r="A173" s="247" t="s">
        <v>2434</v>
      </c>
      <c r="B173" s="129">
        <f t="shared" si="2"/>
        <v>0</v>
      </c>
      <c r="C173" s="245">
        <v>0</v>
      </c>
      <c r="D173" s="288">
        <v>0</v>
      </c>
    </row>
    <row r="174" spans="1:4" s="238" customFormat="1" ht="16.5" customHeight="1">
      <c r="A174" s="247" t="s">
        <v>2435</v>
      </c>
      <c r="B174" s="129">
        <f t="shared" si="2"/>
        <v>0</v>
      </c>
      <c r="C174" s="245">
        <v>0</v>
      </c>
      <c r="D174" s="288">
        <v>0</v>
      </c>
    </row>
    <row r="175" spans="1:4" s="238" customFormat="1" ht="16.5" customHeight="1">
      <c r="A175" s="247" t="s">
        <v>2436</v>
      </c>
      <c r="B175" s="129">
        <f t="shared" si="2"/>
        <v>0</v>
      </c>
      <c r="C175" s="245">
        <v>0</v>
      </c>
      <c r="D175" s="288">
        <v>0</v>
      </c>
    </row>
    <row r="176" spans="1:4" s="238" customFormat="1" ht="16.5" customHeight="1">
      <c r="A176" s="247" t="s">
        <v>2437</v>
      </c>
      <c r="B176" s="129">
        <f t="shared" si="2"/>
        <v>0</v>
      </c>
      <c r="C176" s="245">
        <v>0</v>
      </c>
      <c r="D176" s="288">
        <v>0</v>
      </c>
    </row>
    <row r="177" spans="1:4" s="238" customFormat="1" ht="16.5" customHeight="1">
      <c r="A177" s="247" t="s">
        <v>2438</v>
      </c>
      <c r="B177" s="129">
        <f t="shared" si="2"/>
        <v>0</v>
      </c>
      <c r="C177" s="245">
        <v>0</v>
      </c>
      <c r="D177" s="288">
        <v>0</v>
      </c>
    </row>
    <row r="178" spans="1:4" s="238" customFormat="1" ht="16.5" customHeight="1">
      <c r="A178" s="247" t="s">
        <v>2439</v>
      </c>
      <c r="B178" s="129">
        <f t="shared" si="2"/>
        <v>0</v>
      </c>
      <c r="C178" s="245">
        <v>0</v>
      </c>
      <c r="D178" s="288">
        <v>0</v>
      </c>
    </row>
    <row r="179" spans="1:4" s="238" customFormat="1" ht="16.5" customHeight="1">
      <c r="A179" s="247" t="s">
        <v>2440</v>
      </c>
      <c r="B179" s="129">
        <f t="shared" si="2"/>
        <v>0</v>
      </c>
      <c r="C179" s="245">
        <v>0</v>
      </c>
      <c r="D179" s="288">
        <v>0</v>
      </c>
    </row>
    <row r="180" spans="1:4" s="238" customFormat="1" ht="16.5" customHeight="1">
      <c r="A180" s="247" t="s">
        <v>2441</v>
      </c>
      <c r="B180" s="129">
        <f t="shared" si="2"/>
        <v>0</v>
      </c>
      <c r="C180" s="245">
        <v>0</v>
      </c>
      <c r="D180" s="288">
        <v>0</v>
      </c>
    </row>
    <row r="181" spans="1:4" s="238" customFormat="1" ht="16.5" customHeight="1">
      <c r="A181" s="247" t="s">
        <v>2442</v>
      </c>
      <c r="B181" s="129">
        <f t="shared" si="2"/>
        <v>0</v>
      </c>
      <c r="C181" s="245">
        <v>0</v>
      </c>
      <c r="D181" s="288">
        <v>0</v>
      </c>
    </row>
    <row r="182" spans="1:4" s="238" customFormat="1" ht="16.5" customHeight="1">
      <c r="A182" s="247" t="s">
        <v>2443</v>
      </c>
      <c r="B182" s="129">
        <f t="shared" si="2"/>
        <v>0</v>
      </c>
      <c r="C182" s="245">
        <v>0</v>
      </c>
      <c r="D182" s="288">
        <v>0</v>
      </c>
    </row>
    <row r="183" spans="1:4" s="238" customFormat="1" ht="16.5" customHeight="1">
      <c r="A183" s="247" t="s">
        <v>2444</v>
      </c>
      <c r="B183" s="129">
        <f t="shared" si="2"/>
        <v>0</v>
      </c>
      <c r="C183" s="245">
        <v>0</v>
      </c>
      <c r="D183" s="288">
        <v>0</v>
      </c>
    </row>
    <row r="184" spans="1:4" s="238" customFormat="1" ht="16.5" customHeight="1">
      <c r="A184" s="247" t="s">
        <v>2445</v>
      </c>
      <c r="B184" s="129">
        <f t="shared" si="2"/>
        <v>0</v>
      </c>
      <c r="C184" s="245">
        <v>0</v>
      </c>
      <c r="D184" s="288">
        <v>0</v>
      </c>
    </row>
    <row r="185" spans="1:4" s="238" customFormat="1" ht="16.5" customHeight="1">
      <c r="A185" s="247" t="s">
        <v>2446</v>
      </c>
      <c r="B185" s="129">
        <f t="shared" si="2"/>
        <v>0</v>
      </c>
      <c r="C185" s="245">
        <v>0</v>
      </c>
      <c r="D185" s="288">
        <v>0</v>
      </c>
    </row>
    <row r="186" spans="1:4" s="238" customFormat="1" ht="16.5" customHeight="1">
      <c r="A186" s="246" t="s">
        <v>2294</v>
      </c>
      <c r="B186" s="129">
        <f t="shared" si="2"/>
        <v>162</v>
      </c>
      <c r="C186" s="245">
        <f>C187</f>
        <v>83</v>
      </c>
      <c r="D186" s="288">
        <f>D187</f>
        <v>79</v>
      </c>
    </row>
    <row r="187" spans="1:4" s="238" customFormat="1" ht="16.5" customHeight="1">
      <c r="A187" s="246" t="s">
        <v>2447</v>
      </c>
      <c r="B187" s="129">
        <f t="shared" si="2"/>
        <v>162</v>
      </c>
      <c r="C187" s="245">
        <f>SUM(C188:C204)</f>
        <v>83</v>
      </c>
      <c r="D187" s="288">
        <f>SUM(D188:D204)</f>
        <v>79</v>
      </c>
    </row>
    <row r="188" spans="1:4" s="238" customFormat="1" ht="16.5" customHeight="1">
      <c r="A188" s="247" t="s">
        <v>2448</v>
      </c>
      <c r="B188" s="129">
        <f t="shared" si="2"/>
        <v>0</v>
      </c>
      <c r="C188" s="245">
        <v>0</v>
      </c>
      <c r="D188" s="288">
        <v>0</v>
      </c>
    </row>
    <row r="189" spans="1:4" s="238" customFormat="1" ht="16.5" customHeight="1">
      <c r="A189" s="247" t="s">
        <v>2449</v>
      </c>
      <c r="B189" s="129">
        <f t="shared" si="2"/>
        <v>0</v>
      </c>
      <c r="C189" s="245">
        <v>0</v>
      </c>
      <c r="D189" s="288">
        <v>0</v>
      </c>
    </row>
    <row r="190" spans="1:4" s="238" customFormat="1" ht="16.5" customHeight="1">
      <c r="A190" s="247" t="s">
        <v>2450</v>
      </c>
      <c r="B190" s="129">
        <f t="shared" si="2"/>
        <v>0</v>
      </c>
      <c r="C190" s="245">
        <v>0</v>
      </c>
      <c r="D190" s="288">
        <v>0</v>
      </c>
    </row>
    <row r="191" spans="1:4" s="238" customFormat="1" ht="16.5" customHeight="1">
      <c r="A191" s="247" t="s">
        <v>2451</v>
      </c>
      <c r="B191" s="129">
        <f t="shared" si="2"/>
        <v>61</v>
      </c>
      <c r="C191" s="245">
        <v>0</v>
      </c>
      <c r="D191" s="288">
        <v>61</v>
      </c>
    </row>
    <row r="192" spans="1:4" s="238" customFormat="1" ht="16.5" customHeight="1">
      <c r="A192" s="247" t="s">
        <v>2452</v>
      </c>
      <c r="B192" s="129">
        <f t="shared" si="2"/>
        <v>0</v>
      </c>
      <c r="C192" s="245">
        <v>0</v>
      </c>
      <c r="D192" s="288">
        <v>0</v>
      </c>
    </row>
    <row r="193" spans="1:4" s="238" customFormat="1" ht="16.5" customHeight="1">
      <c r="A193" s="247" t="s">
        <v>2453</v>
      </c>
      <c r="B193" s="129">
        <f t="shared" si="2"/>
        <v>0</v>
      </c>
      <c r="C193" s="245">
        <v>0</v>
      </c>
      <c r="D193" s="288">
        <v>0</v>
      </c>
    </row>
    <row r="194" spans="1:4" s="238" customFormat="1" ht="16.5" customHeight="1">
      <c r="A194" s="247" t="s">
        <v>2454</v>
      </c>
      <c r="B194" s="129">
        <f t="shared" si="2"/>
        <v>0</v>
      </c>
      <c r="C194" s="245">
        <v>0</v>
      </c>
      <c r="D194" s="288">
        <v>0</v>
      </c>
    </row>
    <row r="195" spans="1:4" s="238" customFormat="1" ht="16.5" customHeight="1">
      <c r="A195" s="247" t="s">
        <v>2455</v>
      </c>
      <c r="B195" s="129">
        <f t="shared" si="2"/>
        <v>0</v>
      </c>
      <c r="C195" s="245">
        <v>0</v>
      </c>
      <c r="D195" s="288">
        <v>0</v>
      </c>
    </row>
    <row r="196" spans="1:4" s="238" customFormat="1" ht="16.5" customHeight="1">
      <c r="A196" s="247" t="s">
        <v>2456</v>
      </c>
      <c r="B196" s="129">
        <f t="shared" si="2"/>
        <v>0</v>
      </c>
      <c r="C196" s="245">
        <v>0</v>
      </c>
      <c r="D196" s="288">
        <v>0</v>
      </c>
    </row>
    <row r="197" spans="1:4" s="238" customFormat="1" ht="16.5" customHeight="1">
      <c r="A197" s="247" t="s">
        <v>2457</v>
      </c>
      <c r="B197" s="129">
        <f t="shared" si="2"/>
        <v>0</v>
      </c>
      <c r="C197" s="245">
        <v>0</v>
      </c>
      <c r="D197" s="288">
        <v>0</v>
      </c>
    </row>
    <row r="198" spans="1:4" s="238" customFormat="1" ht="16.5" customHeight="1">
      <c r="A198" s="247" t="s">
        <v>2458</v>
      </c>
      <c r="B198" s="129">
        <f t="shared" ref="B198:B261" si="3">C198+D198</f>
        <v>0</v>
      </c>
      <c r="C198" s="245">
        <v>0</v>
      </c>
      <c r="D198" s="288">
        <v>0</v>
      </c>
    </row>
    <row r="199" spans="1:4" s="238" customFormat="1" ht="16.5" customHeight="1">
      <c r="A199" s="247" t="s">
        <v>2459</v>
      </c>
      <c r="B199" s="129">
        <f t="shared" si="3"/>
        <v>0</v>
      </c>
      <c r="C199" s="245">
        <v>0</v>
      </c>
      <c r="D199" s="288">
        <v>0</v>
      </c>
    </row>
    <row r="200" spans="1:4" s="238" customFormat="1" ht="16.5" customHeight="1">
      <c r="A200" s="247" t="s">
        <v>2460</v>
      </c>
      <c r="B200" s="129">
        <f t="shared" si="3"/>
        <v>0</v>
      </c>
      <c r="C200" s="245">
        <v>0</v>
      </c>
      <c r="D200" s="288">
        <v>0</v>
      </c>
    </row>
    <row r="201" spans="1:4" s="238" customFormat="1" ht="16.5" customHeight="1">
      <c r="A201" s="247" t="s">
        <v>2461</v>
      </c>
      <c r="B201" s="129">
        <f t="shared" si="3"/>
        <v>90</v>
      </c>
      <c r="C201" s="245">
        <v>72</v>
      </c>
      <c r="D201" s="288">
        <v>18</v>
      </c>
    </row>
    <row r="202" spans="1:4" s="238" customFormat="1" ht="16.5" customHeight="1">
      <c r="A202" s="247" t="s">
        <v>2462</v>
      </c>
      <c r="B202" s="129">
        <f t="shared" si="3"/>
        <v>0</v>
      </c>
      <c r="C202" s="245">
        <v>0</v>
      </c>
      <c r="D202" s="288">
        <v>0</v>
      </c>
    </row>
    <row r="203" spans="1:4" s="238" customFormat="1" ht="16.5" customHeight="1">
      <c r="A203" s="247" t="s">
        <v>2463</v>
      </c>
      <c r="B203" s="129">
        <f t="shared" si="3"/>
        <v>11</v>
      </c>
      <c r="C203" s="245">
        <v>11</v>
      </c>
      <c r="D203" s="288">
        <v>0</v>
      </c>
    </row>
    <row r="204" spans="1:4" s="238" customFormat="1" ht="16.5" customHeight="1">
      <c r="A204" s="247" t="s">
        <v>2464</v>
      </c>
      <c r="B204" s="129">
        <f t="shared" si="3"/>
        <v>0</v>
      </c>
      <c r="C204" s="245">
        <v>0</v>
      </c>
      <c r="D204" s="288">
        <v>0</v>
      </c>
    </row>
    <row r="205" spans="1:4" ht="16.5" customHeight="1">
      <c r="A205" s="123" t="s">
        <v>97</v>
      </c>
      <c r="B205" s="129">
        <f t="shared" si="3"/>
        <v>3979</v>
      </c>
      <c r="C205" s="129"/>
      <c r="D205" s="287">
        <v>3979</v>
      </c>
    </row>
    <row r="206" spans="1:4" ht="18" customHeight="1">
      <c r="A206" s="123" t="s">
        <v>98</v>
      </c>
      <c r="B206" s="129">
        <f t="shared" si="3"/>
        <v>16905</v>
      </c>
      <c r="C206" s="130">
        <v>16905</v>
      </c>
      <c r="D206" s="124"/>
    </row>
    <row r="207" spans="1:4" ht="17.25" customHeight="1">
      <c r="A207" s="123" t="s">
        <v>99</v>
      </c>
      <c r="B207" s="129">
        <f t="shared" si="3"/>
        <v>166086</v>
      </c>
      <c r="C207" s="129">
        <v>166086</v>
      </c>
      <c r="D207" s="124"/>
    </row>
    <row r="208" spans="1:4" ht="17.25" customHeight="1">
      <c r="A208" s="123" t="s">
        <v>100</v>
      </c>
      <c r="B208" s="129">
        <f t="shared" si="3"/>
        <v>0</v>
      </c>
      <c r="C208" s="129"/>
      <c r="D208" s="124"/>
    </row>
    <row r="209" spans="1:4" s="115" customFormat="1" ht="18.75" customHeight="1">
      <c r="A209" s="122" t="s">
        <v>101</v>
      </c>
      <c r="B209" s="129">
        <f t="shared" si="3"/>
        <v>92069</v>
      </c>
      <c r="C209" s="213">
        <v>46352</v>
      </c>
      <c r="D209" s="287">
        <v>45717</v>
      </c>
    </row>
    <row r="210" spans="1:4" s="116" customFormat="1" ht="18.75" customHeight="1">
      <c r="A210" s="123" t="s">
        <v>102</v>
      </c>
      <c r="B210" s="129">
        <f t="shared" si="3"/>
        <v>46352</v>
      </c>
      <c r="C210" s="129">
        <v>46352</v>
      </c>
      <c r="D210" s="287"/>
    </row>
    <row r="211" spans="1:4">
      <c r="D211" s="131"/>
    </row>
    <row r="223" spans="1:4">
      <c r="A223" s="125"/>
    </row>
    <row r="224" spans="1:4" s="114" customFormat="1"/>
    <row r="225" ht="18.75" customHeight="1"/>
    <row r="226" s="114" customFormat="1"/>
    <row r="249" spans="2:4">
      <c r="B249" s="134"/>
      <c r="C249" s="134"/>
      <c r="D249" s="134"/>
    </row>
  </sheetData>
  <mergeCells count="10">
    <mergeCell ref="E1:S1"/>
    <mergeCell ref="F2:N2"/>
    <mergeCell ref="A4:A5"/>
    <mergeCell ref="G4:I4"/>
    <mergeCell ref="J4:L4"/>
    <mergeCell ref="M4:O4"/>
    <mergeCell ref="P4:R4"/>
    <mergeCell ref="S4:S5"/>
    <mergeCell ref="B4:D4"/>
    <mergeCell ref="A2:D2"/>
  </mergeCells>
  <phoneticPr fontId="74" type="noConversion"/>
  <printOptions horizontalCentered="1" verticalCentered="1"/>
  <pageMargins left="0.19685039370078741" right="0.11811023622047245" top="7.874015748031496E-2" bottom="0.27559055118110237" header="0.11811023622047245" footer="0.39370078740157483"/>
  <pageSetup paperSize="9" firstPageNumber="19" orientation="portrait" useFirstPageNumber="1" r:id="rId1"/>
  <headerFooter alignWithMargins="0">
    <oddFooter>&amp;C- &amp;P -</oddFooter>
  </headerFooter>
</worksheet>
</file>

<file path=xl/worksheets/sheet13.xml><?xml version="1.0" encoding="utf-8"?>
<worksheet xmlns="http://schemas.openxmlformats.org/spreadsheetml/2006/main" xmlns:r="http://schemas.openxmlformats.org/officeDocument/2006/relationships">
  <dimension ref="A1:J17"/>
  <sheetViews>
    <sheetView workbookViewId="0">
      <selection activeCell="H29" sqref="H29"/>
    </sheetView>
  </sheetViews>
  <sheetFormatPr defaultColWidth="9" defaultRowHeight="14.25"/>
  <cols>
    <col min="1" max="1" width="62.125" style="168" customWidth="1"/>
    <col min="2" max="2" width="10.25" style="168" hidden="1" customWidth="1"/>
    <col min="3" max="3" width="9.5" style="168" hidden="1" customWidth="1"/>
    <col min="4" max="4" width="10.375" style="168" hidden="1" customWidth="1"/>
    <col min="5" max="5" width="9.25" style="168" hidden="1" customWidth="1"/>
    <col min="6" max="6" width="9.5" style="168" hidden="1" customWidth="1"/>
    <col min="7" max="7" width="9.25" style="168" hidden="1" customWidth="1"/>
    <col min="8" max="10" width="15.625" style="168" customWidth="1"/>
    <col min="11" max="11" width="10.25" style="168" customWidth="1"/>
    <col min="12" max="17" width="9.125" style="168" customWidth="1"/>
    <col min="18" max="23" width="9.25" style="168" customWidth="1"/>
    <col min="24" max="26" width="8.375" style="168" customWidth="1"/>
    <col min="27" max="27" width="7.5" style="168" customWidth="1"/>
    <col min="28" max="16384" width="9" style="168"/>
  </cols>
  <sheetData>
    <row r="1" spans="1:10" ht="21" customHeight="1">
      <c r="A1" s="325" t="s">
        <v>2556</v>
      </c>
      <c r="B1" s="325"/>
      <c r="C1" s="325"/>
      <c r="D1" s="325"/>
      <c r="E1" s="325"/>
      <c r="F1" s="325"/>
      <c r="G1" s="325"/>
      <c r="H1" s="325"/>
      <c r="I1" s="325"/>
      <c r="J1" s="325"/>
    </row>
    <row r="2" spans="1:10" ht="38.25" customHeight="1">
      <c r="A2" s="326" t="s">
        <v>2564</v>
      </c>
      <c r="B2" s="326"/>
      <c r="C2" s="326"/>
      <c r="D2" s="326"/>
      <c r="E2" s="326"/>
      <c r="F2" s="326"/>
      <c r="G2" s="326"/>
      <c r="H2" s="326"/>
      <c r="I2" s="326"/>
      <c r="J2" s="326"/>
    </row>
    <row r="3" spans="1:10" ht="38.25" customHeight="1">
      <c r="A3" s="64"/>
      <c r="B3" s="64"/>
      <c r="C3" s="64"/>
      <c r="D3" s="66"/>
      <c r="E3" s="66"/>
      <c r="F3" s="66"/>
      <c r="G3" s="66"/>
      <c r="H3" s="66"/>
      <c r="I3" s="66"/>
      <c r="J3" s="64"/>
    </row>
    <row r="4" spans="1:10" ht="25.5" customHeight="1">
      <c r="A4" s="361" t="s">
        <v>103</v>
      </c>
      <c r="B4" s="362" t="s">
        <v>1262</v>
      </c>
      <c r="C4" s="361"/>
      <c r="D4" s="361"/>
      <c r="E4" s="362" t="s">
        <v>1263</v>
      </c>
      <c r="F4" s="361"/>
      <c r="G4" s="361"/>
      <c r="H4" s="362" t="s">
        <v>1261</v>
      </c>
      <c r="I4" s="361"/>
      <c r="J4" s="361"/>
    </row>
    <row r="5" spans="1:10" ht="16.5" customHeight="1">
      <c r="A5" s="361"/>
      <c r="B5" s="175" t="s">
        <v>11</v>
      </c>
      <c r="C5" s="175" t="s">
        <v>12</v>
      </c>
      <c r="D5" s="175" t="s">
        <v>13</v>
      </c>
      <c r="E5" s="175" t="s">
        <v>11</v>
      </c>
      <c r="F5" s="175" t="s">
        <v>12</v>
      </c>
      <c r="G5" s="175" t="s">
        <v>13</v>
      </c>
      <c r="H5" s="175" t="s">
        <v>11</v>
      </c>
      <c r="I5" s="175" t="s">
        <v>12</v>
      </c>
      <c r="J5" s="175" t="s">
        <v>13</v>
      </c>
    </row>
    <row r="6" spans="1:10" ht="19.5" customHeight="1">
      <c r="A6" s="214" t="s">
        <v>1253</v>
      </c>
      <c r="B6" s="215">
        <v>131752</v>
      </c>
      <c r="C6" s="215">
        <v>123753</v>
      </c>
      <c r="D6" s="198">
        <v>7999</v>
      </c>
      <c r="E6" s="198">
        <f t="shared" ref="E6:J6" si="0">SUM(E7:E15)</f>
        <v>50717</v>
      </c>
      <c r="F6" s="198">
        <f t="shared" si="0"/>
        <v>5000</v>
      </c>
      <c r="G6" s="198">
        <f t="shared" si="0"/>
        <v>45717</v>
      </c>
      <c r="H6" s="198">
        <f t="shared" si="0"/>
        <v>232687</v>
      </c>
      <c r="I6" s="198">
        <f>SUM(I7:I15)</f>
        <v>199895.66539500002</v>
      </c>
      <c r="J6" s="198">
        <f t="shared" si="0"/>
        <v>49696</v>
      </c>
    </row>
    <row r="7" spans="1:10" ht="16.5" customHeight="1">
      <c r="A7" s="216" t="s">
        <v>1254</v>
      </c>
      <c r="B7" s="200">
        <v>0</v>
      </c>
      <c r="C7" s="200">
        <v>-2000</v>
      </c>
      <c r="D7" s="197">
        <v>2000</v>
      </c>
      <c r="E7" s="197">
        <f t="shared" ref="E7:E14" si="1">F7+G7</f>
        <v>0</v>
      </c>
      <c r="F7" s="197"/>
      <c r="G7" s="197"/>
      <c r="H7" s="197">
        <f>SUM(I7:J7)</f>
        <v>3979</v>
      </c>
      <c r="I7" s="197"/>
      <c r="J7" s="210">
        <v>3979</v>
      </c>
    </row>
    <row r="8" spans="1:10" ht="18" customHeight="1">
      <c r="A8" s="216" t="s">
        <v>1255</v>
      </c>
      <c r="B8" s="200">
        <v>1172</v>
      </c>
      <c r="C8" s="200">
        <v>1172</v>
      </c>
      <c r="D8" s="197"/>
      <c r="E8" s="197">
        <f t="shared" si="1"/>
        <v>5000</v>
      </c>
      <c r="F8" s="197">
        <v>5000</v>
      </c>
      <c r="G8" s="197"/>
      <c r="H8" s="197">
        <f t="shared" ref="H8:H16" si="2">I8+J8</f>
        <v>16905</v>
      </c>
      <c r="I8" s="220">
        <v>16905</v>
      </c>
      <c r="J8" s="197"/>
    </row>
    <row r="9" spans="1:10" s="259" customFormat="1" ht="18" customHeight="1">
      <c r="A9" s="289" t="s">
        <v>2553</v>
      </c>
      <c r="B9" s="6"/>
      <c r="C9" s="6"/>
      <c r="D9" s="124"/>
      <c r="E9" s="124"/>
      <c r="F9" s="124"/>
      <c r="G9" s="124"/>
      <c r="H9" s="124"/>
      <c r="I9" s="129">
        <v>16525.665395</v>
      </c>
      <c r="J9" s="124"/>
    </row>
    <row r="10" spans="1:10" s="259" customFormat="1" ht="18" customHeight="1">
      <c r="A10" s="289" t="s">
        <v>2554</v>
      </c>
      <c r="B10" s="6"/>
      <c r="C10" s="6"/>
      <c r="D10" s="124"/>
      <c r="E10" s="124"/>
      <c r="F10" s="124"/>
      <c r="G10" s="124"/>
      <c r="H10" s="124"/>
      <c r="I10" s="129">
        <v>10</v>
      </c>
      <c r="J10" s="124"/>
    </row>
    <row r="11" spans="1:10" s="259" customFormat="1" ht="18" customHeight="1">
      <c r="A11" s="5" t="s">
        <v>2555</v>
      </c>
      <c r="B11" s="6"/>
      <c r="C11" s="6"/>
      <c r="D11" s="124"/>
      <c r="E11" s="124"/>
      <c r="F11" s="124"/>
      <c r="G11" s="124"/>
      <c r="H11" s="124"/>
      <c r="I11" s="129">
        <v>369</v>
      </c>
      <c r="J11" s="124"/>
    </row>
    <row r="12" spans="1:10" ht="17.25" customHeight="1">
      <c r="A12" s="216" t="s">
        <v>1256</v>
      </c>
      <c r="B12" s="200">
        <v>412</v>
      </c>
      <c r="C12" s="200">
        <v>412</v>
      </c>
      <c r="D12" s="197"/>
      <c r="E12" s="197">
        <f t="shared" si="1"/>
        <v>0</v>
      </c>
      <c r="F12" s="197"/>
      <c r="G12" s="197"/>
      <c r="H12" s="197">
        <f t="shared" si="2"/>
        <v>0</v>
      </c>
      <c r="I12" s="197"/>
      <c r="J12" s="197"/>
    </row>
    <row r="13" spans="1:10" ht="15" customHeight="1">
      <c r="A13" s="216" t="s">
        <v>1257</v>
      </c>
      <c r="B13" s="200">
        <v>0</v>
      </c>
      <c r="C13" s="200">
        <v>7083</v>
      </c>
      <c r="D13" s="197">
        <v>-7083</v>
      </c>
      <c r="E13" s="197">
        <f t="shared" si="1"/>
        <v>0</v>
      </c>
      <c r="F13" s="197"/>
      <c r="G13" s="197"/>
      <c r="H13" s="197">
        <f t="shared" si="2"/>
        <v>0</v>
      </c>
      <c r="I13" s="197"/>
      <c r="J13" s="197"/>
    </row>
    <row r="14" spans="1:10" ht="17.25" customHeight="1">
      <c r="A14" s="216" t="s">
        <v>1258</v>
      </c>
      <c r="B14" s="200">
        <v>70001</v>
      </c>
      <c r="C14" s="200">
        <v>70001</v>
      </c>
      <c r="D14" s="197"/>
      <c r="E14" s="197">
        <f t="shared" si="1"/>
        <v>0</v>
      </c>
      <c r="F14" s="197"/>
      <c r="G14" s="197"/>
      <c r="H14" s="197">
        <f t="shared" si="2"/>
        <v>166086</v>
      </c>
      <c r="I14" s="210">
        <v>166086</v>
      </c>
      <c r="J14" s="197"/>
    </row>
    <row r="15" spans="1:10" ht="17.25" customHeight="1">
      <c r="A15" s="216" t="s">
        <v>1259</v>
      </c>
      <c r="B15" s="200">
        <v>60167</v>
      </c>
      <c r="C15" s="200">
        <v>47085</v>
      </c>
      <c r="D15" s="197">
        <v>13082</v>
      </c>
      <c r="E15" s="197">
        <f>SUM(F15:G15)</f>
        <v>45717</v>
      </c>
      <c r="F15" s="197"/>
      <c r="G15" s="197">
        <v>45717</v>
      </c>
      <c r="H15" s="197">
        <f t="shared" si="2"/>
        <v>45717</v>
      </c>
      <c r="I15" s="197"/>
      <c r="J15" s="197">
        <v>45717</v>
      </c>
    </row>
    <row r="16" spans="1:10" ht="18.75" customHeight="1">
      <c r="A16" s="216" t="s">
        <v>1260</v>
      </c>
      <c r="B16" s="200">
        <v>16786</v>
      </c>
      <c r="C16" s="200">
        <v>14823</v>
      </c>
      <c r="D16" s="197">
        <v>1963</v>
      </c>
      <c r="E16" s="197">
        <f>F16+G16</f>
        <v>0</v>
      </c>
      <c r="F16" s="197"/>
      <c r="G16" s="197"/>
      <c r="H16" s="197">
        <f t="shared" si="2"/>
        <v>46352</v>
      </c>
      <c r="I16" s="210">
        <v>46352</v>
      </c>
      <c r="J16" s="197"/>
    </row>
    <row r="17" spans="1:10" ht="19.5" customHeight="1">
      <c r="A17" s="196" t="s">
        <v>1252</v>
      </c>
      <c r="B17" s="215">
        <v>148538</v>
      </c>
      <c r="C17" s="215">
        <v>138576</v>
      </c>
      <c r="D17" s="198">
        <v>9962</v>
      </c>
      <c r="E17" s="198">
        <f t="shared" ref="E17:J17" si="3">SUM(E6:E6,E16)</f>
        <v>50717</v>
      </c>
      <c r="F17" s="198">
        <f t="shared" si="3"/>
        <v>5000</v>
      </c>
      <c r="G17" s="198">
        <f t="shared" si="3"/>
        <v>45717</v>
      </c>
      <c r="H17" s="198">
        <f t="shared" si="3"/>
        <v>279039</v>
      </c>
      <c r="I17" s="198">
        <f>SUM(I6:I6,I16)</f>
        <v>246247.66539500002</v>
      </c>
      <c r="J17" s="198">
        <f t="shared" si="3"/>
        <v>49696</v>
      </c>
    </row>
  </sheetData>
  <mergeCells count="6">
    <mergeCell ref="A1:J1"/>
    <mergeCell ref="A2:J2"/>
    <mergeCell ref="A4:A5"/>
    <mergeCell ref="B4:D4"/>
    <mergeCell ref="E4:G4"/>
    <mergeCell ref="H4:J4"/>
  </mergeCells>
  <phoneticPr fontId="74" type="noConversion"/>
  <pageMargins left="0.9055118110236221" right="0.70866141732283472" top="0.74803149606299213" bottom="0.74803149606299213" header="0.31496062992125984" footer="0.31496062992125984"/>
  <pageSetup paperSize="9" orientation="landscape" verticalDpi="0" r:id="rId1"/>
</worksheet>
</file>

<file path=xl/worksheets/sheet14.xml><?xml version="1.0" encoding="utf-8"?>
<worksheet xmlns="http://schemas.openxmlformats.org/spreadsheetml/2006/main" xmlns:r="http://schemas.openxmlformats.org/officeDocument/2006/relationships">
  <dimension ref="A1:C6"/>
  <sheetViews>
    <sheetView workbookViewId="0">
      <selection activeCell="F4" sqref="F4"/>
    </sheetView>
  </sheetViews>
  <sheetFormatPr defaultRowHeight="14.25"/>
  <cols>
    <col min="1" max="1" width="51.375" style="168" customWidth="1"/>
    <col min="2" max="3" width="32.25" style="168" customWidth="1"/>
    <col min="4" max="16384" width="9" style="168"/>
  </cols>
  <sheetData>
    <row r="1" spans="1:3">
      <c r="A1" s="1" t="s">
        <v>1265</v>
      </c>
    </row>
    <row r="2" spans="1:3" ht="68.25" customHeight="1">
      <c r="A2" s="353" t="s">
        <v>1312</v>
      </c>
      <c r="B2" s="353"/>
      <c r="C2" s="353"/>
    </row>
    <row r="3" spans="1:3" ht="46.5" customHeight="1">
      <c r="A3" s="173"/>
      <c r="B3" s="173"/>
      <c r="C3" s="174" t="s">
        <v>2</v>
      </c>
    </row>
    <row r="4" spans="1:3" ht="30" customHeight="1">
      <c r="A4" s="175" t="s">
        <v>499</v>
      </c>
      <c r="B4" s="175" t="s">
        <v>500</v>
      </c>
      <c r="C4" s="175" t="s">
        <v>501</v>
      </c>
    </row>
    <row r="5" spans="1:3" ht="30" customHeight="1">
      <c r="A5" s="176" t="s">
        <v>1249</v>
      </c>
      <c r="B5" s="211">
        <v>576600</v>
      </c>
      <c r="C5" s="211">
        <v>333400</v>
      </c>
    </row>
    <row r="6" spans="1:3" ht="30" customHeight="1">
      <c r="A6" s="176" t="s">
        <v>1250</v>
      </c>
      <c r="B6" s="212">
        <v>558797</v>
      </c>
      <c r="C6" s="212">
        <v>331068</v>
      </c>
    </row>
  </sheetData>
  <mergeCells count="1">
    <mergeCell ref="A2:C2"/>
  </mergeCells>
  <phoneticPr fontId="74" type="noConversion"/>
  <pageMargins left="0.7" right="0.7" top="0.75" bottom="0.75" header="0.3" footer="0.3"/>
  <pageSetup paperSize="9" orientation="landscape" verticalDpi="0" r:id="rId1"/>
</worksheet>
</file>

<file path=xl/worksheets/sheet15.xml><?xml version="1.0" encoding="utf-8"?>
<worksheet xmlns="http://schemas.openxmlformats.org/spreadsheetml/2006/main" xmlns:r="http://schemas.openxmlformats.org/officeDocument/2006/relationships">
  <dimension ref="A1:AH18"/>
  <sheetViews>
    <sheetView showZeros="0" workbookViewId="0">
      <pane ySplit="5" topLeftCell="A6" activePane="bottomLeft" state="frozen"/>
      <selection activeCell="H15" sqref="H15"/>
      <selection pane="bottomLeft" activeCell="I21" sqref="I21"/>
    </sheetView>
  </sheetViews>
  <sheetFormatPr defaultColWidth="9" defaultRowHeight="14.25"/>
  <cols>
    <col min="1" max="1" width="39" customWidth="1"/>
    <col min="2" max="2" width="6.5" customWidth="1"/>
    <col min="3" max="3" width="7" customWidth="1"/>
    <col min="4" max="4" width="6.5" customWidth="1"/>
    <col min="5" max="6" width="9.25" customWidth="1"/>
    <col min="7" max="7" width="6.75" customWidth="1"/>
    <col min="8" max="8" width="9.25" customWidth="1"/>
    <col min="9" max="9" width="9.75" customWidth="1"/>
    <col min="10" max="10" width="6.75" customWidth="1"/>
    <col min="11" max="11" width="9" customWidth="1"/>
    <col min="12" max="12" width="11.375" customWidth="1"/>
    <col min="13" max="13" width="7.375" customWidth="1"/>
    <col min="14" max="14" width="7.625" customWidth="1"/>
    <col min="15" max="15" width="7" customWidth="1"/>
    <col min="16" max="16" width="7.125" customWidth="1"/>
    <col min="17" max="17" width="8.5" customWidth="1"/>
    <col min="18" max="18" width="11.25" customWidth="1"/>
    <col min="19" max="24" width="9.125" customWidth="1"/>
    <col min="25" max="30" width="9.25" customWidth="1"/>
    <col min="31" max="33" width="8.375" customWidth="1"/>
    <col min="34" max="34" width="7.5" customWidth="1"/>
  </cols>
  <sheetData>
    <row r="1" spans="1:34" ht="20.25">
      <c r="A1" s="252" t="s">
        <v>1269</v>
      </c>
      <c r="B1" s="11"/>
      <c r="C1" s="11"/>
      <c r="D1" s="11"/>
      <c r="E1" s="11"/>
      <c r="F1" s="11"/>
      <c r="G1" s="11"/>
      <c r="H1" s="11"/>
      <c r="I1" s="11"/>
      <c r="J1" s="11"/>
      <c r="K1" s="11"/>
      <c r="L1" s="11"/>
      <c r="M1" s="11"/>
      <c r="N1" s="11"/>
      <c r="O1" s="11"/>
      <c r="P1" s="11"/>
      <c r="Q1" s="11"/>
    </row>
    <row r="2" spans="1:34" ht="30" customHeight="1">
      <c r="A2" s="64"/>
      <c r="B2" s="64"/>
      <c r="C2" s="64"/>
      <c r="D2" s="65" t="s">
        <v>1264</v>
      </c>
      <c r="E2" s="65"/>
      <c r="F2" s="65"/>
      <c r="G2" s="65"/>
      <c r="H2" s="65"/>
      <c r="I2" s="65"/>
      <c r="J2" s="65"/>
      <c r="K2" s="65"/>
      <c r="L2" s="65"/>
      <c r="M2" s="64"/>
      <c r="N2" s="64"/>
      <c r="O2" s="64"/>
      <c r="P2" s="71"/>
      <c r="Q2" s="71"/>
      <c r="U2" s="368"/>
      <c r="V2" s="368"/>
      <c r="W2" s="368"/>
      <c r="X2" s="368"/>
      <c r="Y2" s="368"/>
      <c r="Z2" s="368"/>
      <c r="AA2" s="368"/>
      <c r="AB2" s="368"/>
      <c r="AC2" s="368"/>
    </row>
    <row r="3" spans="1:34" ht="22.5" customHeight="1">
      <c r="A3" s="64"/>
      <c r="B3" s="64"/>
      <c r="C3" s="64"/>
      <c r="D3" s="66"/>
      <c r="E3" s="66"/>
      <c r="F3" s="66"/>
      <c r="G3" s="66"/>
      <c r="H3" s="66"/>
      <c r="I3" s="66"/>
      <c r="J3" s="66"/>
      <c r="K3" s="66"/>
      <c r="L3" s="66"/>
      <c r="M3" s="64"/>
      <c r="N3" s="64"/>
      <c r="O3" s="64"/>
      <c r="P3" s="72"/>
      <c r="Q3" s="72"/>
      <c r="R3" s="75" t="s">
        <v>2</v>
      </c>
    </row>
    <row r="4" spans="1:34" ht="24" customHeight="1">
      <c r="A4" s="363" t="s">
        <v>69</v>
      </c>
      <c r="B4" s="324" t="s">
        <v>70</v>
      </c>
      <c r="C4" s="323"/>
      <c r="D4" s="323"/>
      <c r="E4" s="324" t="s">
        <v>71</v>
      </c>
      <c r="F4" s="323"/>
      <c r="G4" s="323"/>
      <c r="H4" s="324" t="s">
        <v>6</v>
      </c>
      <c r="I4" s="323"/>
      <c r="J4" s="323"/>
      <c r="K4" s="324" t="s">
        <v>7</v>
      </c>
      <c r="L4" s="323"/>
      <c r="M4" s="323"/>
      <c r="N4" s="369" t="s">
        <v>406</v>
      </c>
      <c r="O4" s="364"/>
      <c r="P4" s="364"/>
      <c r="Q4" s="365" t="s">
        <v>9</v>
      </c>
      <c r="R4" s="367" t="s">
        <v>10</v>
      </c>
      <c r="S4" s="76"/>
      <c r="T4" s="77"/>
      <c r="U4" s="77"/>
      <c r="V4" s="77"/>
      <c r="W4" s="77"/>
      <c r="X4" s="77"/>
      <c r="Y4" s="77"/>
      <c r="Z4" s="77"/>
      <c r="AA4" s="77"/>
      <c r="AB4" s="77"/>
      <c r="AC4" s="77"/>
      <c r="AD4" s="77"/>
      <c r="AE4" s="77"/>
      <c r="AF4" s="77"/>
      <c r="AG4" s="77"/>
      <c r="AH4" s="77"/>
    </row>
    <row r="5" spans="1:34" ht="24.75" customHeight="1">
      <c r="A5" s="364"/>
      <c r="B5" s="68" t="s">
        <v>11</v>
      </c>
      <c r="C5" s="68" t="s">
        <v>12</v>
      </c>
      <c r="D5" s="68" t="s">
        <v>13</v>
      </c>
      <c r="E5" s="68" t="s">
        <v>11</v>
      </c>
      <c r="F5" s="68" t="s">
        <v>12</v>
      </c>
      <c r="G5" s="68" t="s">
        <v>13</v>
      </c>
      <c r="H5" s="68" t="s">
        <v>11</v>
      </c>
      <c r="I5" s="68" t="s">
        <v>12</v>
      </c>
      <c r="J5" s="68" t="s">
        <v>13</v>
      </c>
      <c r="K5" s="68" t="s">
        <v>11</v>
      </c>
      <c r="L5" s="68" t="s">
        <v>12</v>
      </c>
      <c r="M5" s="68" t="s">
        <v>13</v>
      </c>
      <c r="N5" s="68" t="s">
        <v>11</v>
      </c>
      <c r="O5" s="68" t="s">
        <v>12</v>
      </c>
      <c r="P5" s="68" t="s">
        <v>13</v>
      </c>
      <c r="Q5" s="366"/>
      <c r="R5" s="366"/>
      <c r="S5" s="76"/>
      <c r="T5" s="77"/>
      <c r="U5" s="77"/>
      <c r="V5" s="77"/>
      <c r="W5" s="77"/>
      <c r="X5" s="77"/>
      <c r="Y5" s="77"/>
      <c r="Z5" s="77"/>
      <c r="AA5" s="77"/>
      <c r="AB5" s="77"/>
      <c r="AC5" s="77"/>
      <c r="AD5" s="77"/>
      <c r="AE5" s="77"/>
      <c r="AF5" s="77"/>
      <c r="AG5" s="77"/>
      <c r="AH5" s="77"/>
    </row>
    <row r="6" spans="1:34" ht="16.5" customHeight="1">
      <c r="A6" s="171" t="s">
        <v>1266</v>
      </c>
      <c r="B6" s="70"/>
      <c r="C6" s="70"/>
      <c r="D6" s="70"/>
      <c r="E6" s="70">
        <f>SUM(F6:G6)</f>
        <v>42906</v>
      </c>
      <c r="F6" s="70">
        <f>F7</f>
        <v>42906</v>
      </c>
      <c r="G6" s="70">
        <f>G7</f>
        <v>0</v>
      </c>
      <c r="H6" s="70">
        <f t="shared" ref="H6:H7" si="0">SUM(I6:J6)</f>
        <v>3699</v>
      </c>
      <c r="I6" s="70">
        <f>I7</f>
        <v>3699</v>
      </c>
      <c r="J6" s="70"/>
      <c r="K6" s="70">
        <f>SUM(L6:M6)</f>
        <v>3772</v>
      </c>
      <c r="L6" s="73">
        <f>L7</f>
        <v>3698</v>
      </c>
      <c r="M6" s="73">
        <f>M7</f>
        <v>74</v>
      </c>
      <c r="N6" s="6">
        <f t="shared" ref="N6:O8" si="1">K6/H6*100</f>
        <v>101.97350635306839</v>
      </c>
      <c r="O6" s="6">
        <f t="shared" si="1"/>
        <v>99.97296566639632</v>
      </c>
      <c r="P6" s="6"/>
      <c r="Q6" s="6"/>
      <c r="R6" s="6">
        <v>3699</v>
      </c>
    </row>
    <row r="7" spans="1:34" s="1" customFormat="1" ht="16.5" customHeight="1">
      <c r="A7" s="5" t="s">
        <v>1267</v>
      </c>
      <c r="B7" s="6"/>
      <c r="C7" s="6"/>
      <c r="D7" s="6"/>
      <c r="E7" s="6">
        <f t="shared" ref="E7" si="2">SUM(F7:G7)</f>
        <v>42906</v>
      </c>
      <c r="F7" s="6">
        <f>F14+F12+F8</f>
        <v>42906</v>
      </c>
      <c r="G7" s="6"/>
      <c r="H7" s="6">
        <f t="shared" si="0"/>
        <v>3699</v>
      </c>
      <c r="I7" s="6">
        <f>I14+I12+I8</f>
        <v>3699</v>
      </c>
      <c r="J7" s="6"/>
      <c r="K7" s="6">
        <f>SUM(L7:M7)</f>
        <v>3772</v>
      </c>
      <c r="L7" s="6">
        <f>L14+L12+L8</f>
        <v>3698</v>
      </c>
      <c r="M7" s="6">
        <f>M14+M12+M8</f>
        <v>74</v>
      </c>
      <c r="N7" s="6">
        <f t="shared" si="1"/>
        <v>101.97350635306839</v>
      </c>
      <c r="O7" s="6">
        <f t="shared" si="1"/>
        <v>99.97296566639632</v>
      </c>
      <c r="P7" s="6"/>
      <c r="Q7" s="6"/>
      <c r="R7" s="6">
        <f>SUM(R8:R14)</f>
        <v>3699</v>
      </c>
    </row>
    <row r="8" spans="1:34" ht="16.5" customHeight="1">
      <c r="A8" s="5" t="s">
        <v>137</v>
      </c>
      <c r="B8" s="6"/>
      <c r="C8" s="6"/>
      <c r="D8" s="6"/>
      <c r="E8" s="6">
        <f t="shared" ref="E8:E13" si="3">SUM(F8:G8)</f>
        <v>2906</v>
      </c>
      <c r="F8" s="6">
        <f>SUM(F9:F11)</f>
        <v>2906</v>
      </c>
      <c r="G8" s="6"/>
      <c r="H8" s="6">
        <f t="shared" ref="H8:H14" si="4">SUM(I8:J8)</f>
        <v>244</v>
      </c>
      <c r="I8" s="6">
        <f>SUM(I9:I11)</f>
        <v>244</v>
      </c>
      <c r="J8" s="6"/>
      <c r="K8" s="6">
        <f>SUM(L8:M8)</f>
        <v>243</v>
      </c>
      <c r="L8" s="6">
        <f>SUM(L9:L11)</f>
        <v>243</v>
      </c>
      <c r="M8" s="6"/>
      <c r="N8" s="6">
        <f t="shared" si="1"/>
        <v>99.590163934426229</v>
      </c>
      <c r="O8" s="6">
        <f t="shared" si="1"/>
        <v>99.590163934426229</v>
      </c>
      <c r="P8" s="6"/>
      <c r="Q8" s="6"/>
      <c r="R8" s="6">
        <v>244</v>
      </c>
    </row>
    <row r="9" spans="1:34" ht="16.5" customHeight="1">
      <c r="A9" s="5" t="s">
        <v>138</v>
      </c>
      <c r="B9" s="6"/>
      <c r="C9" s="6"/>
      <c r="D9" s="6"/>
      <c r="E9" s="6"/>
      <c r="F9" s="6"/>
      <c r="G9" s="6"/>
      <c r="H9" s="6"/>
      <c r="I9" s="6"/>
      <c r="J9" s="6"/>
      <c r="K9" s="6">
        <f t="shared" ref="K9:K14" si="5">SUM(L9:M9)</f>
        <v>27</v>
      </c>
      <c r="L9" s="6">
        <v>27</v>
      </c>
      <c r="M9" s="6"/>
      <c r="N9" s="6"/>
      <c r="O9" s="6"/>
      <c r="P9" s="6"/>
      <c r="Q9" s="6"/>
      <c r="R9" s="6"/>
    </row>
    <row r="10" spans="1:34">
      <c r="A10" s="5" t="s">
        <v>139</v>
      </c>
      <c r="B10" s="6"/>
      <c r="C10" s="6"/>
      <c r="D10" s="6"/>
      <c r="E10" s="6"/>
      <c r="F10" s="6"/>
      <c r="G10" s="6"/>
      <c r="H10" s="6"/>
      <c r="I10" s="6"/>
      <c r="J10" s="6"/>
      <c r="K10" s="6">
        <f t="shared" si="5"/>
        <v>20</v>
      </c>
      <c r="L10" s="6">
        <v>20</v>
      </c>
      <c r="M10" s="6"/>
      <c r="N10" s="6"/>
      <c r="O10" s="6"/>
      <c r="P10" s="6"/>
      <c r="Q10" s="6"/>
      <c r="R10" s="6"/>
    </row>
    <row r="11" spans="1:34" s="1" customFormat="1" ht="16.5" customHeight="1">
      <c r="A11" s="5" t="s">
        <v>140</v>
      </c>
      <c r="B11" s="6"/>
      <c r="C11" s="6"/>
      <c r="D11" s="6"/>
      <c r="E11" s="6">
        <f t="shared" si="3"/>
        <v>2906</v>
      </c>
      <c r="F11" s="6">
        <v>2906</v>
      </c>
      <c r="G11" s="6"/>
      <c r="H11" s="6">
        <f t="shared" si="4"/>
        <v>244</v>
      </c>
      <c r="I11" s="6">
        <v>244</v>
      </c>
      <c r="J11" s="6"/>
      <c r="K11" s="6">
        <f t="shared" si="5"/>
        <v>196</v>
      </c>
      <c r="L11" s="6">
        <v>196</v>
      </c>
      <c r="M11" s="6"/>
      <c r="N11" s="6">
        <f t="shared" ref="N11:N14" si="6">K11/H11*100</f>
        <v>80.327868852459019</v>
      </c>
      <c r="O11" s="6">
        <f t="shared" ref="O11:O14" si="7">L11/I11*100</f>
        <v>80.327868852459019</v>
      </c>
      <c r="P11" s="6"/>
      <c r="Q11" s="6"/>
      <c r="R11" s="6"/>
    </row>
    <row r="12" spans="1:34" ht="16.5" customHeight="1">
      <c r="A12" s="5" t="s">
        <v>141</v>
      </c>
      <c r="B12" s="6"/>
      <c r="C12" s="6"/>
      <c r="D12" s="6"/>
      <c r="E12" s="6">
        <f t="shared" si="3"/>
        <v>40000</v>
      </c>
      <c r="F12" s="6">
        <f>SUM(F13)</f>
        <v>40000</v>
      </c>
      <c r="G12" s="6"/>
      <c r="H12" s="6">
        <f t="shared" si="4"/>
        <v>3274</v>
      </c>
      <c r="I12" s="6">
        <f>SUM(I13)</f>
        <v>3274</v>
      </c>
      <c r="J12" s="6"/>
      <c r="K12" s="6">
        <f t="shared" si="5"/>
        <v>3274</v>
      </c>
      <c r="L12" s="6">
        <f>SUM(L13)</f>
        <v>3274</v>
      </c>
      <c r="M12" s="6"/>
      <c r="N12" s="6">
        <f t="shared" si="6"/>
        <v>100</v>
      </c>
      <c r="O12" s="6">
        <f t="shared" si="7"/>
        <v>100</v>
      </c>
      <c r="P12" s="6"/>
      <c r="Q12" s="6"/>
      <c r="R12" s="6">
        <v>3274</v>
      </c>
    </row>
    <row r="13" spans="1:34">
      <c r="A13" s="7" t="s">
        <v>142</v>
      </c>
      <c r="B13" s="6"/>
      <c r="C13" s="6"/>
      <c r="D13" s="6"/>
      <c r="E13" s="6">
        <f t="shared" si="3"/>
        <v>40000</v>
      </c>
      <c r="F13" s="6">
        <v>40000</v>
      </c>
      <c r="G13" s="6"/>
      <c r="H13" s="6">
        <f t="shared" si="4"/>
        <v>3274</v>
      </c>
      <c r="I13" s="6">
        <v>3274</v>
      </c>
      <c r="J13" s="6"/>
      <c r="K13" s="6">
        <f t="shared" si="5"/>
        <v>3274</v>
      </c>
      <c r="L13" s="6">
        <v>3274</v>
      </c>
      <c r="M13" s="6"/>
      <c r="N13" s="6">
        <f t="shared" si="6"/>
        <v>100</v>
      </c>
      <c r="O13" s="6">
        <f t="shared" si="7"/>
        <v>100</v>
      </c>
      <c r="P13" s="6"/>
      <c r="Q13" s="6"/>
      <c r="R13" s="6"/>
    </row>
    <row r="14" spans="1:34" ht="16.5" customHeight="1">
      <c r="A14" s="5" t="s">
        <v>143</v>
      </c>
      <c r="B14" s="6"/>
      <c r="C14" s="6"/>
      <c r="D14" s="6"/>
      <c r="E14" s="70"/>
      <c r="F14" s="6"/>
      <c r="G14" s="6"/>
      <c r="H14" s="6">
        <f t="shared" si="4"/>
        <v>181</v>
      </c>
      <c r="I14" s="6">
        <v>181</v>
      </c>
      <c r="J14" s="6"/>
      <c r="K14" s="6">
        <f t="shared" si="5"/>
        <v>255</v>
      </c>
      <c r="L14" s="6">
        <v>181</v>
      </c>
      <c r="M14" s="6">
        <v>74</v>
      </c>
      <c r="N14" s="6">
        <f t="shared" si="6"/>
        <v>140.88397790055248</v>
      </c>
      <c r="O14" s="6">
        <f t="shared" si="7"/>
        <v>100</v>
      </c>
      <c r="P14" s="6"/>
      <c r="Q14" s="6"/>
      <c r="R14" s="6">
        <v>181</v>
      </c>
    </row>
    <row r="15" spans="1:34">
      <c r="L15" s="74"/>
      <c r="M15" s="74"/>
    </row>
    <row r="16" spans="1:34">
      <c r="L16" s="74"/>
      <c r="M16" s="74"/>
    </row>
    <row r="17" spans="12:13">
      <c r="L17" s="74"/>
      <c r="M17" s="74"/>
    </row>
    <row r="18" spans="12:13">
      <c r="L18" s="74"/>
      <c r="M18" s="74"/>
    </row>
  </sheetData>
  <mergeCells count="9">
    <mergeCell ref="A4:A5"/>
    <mergeCell ref="Q4:Q5"/>
    <mergeCell ref="R4:R5"/>
    <mergeCell ref="U2:AC2"/>
    <mergeCell ref="B4:D4"/>
    <mergeCell ref="E4:G4"/>
    <mergeCell ref="H4:J4"/>
    <mergeCell ref="K4:M4"/>
    <mergeCell ref="N4:P4"/>
  </mergeCells>
  <phoneticPr fontId="74" type="noConversion"/>
  <printOptions horizontalCentered="1"/>
  <pageMargins left="0.31496062992125984" right="0.31496062992125984" top="0.74803149606299213" bottom="0.74803149606299213" header="0.31496062992125984" footer="0.31496062992125984"/>
  <pageSetup paperSize="9" scale="70" firstPageNumber="22" orientation="landscape" useFirstPageNumber="1" r:id="rId1"/>
  <headerFooter>
    <oddFooter>&amp;C- &amp;P -</oddFooter>
  </headerFooter>
</worksheet>
</file>

<file path=xl/worksheets/sheet16.xml><?xml version="1.0" encoding="utf-8"?>
<worksheet xmlns="http://schemas.openxmlformats.org/spreadsheetml/2006/main" xmlns:r="http://schemas.openxmlformats.org/officeDocument/2006/relationships">
  <dimension ref="A1:T40"/>
  <sheetViews>
    <sheetView showZeros="0" workbookViewId="0">
      <pane ySplit="5" topLeftCell="A6" activePane="bottomLeft" state="frozen"/>
      <selection activeCell="H15" sqref="H15"/>
      <selection pane="bottomLeft" activeCell="A2" sqref="A2:D2"/>
    </sheetView>
  </sheetViews>
  <sheetFormatPr defaultColWidth="9" defaultRowHeight="14.25"/>
  <cols>
    <col min="1" max="1" width="47.375" style="168" customWidth="1"/>
    <col min="2" max="4" width="17.875" style="168" customWidth="1"/>
    <col min="5" max="10" width="9.125" style="168" customWidth="1"/>
    <col min="11" max="16" width="9.25" style="168" customWidth="1"/>
    <col min="17" max="19" width="8.375" style="168" customWidth="1"/>
    <col min="20" max="20" width="7.5" style="168" customWidth="1"/>
    <col min="21" max="16384" width="9" style="168"/>
  </cols>
  <sheetData>
    <row r="1" spans="1:20" ht="20.25">
      <c r="A1" s="252" t="s">
        <v>1270</v>
      </c>
      <c r="B1" s="190"/>
      <c r="C1" s="190"/>
      <c r="D1" s="190"/>
    </row>
    <row r="2" spans="1:20" ht="30" customHeight="1">
      <c r="A2" s="326" t="s">
        <v>2492</v>
      </c>
      <c r="B2" s="326"/>
      <c r="C2" s="326"/>
      <c r="D2" s="326"/>
      <c r="G2" s="368"/>
      <c r="H2" s="368"/>
      <c r="I2" s="368"/>
      <c r="J2" s="368"/>
      <c r="K2" s="368"/>
      <c r="L2" s="368"/>
      <c r="M2" s="368"/>
      <c r="N2" s="368"/>
      <c r="O2" s="368"/>
    </row>
    <row r="3" spans="1:20" ht="22.5" customHeight="1">
      <c r="A3" s="64"/>
      <c r="B3" s="66"/>
      <c r="C3" s="75"/>
      <c r="D3" s="75" t="s">
        <v>2</v>
      </c>
    </row>
    <row r="4" spans="1:20" ht="24" customHeight="1">
      <c r="A4" s="363" t="s">
        <v>69</v>
      </c>
      <c r="B4" s="324" t="s">
        <v>7</v>
      </c>
      <c r="C4" s="323"/>
      <c r="D4" s="323"/>
      <c r="E4" s="76"/>
      <c r="F4" s="77"/>
      <c r="G4" s="77"/>
      <c r="H4" s="77"/>
      <c r="I4" s="77"/>
      <c r="J4" s="77"/>
      <c r="K4" s="77"/>
      <c r="L4" s="77"/>
      <c r="M4" s="77"/>
      <c r="N4" s="77"/>
      <c r="O4" s="77"/>
      <c r="P4" s="77"/>
      <c r="Q4" s="77"/>
      <c r="R4" s="77"/>
      <c r="S4" s="77"/>
      <c r="T4" s="77"/>
    </row>
    <row r="5" spans="1:20" ht="24.75" customHeight="1">
      <c r="A5" s="364"/>
      <c r="B5" s="167" t="s">
        <v>11</v>
      </c>
      <c r="C5" s="167" t="s">
        <v>12</v>
      </c>
      <c r="D5" s="167" t="s">
        <v>13</v>
      </c>
      <c r="E5" s="76"/>
      <c r="F5" s="77"/>
      <c r="G5" s="77"/>
      <c r="H5" s="77"/>
      <c r="I5" s="77"/>
      <c r="J5" s="77"/>
      <c r="K5" s="77"/>
      <c r="L5" s="77"/>
      <c r="M5" s="77"/>
      <c r="N5" s="77"/>
      <c r="O5" s="77"/>
      <c r="P5" s="77"/>
      <c r="Q5" s="77"/>
      <c r="R5" s="77"/>
      <c r="S5" s="77"/>
      <c r="T5" s="77"/>
    </row>
    <row r="6" spans="1:20" s="63" customFormat="1" ht="16.5" customHeight="1">
      <c r="A6" s="69" t="s">
        <v>1268</v>
      </c>
      <c r="B6" s="70">
        <f>B7+B35</f>
        <v>3698</v>
      </c>
      <c r="C6" s="70">
        <f>C7+C35</f>
        <v>3698</v>
      </c>
      <c r="D6" s="70">
        <f>D7+D35</f>
        <v>0</v>
      </c>
    </row>
    <row r="7" spans="1:20" s="1" customFormat="1" ht="16.5" customHeight="1">
      <c r="A7" s="246" t="s">
        <v>2465</v>
      </c>
      <c r="B7" s="124">
        <f>SUM(C7:D7)</f>
        <v>3428</v>
      </c>
      <c r="C7" s="245">
        <f>C8+C18+C27+C29+C33</f>
        <v>3428</v>
      </c>
      <c r="D7" s="6">
        <f>D12+D10+D8</f>
        <v>0</v>
      </c>
    </row>
    <row r="8" spans="1:20" ht="16.5" customHeight="1">
      <c r="A8" s="246" t="s">
        <v>2466</v>
      </c>
      <c r="B8" s="124">
        <f>SUM(C8:D8)</f>
        <v>3378</v>
      </c>
      <c r="C8" s="245">
        <f>SUM(C9:C17)</f>
        <v>3378</v>
      </c>
      <c r="D8" s="6"/>
    </row>
    <row r="9" spans="1:20" ht="16.5" customHeight="1">
      <c r="A9" s="247" t="s">
        <v>2467</v>
      </c>
      <c r="B9" s="124">
        <f t="shared" ref="B9:B34" si="0">SUM(C9:D9)</f>
        <v>0</v>
      </c>
      <c r="C9" s="245">
        <v>0</v>
      </c>
      <c r="D9" s="6"/>
    </row>
    <row r="10" spans="1:20">
      <c r="A10" s="247" t="s">
        <v>2468</v>
      </c>
      <c r="B10" s="124">
        <f t="shared" si="0"/>
        <v>0</v>
      </c>
      <c r="C10" s="245">
        <v>0</v>
      </c>
      <c r="D10" s="6"/>
    </row>
    <row r="11" spans="1:20" s="1" customFormat="1">
      <c r="A11" s="247" t="s">
        <v>2469</v>
      </c>
      <c r="B11" s="124">
        <f t="shared" si="0"/>
        <v>0</v>
      </c>
      <c r="C11" s="245">
        <v>0</v>
      </c>
      <c r="D11" s="6"/>
    </row>
    <row r="12" spans="1:20" ht="16.5" customHeight="1">
      <c r="A12" s="247" t="s">
        <v>2470</v>
      </c>
      <c r="B12" s="124">
        <f t="shared" si="0"/>
        <v>0</v>
      </c>
      <c r="C12" s="245">
        <v>0</v>
      </c>
      <c r="D12" s="6"/>
    </row>
    <row r="13" spans="1:20" s="239" customFormat="1" ht="16.5" customHeight="1">
      <c r="A13" s="247" t="s">
        <v>2471</v>
      </c>
      <c r="B13" s="124">
        <f t="shared" si="0"/>
        <v>0</v>
      </c>
      <c r="C13" s="245">
        <v>0</v>
      </c>
      <c r="D13" s="200"/>
    </row>
    <row r="14" spans="1:20" s="239" customFormat="1" ht="16.5" customHeight="1">
      <c r="A14" s="247" t="s">
        <v>2472</v>
      </c>
      <c r="B14" s="124">
        <f t="shared" si="0"/>
        <v>0</v>
      </c>
      <c r="C14" s="245">
        <v>0</v>
      </c>
      <c r="D14" s="200"/>
    </row>
    <row r="15" spans="1:20" s="239" customFormat="1" ht="16.5" customHeight="1">
      <c r="A15" s="247" t="s">
        <v>2473</v>
      </c>
      <c r="B15" s="124">
        <f t="shared" si="0"/>
        <v>0</v>
      </c>
      <c r="C15" s="245">
        <v>0</v>
      </c>
      <c r="D15" s="200"/>
    </row>
    <row r="16" spans="1:20" s="239" customFormat="1" ht="16.5" customHeight="1">
      <c r="A16" s="247" t="s">
        <v>2474</v>
      </c>
      <c r="B16" s="124">
        <f t="shared" si="0"/>
        <v>0</v>
      </c>
      <c r="C16" s="245">
        <v>0</v>
      </c>
      <c r="D16" s="200"/>
    </row>
    <row r="17" spans="1:4" s="239" customFormat="1" ht="16.5" customHeight="1">
      <c r="A17" s="247" t="s">
        <v>144</v>
      </c>
      <c r="B17" s="124">
        <f t="shared" si="0"/>
        <v>3378</v>
      </c>
      <c r="C17" s="245">
        <v>3378</v>
      </c>
      <c r="D17" s="200"/>
    </row>
    <row r="18" spans="1:4" s="239" customFormat="1" ht="16.5" customHeight="1">
      <c r="A18" s="246" t="s">
        <v>2475</v>
      </c>
      <c r="B18" s="124">
        <f t="shared" si="0"/>
        <v>0</v>
      </c>
      <c r="C18" s="245">
        <f>SUM(C19:C26)</f>
        <v>0</v>
      </c>
      <c r="D18" s="200"/>
    </row>
    <row r="19" spans="1:4" s="239" customFormat="1" ht="16.5" customHeight="1">
      <c r="A19" s="247" t="s">
        <v>2476</v>
      </c>
      <c r="B19" s="124">
        <f t="shared" si="0"/>
        <v>0</v>
      </c>
      <c r="C19" s="245">
        <v>0</v>
      </c>
      <c r="D19" s="200"/>
    </row>
    <row r="20" spans="1:4" s="239" customFormat="1" ht="16.5" customHeight="1">
      <c r="A20" s="247" t="s">
        <v>2477</v>
      </c>
      <c r="B20" s="124">
        <f t="shared" si="0"/>
        <v>0</v>
      </c>
      <c r="C20" s="245">
        <v>0</v>
      </c>
      <c r="D20" s="200"/>
    </row>
    <row r="21" spans="1:4" s="239" customFormat="1" ht="16.5" customHeight="1">
      <c r="A21" s="247" t="s">
        <v>2478</v>
      </c>
      <c r="B21" s="124">
        <f t="shared" si="0"/>
        <v>0</v>
      </c>
      <c r="C21" s="245">
        <v>0</v>
      </c>
      <c r="D21" s="200"/>
    </row>
    <row r="22" spans="1:4" s="239" customFormat="1" ht="16.5" customHeight="1">
      <c r="A22" s="247" t="s">
        <v>2479</v>
      </c>
      <c r="B22" s="124">
        <f t="shared" si="0"/>
        <v>0</v>
      </c>
      <c r="C22" s="245">
        <v>0</v>
      </c>
      <c r="D22" s="200"/>
    </row>
    <row r="23" spans="1:4" s="239" customFormat="1" ht="16.5" customHeight="1">
      <c r="A23" s="247" t="s">
        <v>2480</v>
      </c>
      <c r="B23" s="124">
        <f t="shared" si="0"/>
        <v>0</v>
      </c>
      <c r="C23" s="245">
        <v>0</v>
      </c>
      <c r="D23" s="200"/>
    </row>
    <row r="24" spans="1:4" s="239" customFormat="1" ht="16.5" customHeight="1">
      <c r="A24" s="247" t="s">
        <v>2481</v>
      </c>
      <c r="B24" s="124">
        <f t="shared" si="0"/>
        <v>0</v>
      </c>
      <c r="C24" s="245">
        <v>0</v>
      </c>
      <c r="D24" s="200"/>
    </row>
    <row r="25" spans="1:4" s="239" customFormat="1" ht="16.5" customHeight="1">
      <c r="A25" s="247" t="s">
        <v>2482</v>
      </c>
      <c r="B25" s="124">
        <f t="shared" si="0"/>
        <v>0</v>
      </c>
      <c r="C25" s="245">
        <v>0</v>
      </c>
      <c r="D25" s="200"/>
    </row>
    <row r="26" spans="1:4" s="239" customFormat="1" ht="16.5" customHeight="1">
      <c r="A26" s="247" t="s">
        <v>2483</v>
      </c>
      <c r="B26" s="124">
        <f t="shared" si="0"/>
        <v>0</v>
      </c>
      <c r="C26" s="245">
        <v>0</v>
      </c>
      <c r="D26" s="200"/>
    </row>
    <row r="27" spans="1:4" s="239" customFormat="1" ht="16.5" customHeight="1">
      <c r="A27" s="246" t="s">
        <v>2484</v>
      </c>
      <c r="B27" s="124">
        <f t="shared" si="0"/>
        <v>0</v>
      </c>
      <c r="C27" s="245">
        <f>C28</f>
        <v>0</v>
      </c>
      <c r="D27" s="200"/>
    </row>
    <row r="28" spans="1:4" s="239" customFormat="1" ht="16.5" customHeight="1">
      <c r="A28" s="247" t="s">
        <v>2485</v>
      </c>
      <c r="B28" s="124">
        <f t="shared" si="0"/>
        <v>0</v>
      </c>
      <c r="C28" s="245">
        <v>0</v>
      </c>
      <c r="D28" s="200"/>
    </row>
    <row r="29" spans="1:4" s="239" customFormat="1" ht="16.5" customHeight="1">
      <c r="A29" s="246" t="s">
        <v>2486</v>
      </c>
      <c r="B29" s="124">
        <f t="shared" si="0"/>
        <v>0</v>
      </c>
      <c r="C29" s="245">
        <f>C30+C31+C32</f>
        <v>0</v>
      </c>
      <c r="D29" s="200"/>
    </row>
    <row r="30" spans="1:4" s="239" customFormat="1" ht="16.5" customHeight="1">
      <c r="A30" s="247" t="s">
        <v>2487</v>
      </c>
      <c r="B30" s="124">
        <f t="shared" si="0"/>
        <v>0</v>
      </c>
      <c r="C30" s="245">
        <v>0</v>
      </c>
      <c r="D30" s="200"/>
    </row>
    <row r="31" spans="1:4" s="239" customFormat="1" ht="16.5" customHeight="1">
      <c r="A31" s="247" t="s">
        <v>2488</v>
      </c>
      <c r="B31" s="124">
        <f t="shared" si="0"/>
        <v>0</v>
      </c>
      <c r="C31" s="245">
        <v>0</v>
      </c>
      <c r="D31" s="200"/>
    </row>
    <row r="32" spans="1:4" s="239" customFormat="1" ht="16.5" customHeight="1">
      <c r="A32" s="247" t="s">
        <v>2489</v>
      </c>
      <c r="B32" s="124">
        <f t="shared" si="0"/>
        <v>0</v>
      </c>
      <c r="C32" s="245">
        <v>0</v>
      </c>
      <c r="D32" s="200"/>
    </row>
    <row r="33" spans="1:4" s="239" customFormat="1" ht="16.5" customHeight="1">
      <c r="A33" s="246" t="s">
        <v>2490</v>
      </c>
      <c r="B33" s="124">
        <f t="shared" si="0"/>
        <v>50</v>
      </c>
      <c r="C33" s="245">
        <f>C34</f>
        <v>50</v>
      </c>
      <c r="D33" s="200"/>
    </row>
    <row r="34" spans="1:4" s="239" customFormat="1" ht="16.5" customHeight="1">
      <c r="A34" s="247" t="s">
        <v>2491</v>
      </c>
      <c r="B34" s="124">
        <f t="shared" si="0"/>
        <v>50</v>
      </c>
      <c r="C34" s="245">
        <v>50</v>
      </c>
      <c r="D34" s="200"/>
    </row>
    <row r="35" spans="1:4" s="1" customFormat="1">
      <c r="A35" s="248" t="s">
        <v>145</v>
      </c>
      <c r="B35" s="124">
        <f t="shared" ref="B35:B36" si="1">SUM(C35:D35)</f>
        <v>270</v>
      </c>
      <c r="C35" s="124">
        <v>270</v>
      </c>
      <c r="D35" s="6"/>
    </row>
    <row r="36" spans="1:4" s="1" customFormat="1" ht="17.25" customHeight="1">
      <c r="A36" s="69" t="s">
        <v>146</v>
      </c>
      <c r="B36" s="70">
        <f t="shared" si="1"/>
        <v>74</v>
      </c>
      <c r="C36" s="70"/>
      <c r="D36" s="70">
        <v>74</v>
      </c>
    </row>
    <row r="37" spans="1:4">
      <c r="C37" s="74"/>
      <c r="D37" s="74"/>
    </row>
    <row r="38" spans="1:4">
      <c r="C38" s="74"/>
      <c r="D38" s="74"/>
    </row>
    <row r="39" spans="1:4">
      <c r="C39" s="74"/>
      <c r="D39" s="74"/>
    </row>
    <row r="40" spans="1:4">
      <c r="C40" s="74"/>
      <c r="D40" s="74"/>
    </row>
  </sheetData>
  <mergeCells count="4">
    <mergeCell ref="G2:O2"/>
    <mergeCell ref="A4:A5"/>
    <mergeCell ref="B4:D4"/>
    <mergeCell ref="A2:D2"/>
  </mergeCells>
  <phoneticPr fontId="74" type="noConversion"/>
  <printOptions horizontalCentered="1"/>
  <pageMargins left="0.70866141732283472" right="0.70866141732283472" top="0.74803149606299213" bottom="0.74803149606299213" header="0.31496062992125984" footer="0.31496062992125984"/>
  <pageSetup paperSize="8" firstPageNumber="22" orientation="portrait" useFirstPageNumber="1" r:id="rId1"/>
  <headerFooter>
    <oddFooter>&amp;C- &amp;P -</oddFooter>
  </headerFooter>
</worksheet>
</file>

<file path=xl/worksheets/sheet17.xml><?xml version="1.0" encoding="utf-8"?>
<worksheet xmlns="http://schemas.openxmlformats.org/spreadsheetml/2006/main" xmlns:r="http://schemas.openxmlformats.org/officeDocument/2006/relationships">
  <dimension ref="A1:AE40"/>
  <sheetViews>
    <sheetView showZeros="0" workbookViewId="0">
      <pane ySplit="5" topLeftCell="A18" activePane="bottomLeft" state="frozen"/>
      <selection activeCell="H15" sqref="H15"/>
      <selection pane="bottomLeft" activeCell="A2" sqref="A2"/>
    </sheetView>
  </sheetViews>
  <sheetFormatPr defaultColWidth="9" defaultRowHeight="14.25"/>
  <cols>
    <col min="1" max="1" width="44" style="35" customWidth="1"/>
    <col min="2" max="2" width="10.125" style="79" customWidth="1"/>
    <col min="3" max="3" width="12.125" style="80" customWidth="1"/>
    <col min="4" max="4" width="9.375" style="80" customWidth="1"/>
    <col min="5" max="5" width="11.25" style="80" customWidth="1"/>
    <col min="6" max="6" width="10.5" style="80" customWidth="1"/>
    <col min="7" max="7" width="9.875" style="81" customWidth="1"/>
    <col min="8" max="8" width="10.25" style="82" customWidth="1"/>
    <col min="9" max="9" width="12.125" style="82" customWidth="1"/>
    <col min="10" max="10" width="9.75" style="82" customWidth="1"/>
    <col min="11" max="11" width="9.625" style="36" customWidth="1"/>
    <col min="12" max="13" width="10" style="36" customWidth="1"/>
    <col min="14" max="14" width="10.5" style="36" customWidth="1"/>
    <col min="15" max="15" width="13" style="36" customWidth="1"/>
    <col min="16" max="21" width="9.125" style="36" customWidth="1"/>
    <col min="22" max="27" width="9.25" style="36" customWidth="1"/>
    <col min="28" max="30" width="8.375" style="36" customWidth="1"/>
    <col min="31" max="31" width="7.5" style="36" customWidth="1"/>
    <col min="32" max="16384" width="9" style="36"/>
  </cols>
  <sheetData>
    <row r="1" spans="1:31" ht="20.25">
      <c r="A1" s="346" t="s">
        <v>1271</v>
      </c>
      <c r="B1" s="346"/>
      <c r="C1" s="346"/>
      <c r="D1" s="346"/>
      <c r="E1" s="346"/>
      <c r="F1" s="346"/>
      <c r="G1" s="346"/>
      <c r="H1" s="346"/>
      <c r="I1" s="346"/>
      <c r="J1" s="346"/>
      <c r="K1" s="346"/>
      <c r="L1" s="346"/>
      <c r="M1" s="346"/>
      <c r="N1" s="346"/>
    </row>
    <row r="2" spans="1:31" ht="28.5">
      <c r="A2" s="37"/>
      <c r="B2" s="83"/>
      <c r="C2" s="83"/>
      <c r="D2" s="84" t="s">
        <v>1315</v>
      </c>
      <c r="E2" s="84"/>
      <c r="F2" s="84"/>
      <c r="G2" s="85"/>
      <c r="H2" s="86"/>
      <c r="I2" s="86"/>
      <c r="J2" s="103"/>
      <c r="K2" s="38"/>
      <c r="L2" s="38"/>
      <c r="M2" s="47"/>
      <c r="N2" s="47"/>
      <c r="R2" s="370"/>
      <c r="S2" s="370"/>
      <c r="T2" s="370"/>
      <c r="U2" s="370"/>
      <c r="V2" s="370"/>
      <c r="W2" s="370"/>
      <c r="X2" s="370"/>
      <c r="Y2" s="370"/>
      <c r="Z2" s="370"/>
    </row>
    <row r="3" spans="1:31" ht="28.5">
      <c r="A3" s="37"/>
      <c r="B3" s="83"/>
      <c r="C3" s="83"/>
      <c r="D3" s="87"/>
      <c r="E3" s="87"/>
      <c r="F3" s="87"/>
      <c r="G3" s="88"/>
      <c r="H3" s="89"/>
      <c r="I3" s="89"/>
      <c r="J3" s="103"/>
      <c r="K3" s="38"/>
      <c r="L3" s="38"/>
      <c r="M3" s="372" t="s">
        <v>2</v>
      </c>
      <c r="N3" s="372"/>
    </row>
    <row r="4" spans="1:31">
      <c r="A4" s="348" t="s">
        <v>103</v>
      </c>
      <c r="B4" s="373" t="s">
        <v>70</v>
      </c>
      <c r="C4" s="374"/>
      <c r="D4" s="375"/>
      <c r="E4" s="376" t="s">
        <v>71</v>
      </c>
      <c r="F4" s="377"/>
      <c r="G4" s="378"/>
      <c r="H4" s="379" t="s">
        <v>7</v>
      </c>
      <c r="I4" s="380"/>
      <c r="J4" s="381"/>
      <c r="K4" s="382" t="s">
        <v>406</v>
      </c>
      <c r="L4" s="383"/>
      <c r="M4" s="384"/>
      <c r="N4" s="348" t="s">
        <v>9</v>
      </c>
      <c r="O4" s="371" t="s">
        <v>10</v>
      </c>
      <c r="P4" s="104"/>
      <c r="S4" s="370"/>
      <c r="T4" s="370"/>
      <c r="U4" s="370"/>
      <c r="V4" s="370"/>
      <c r="W4" s="370"/>
      <c r="X4" s="370"/>
      <c r="Y4" s="370"/>
      <c r="Z4" s="370"/>
      <c r="AA4" s="370"/>
      <c r="AB4" s="370"/>
      <c r="AC4" s="370"/>
      <c r="AD4" s="370"/>
      <c r="AE4" s="370"/>
    </row>
    <row r="5" spans="1:31">
      <c r="A5" s="349"/>
      <c r="B5" s="39" t="s">
        <v>11</v>
      </c>
      <c r="C5" s="90" t="s">
        <v>12</v>
      </c>
      <c r="D5" s="90" t="s">
        <v>13</v>
      </c>
      <c r="E5" s="90" t="s">
        <v>11</v>
      </c>
      <c r="F5" s="90" t="s">
        <v>12</v>
      </c>
      <c r="G5" s="91" t="s">
        <v>13</v>
      </c>
      <c r="H5" s="92" t="s">
        <v>11</v>
      </c>
      <c r="I5" s="92" t="s">
        <v>12</v>
      </c>
      <c r="J5" s="92" t="s">
        <v>13</v>
      </c>
      <c r="K5" s="40" t="s">
        <v>11</v>
      </c>
      <c r="L5" s="40" t="s">
        <v>12</v>
      </c>
      <c r="M5" s="40" t="s">
        <v>13</v>
      </c>
      <c r="N5" s="349"/>
      <c r="O5" s="371"/>
      <c r="AE5" s="370"/>
    </row>
    <row r="6" spans="1:31" s="78" customFormat="1" ht="13.5">
      <c r="A6" s="41" t="s">
        <v>1251</v>
      </c>
      <c r="B6" s="93">
        <v>539815.53</v>
      </c>
      <c r="C6" s="93">
        <v>532557</v>
      </c>
      <c r="D6" s="93">
        <v>7258.53</v>
      </c>
      <c r="E6" s="94">
        <v>571320</v>
      </c>
      <c r="F6" s="94">
        <v>563282</v>
      </c>
      <c r="G6" s="94">
        <v>8038</v>
      </c>
      <c r="H6" s="93">
        <v>697335</v>
      </c>
      <c r="I6" s="93">
        <v>684695</v>
      </c>
      <c r="J6" s="93">
        <v>12640</v>
      </c>
      <c r="K6" s="105">
        <f>H6/E6*100</f>
        <v>122.05681579500106</v>
      </c>
      <c r="L6" s="105">
        <f t="shared" ref="L6:M24" si="0">I6/F6*100</f>
        <v>121.55456769433428</v>
      </c>
      <c r="M6" s="105">
        <f t="shared" si="0"/>
        <v>157.25304802189598</v>
      </c>
      <c r="N6" s="105">
        <f>(H6-B6)/B6*100</f>
        <v>29.180240516607579</v>
      </c>
      <c r="O6" s="106">
        <v>616313.4</v>
      </c>
      <c r="P6" s="107"/>
    </row>
    <row r="7" spans="1:31">
      <c r="A7" s="43" t="s">
        <v>104</v>
      </c>
      <c r="B7" s="95">
        <v>38472.78</v>
      </c>
      <c r="C7" s="96">
        <v>36841</v>
      </c>
      <c r="D7" s="96">
        <v>1631.78</v>
      </c>
      <c r="E7" s="97">
        <v>39972</v>
      </c>
      <c r="F7" s="97">
        <v>38175</v>
      </c>
      <c r="G7" s="97">
        <v>1797</v>
      </c>
      <c r="H7" s="96">
        <v>96502</v>
      </c>
      <c r="I7" s="96">
        <v>92112</v>
      </c>
      <c r="J7" s="96">
        <v>4390</v>
      </c>
      <c r="K7" s="108">
        <f t="shared" ref="K7:M39" si="1">H7/E7*100</f>
        <v>241.42399679775841</v>
      </c>
      <c r="L7" s="108">
        <f t="shared" si="0"/>
        <v>241.28880157170923</v>
      </c>
      <c r="M7" s="108">
        <f t="shared" si="0"/>
        <v>244.29604897050638</v>
      </c>
      <c r="N7" s="108">
        <f t="shared" ref="N7:N39" si="2">(H7-B7)/B7*100</f>
        <v>150.83188685610972</v>
      </c>
      <c r="O7" s="109">
        <v>79687.399999999994</v>
      </c>
      <c r="P7" s="107"/>
    </row>
    <row r="8" spans="1:31">
      <c r="A8" s="43" t="s">
        <v>105</v>
      </c>
      <c r="B8" s="95">
        <v>19977</v>
      </c>
      <c r="C8" s="96">
        <v>19977</v>
      </c>
      <c r="D8" s="96"/>
      <c r="E8" s="97">
        <v>26069.47</v>
      </c>
      <c r="F8" s="97">
        <v>24277.47</v>
      </c>
      <c r="G8" s="98">
        <v>1792</v>
      </c>
      <c r="H8" s="96">
        <v>56304</v>
      </c>
      <c r="I8" s="96">
        <v>51990</v>
      </c>
      <c r="J8" s="96">
        <v>4314</v>
      </c>
      <c r="K8" s="108">
        <f t="shared" si="1"/>
        <v>215.97677283044109</v>
      </c>
      <c r="L8" s="108">
        <f t="shared" si="0"/>
        <v>214.14916793224333</v>
      </c>
      <c r="M8" s="108">
        <f t="shared" si="0"/>
        <v>240.73660714285717</v>
      </c>
      <c r="N8" s="108">
        <f t="shared" si="2"/>
        <v>181.84412073884968</v>
      </c>
      <c r="O8" s="109">
        <v>58117</v>
      </c>
      <c r="P8" s="107"/>
    </row>
    <row r="9" spans="1:31">
      <c r="A9" s="43" t="s">
        <v>106</v>
      </c>
      <c r="B9" s="96">
        <v>1620.58</v>
      </c>
      <c r="C9" s="96"/>
      <c r="D9" s="96">
        <v>1620.58</v>
      </c>
      <c r="E9" s="97">
        <v>0</v>
      </c>
      <c r="F9" s="97"/>
      <c r="G9" s="97"/>
      <c r="H9" s="96">
        <v>0</v>
      </c>
      <c r="I9" s="96"/>
      <c r="J9" s="96"/>
      <c r="K9" s="108"/>
      <c r="L9" s="108"/>
      <c r="M9" s="108"/>
      <c r="N9" s="108">
        <f t="shared" si="2"/>
        <v>-100</v>
      </c>
      <c r="O9" s="109"/>
      <c r="P9" s="107"/>
    </row>
    <row r="10" spans="1:31">
      <c r="A10" s="43" t="s">
        <v>107</v>
      </c>
      <c r="B10" s="96">
        <v>15811.2</v>
      </c>
      <c r="C10" s="96">
        <v>15800</v>
      </c>
      <c r="D10" s="96">
        <v>11.2</v>
      </c>
      <c r="E10" s="97">
        <v>13864</v>
      </c>
      <c r="F10" s="97">
        <v>13864</v>
      </c>
      <c r="G10" s="97"/>
      <c r="H10" s="96">
        <f>SUM(I10:J10)</f>
        <v>39987</v>
      </c>
      <c r="I10" s="96">
        <v>39922</v>
      </c>
      <c r="J10" s="96">
        <v>65</v>
      </c>
      <c r="K10" s="108">
        <f t="shared" si="1"/>
        <v>288.42325447201387</v>
      </c>
      <c r="L10" s="108">
        <f t="shared" si="0"/>
        <v>287.95441431044429</v>
      </c>
      <c r="M10" s="108"/>
      <c r="N10" s="108">
        <f t="shared" si="2"/>
        <v>152.90300546448086</v>
      </c>
      <c r="O10" s="109">
        <v>21500.400000000001</v>
      </c>
      <c r="P10" s="107"/>
    </row>
    <row r="11" spans="1:31" s="158" customFormat="1">
      <c r="A11" s="43" t="s">
        <v>402</v>
      </c>
      <c r="B11" s="96"/>
      <c r="C11" s="96"/>
      <c r="D11" s="96"/>
      <c r="E11" s="97">
        <v>39</v>
      </c>
      <c r="F11" s="97">
        <v>34</v>
      </c>
      <c r="G11" s="97">
        <v>5</v>
      </c>
      <c r="H11" s="96">
        <f t="shared" ref="H11:H13" si="3">SUM(I11:J11)</f>
        <v>124</v>
      </c>
      <c r="I11" s="96">
        <v>113</v>
      </c>
      <c r="J11" s="96">
        <v>11</v>
      </c>
      <c r="K11" s="108">
        <f t="shared" si="1"/>
        <v>317.94871794871796</v>
      </c>
      <c r="L11" s="108">
        <f t="shared" si="0"/>
        <v>332.35294117647061</v>
      </c>
      <c r="M11" s="108">
        <f t="shared" si="0"/>
        <v>220.00000000000003</v>
      </c>
      <c r="N11" s="108"/>
      <c r="O11" s="109"/>
      <c r="P11" s="107"/>
    </row>
    <row r="12" spans="1:31" s="158" customFormat="1">
      <c r="A12" s="43" t="s">
        <v>403</v>
      </c>
      <c r="B12" s="96"/>
      <c r="C12" s="96"/>
      <c r="D12" s="96"/>
      <c r="E12" s="97"/>
      <c r="F12" s="97"/>
      <c r="G12" s="97"/>
      <c r="H12" s="96">
        <f t="shared" si="3"/>
        <v>87</v>
      </c>
      <c r="I12" s="96">
        <v>87</v>
      </c>
      <c r="J12" s="96"/>
      <c r="K12" s="108"/>
      <c r="L12" s="108"/>
      <c r="M12" s="108"/>
      <c r="N12" s="108"/>
      <c r="O12" s="109"/>
      <c r="P12" s="107"/>
    </row>
    <row r="13" spans="1:31">
      <c r="A13" s="43" t="s">
        <v>108</v>
      </c>
      <c r="B13" s="95">
        <v>1064</v>
      </c>
      <c r="C13" s="96">
        <v>1064</v>
      </c>
      <c r="D13" s="96"/>
      <c r="E13" s="97"/>
      <c r="F13" s="97"/>
      <c r="G13" s="97"/>
      <c r="H13" s="96">
        <f t="shared" si="3"/>
        <v>0</v>
      </c>
      <c r="I13" s="96"/>
      <c r="J13" s="96"/>
      <c r="K13" s="108"/>
      <c r="L13" s="108"/>
      <c r="M13" s="108"/>
      <c r="N13" s="108">
        <f t="shared" si="2"/>
        <v>-100</v>
      </c>
      <c r="O13" s="109"/>
      <c r="P13" s="107"/>
    </row>
    <row r="14" spans="1:31">
      <c r="A14" s="43" t="s">
        <v>109</v>
      </c>
      <c r="B14" s="95">
        <v>10258</v>
      </c>
      <c r="C14" s="96">
        <v>10258</v>
      </c>
      <c r="D14" s="96"/>
      <c r="E14" s="97">
        <v>13500</v>
      </c>
      <c r="F14" s="97">
        <v>13500</v>
      </c>
      <c r="G14" s="97"/>
      <c r="H14" s="96">
        <v>12214</v>
      </c>
      <c r="I14" s="96">
        <v>12214</v>
      </c>
      <c r="J14" s="96"/>
      <c r="K14" s="108">
        <f t="shared" si="1"/>
        <v>90.474074074074068</v>
      </c>
      <c r="L14" s="108">
        <f t="shared" si="0"/>
        <v>90.474074074074068</v>
      </c>
      <c r="M14" s="108"/>
      <c r="N14" s="108">
        <f t="shared" si="2"/>
        <v>19.068044453109767</v>
      </c>
      <c r="O14" s="109">
        <v>11670</v>
      </c>
      <c r="P14" s="107"/>
    </row>
    <row r="15" spans="1:31">
      <c r="A15" s="43" t="s">
        <v>105</v>
      </c>
      <c r="B15" s="95">
        <v>8762</v>
      </c>
      <c r="C15" s="96">
        <v>8762</v>
      </c>
      <c r="D15" s="96"/>
      <c r="E15" s="97">
        <v>12000</v>
      </c>
      <c r="F15" s="97">
        <v>12000</v>
      </c>
      <c r="G15" s="97"/>
      <c r="H15" s="96">
        <v>10860</v>
      </c>
      <c r="I15" s="96">
        <v>10860</v>
      </c>
      <c r="J15" s="96"/>
      <c r="K15" s="108">
        <f t="shared" si="1"/>
        <v>90.5</v>
      </c>
      <c r="L15" s="108">
        <f t="shared" si="0"/>
        <v>90.5</v>
      </c>
      <c r="M15" s="108"/>
      <c r="N15" s="108">
        <f t="shared" si="2"/>
        <v>23.94430495320703</v>
      </c>
      <c r="O15" s="109">
        <v>10200</v>
      </c>
      <c r="P15" s="107"/>
    </row>
    <row r="16" spans="1:31">
      <c r="A16" s="43" t="s">
        <v>402</v>
      </c>
      <c r="B16" s="95">
        <v>782</v>
      </c>
      <c r="C16" s="96">
        <v>782</v>
      </c>
      <c r="D16" s="96"/>
      <c r="E16" s="97">
        <v>1465</v>
      </c>
      <c r="F16" s="97">
        <v>1465</v>
      </c>
      <c r="G16" s="97"/>
      <c r="H16" s="96">
        <v>932</v>
      </c>
      <c r="I16" s="96">
        <v>932</v>
      </c>
      <c r="J16" s="96"/>
      <c r="K16" s="108">
        <f t="shared" si="1"/>
        <v>63.617747440273043</v>
      </c>
      <c r="L16" s="108">
        <f t="shared" si="0"/>
        <v>63.617747440273043</v>
      </c>
      <c r="M16" s="108"/>
      <c r="N16" s="108">
        <f t="shared" si="2"/>
        <v>19.181585677749361</v>
      </c>
      <c r="O16" s="109">
        <v>0</v>
      </c>
      <c r="P16" s="107"/>
    </row>
    <row r="17" spans="1:16">
      <c r="A17" s="43" t="s">
        <v>108</v>
      </c>
      <c r="B17" s="95">
        <v>4</v>
      </c>
      <c r="C17" s="96">
        <v>4</v>
      </c>
      <c r="D17" s="96"/>
      <c r="E17" s="97">
        <v>35</v>
      </c>
      <c r="F17" s="97">
        <v>35</v>
      </c>
      <c r="G17" s="97"/>
      <c r="H17" s="96">
        <v>17</v>
      </c>
      <c r="I17" s="96">
        <v>17</v>
      </c>
      <c r="J17" s="96"/>
      <c r="K17" s="108">
        <f t="shared" si="1"/>
        <v>48.571428571428569</v>
      </c>
      <c r="L17" s="108">
        <f t="shared" si="0"/>
        <v>48.571428571428569</v>
      </c>
      <c r="M17" s="108"/>
      <c r="N17" s="108">
        <f t="shared" si="2"/>
        <v>325</v>
      </c>
      <c r="O17" s="109">
        <v>20</v>
      </c>
      <c r="P17" s="107"/>
    </row>
    <row r="18" spans="1:16">
      <c r="A18" s="43" t="s">
        <v>403</v>
      </c>
      <c r="B18" s="96">
        <v>710</v>
      </c>
      <c r="C18" s="96">
        <v>710</v>
      </c>
      <c r="D18" s="96"/>
      <c r="E18" s="97">
        <v>0</v>
      </c>
      <c r="F18" s="97"/>
      <c r="G18" s="99"/>
      <c r="H18" s="96">
        <v>405</v>
      </c>
      <c r="I18" s="96">
        <v>405</v>
      </c>
      <c r="J18" s="96"/>
      <c r="K18" s="108"/>
      <c r="L18" s="108"/>
      <c r="M18" s="108"/>
      <c r="N18" s="108">
        <f t="shared" si="2"/>
        <v>-42.95774647887324</v>
      </c>
      <c r="O18" s="109">
        <v>0</v>
      </c>
      <c r="P18" s="107"/>
    </row>
    <row r="19" spans="1:16">
      <c r="A19" s="43" t="s">
        <v>110</v>
      </c>
      <c r="B19" s="95">
        <v>124979</v>
      </c>
      <c r="C19" s="96">
        <v>124979</v>
      </c>
      <c r="D19" s="96"/>
      <c r="E19" s="97">
        <v>112130</v>
      </c>
      <c r="F19" s="97">
        <v>112130</v>
      </c>
      <c r="G19" s="97"/>
      <c r="H19" s="96">
        <v>152858</v>
      </c>
      <c r="I19" s="96">
        <v>152858</v>
      </c>
      <c r="J19" s="96"/>
      <c r="K19" s="108">
        <f t="shared" si="1"/>
        <v>136.32212610362973</v>
      </c>
      <c r="L19" s="108">
        <f t="shared" si="0"/>
        <v>136.32212610362973</v>
      </c>
      <c r="M19" s="108"/>
      <c r="N19" s="108">
        <f t="shared" si="2"/>
        <v>22.306947567191287</v>
      </c>
      <c r="O19" s="109">
        <v>119710</v>
      </c>
      <c r="P19" s="107"/>
    </row>
    <row r="20" spans="1:16">
      <c r="A20" s="43" t="s">
        <v>105</v>
      </c>
      <c r="B20" s="95">
        <v>117498</v>
      </c>
      <c r="C20" s="96">
        <v>117498</v>
      </c>
      <c r="D20" s="96"/>
      <c r="E20" s="97">
        <v>108000</v>
      </c>
      <c r="F20" s="97">
        <v>108000</v>
      </c>
      <c r="G20" s="97"/>
      <c r="H20" s="96">
        <v>147291</v>
      </c>
      <c r="I20" s="96">
        <v>147291</v>
      </c>
      <c r="J20" s="96"/>
      <c r="K20" s="108">
        <f t="shared" si="1"/>
        <v>136.38055555555556</v>
      </c>
      <c r="L20" s="108">
        <f t="shared" si="0"/>
        <v>136.38055555555556</v>
      </c>
      <c r="M20" s="108"/>
      <c r="N20" s="108">
        <f t="shared" si="2"/>
        <v>25.356176275340857</v>
      </c>
      <c r="O20" s="109">
        <v>115000</v>
      </c>
      <c r="P20" s="107"/>
    </row>
    <row r="21" spans="1:16">
      <c r="A21" s="43" t="s">
        <v>402</v>
      </c>
      <c r="B21" s="96">
        <v>1596</v>
      </c>
      <c r="C21" s="96">
        <v>1596</v>
      </c>
      <c r="D21" s="96"/>
      <c r="E21" s="97">
        <v>1530</v>
      </c>
      <c r="F21" s="97">
        <v>1530</v>
      </c>
      <c r="G21" s="97"/>
      <c r="H21" s="96">
        <f>SUM(I21:J21)</f>
        <v>1860</v>
      </c>
      <c r="I21" s="96">
        <v>1860</v>
      </c>
      <c r="J21" s="96"/>
      <c r="K21" s="108">
        <f t="shared" si="1"/>
        <v>121.56862745098039</v>
      </c>
      <c r="L21" s="108">
        <f t="shared" si="0"/>
        <v>121.56862745098039</v>
      </c>
      <c r="M21" s="108"/>
      <c r="N21" s="108">
        <f t="shared" si="2"/>
        <v>16.541353383458645</v>
      </c>
      <c r="O21" s="109"/>
      <c r="P21" s="107"/>
    </row>
    <row r="22" spans="1:16" s="158" customFormat="1">
      <c r="A22" s="43" t="s">
        <v>403</v>
      </c>
      <c r="B22" s="96"/>
      <c r="C22" s="96"/>
      <c r="D22" s="96"/>
      <c r="E22" s="97"/>
      <c r="F22" s="97"/>
      <c r="G22" s="97"/>
      <c r="H22" s="96">
        <f t="shared" ref="H22:H23" si="4">SUM(I22:J22)</f>
        <v>330</v>
      </c>
      <c r="I22" s="96">
        <v>330</v>
      </c>
      <c r="J22" s="96"/>
      <c r="K22" s="108"/>
      <c r="L22" s="108"/>
      <c r="M22" s="108"/>
      <c r="N22" s="108"/>
      <c r="O22" s="109"/>
      <c r="P22" s="107"/>
    </row>
    <row r="23" spans="1:16">
      <c r="A23" s="43" t="s">
        <v>108</v>
      </c>
      <c r="B23" s="95">
        <v>5885</v>
      </c>
      <c r="C23" s="96">
        <v>5885</v>
      </c>
      <c r="D23" s="96"/>
      <c r="E23" s="97">
        <v>2600</v>
      </c>
      <c r="F23" s="97">
        <v>2600</v>
      </c>
      <c r="G23" s="97"/>
      <c r="H23" s="96">
        <f t="shared" si="4"/>
        <v>3377</v>
      </c>
      <c r="I23" s="96">
        <v>3377</v>
      </c>
      <c r="J23" s="96"/>
      <c r="K23" s="108">
        <f t="shared" si="1"/>
        <v>129.88461538461539</v>
      </c>
      <c r="L23" s="108">
        <f t="shared" si="0"/>
        <v>129.88461538461539</v>
      </c>
      <c r="M23" s="108"/>
      <c r="N23" s="108">
        <f t="shared" si="2"/>
        <v>-42.616822429906541</v>
      </c>
      <c r="O23" s="109">
        <v>3000</v>
      </c>
      <c r="P23" s="107"/>
    </row>
    <row r="24" spans="1:16">
      <c r="A24" s="43" t="s">
        <v>111</v>
      </c>
      <c r="B24" s="95">
        <v>7481</v>
      </c>
      <c r="C24" s="96">
        <v>7481</v>
      </c>
      <c r="D24" s="96"/>
      <c r="E24" s="97">
        <v>6360</v>
      </c>
      <c r="F24" s="97">
        <v>6360</v>
      </c>
      <c r="G24" s="97"/>
      <c r="H24" s="96">
        <v>7450</v>
      </c>
      <c r="I24" s="96">
        <v>7450</v>
      </c>
      <c r="J24" s="96"/>
      <c r="K24" s="108">
        <f t="shared" si="1"/>
        <v>117.13836477987421</v>
      </c>
      <c r="L24" s="108">
        <f t="shared" si="0"/>
        <v>117.13836477987421</v>
      </c>
      <c r="M24" s="108"/>
      <c r="N24" s="108">
        <f t="shared" si="2"/>
        <v>-0.41438310386311988</v>
      </c>
      <c r="O24" s="109">
        <v>6200</v>
      </c>
      <c r="P24" s="107"/>
    </row>
    <row r="25" spans="1:16">
      <c r="A25" s="43" t="s">
        <v>105</v>
      </c>
      <c r="B25" s="95">
        <v>7155</v>
      </c>
      <c r="C25" s="96">
        <v>7155</v>
      </c>
      <c r="D25" s="96"/>
      <c r="E25" s="97">
        <v>6000</v>
      </c>
      <c r="F25" s="97">
        <v>6000</v>
      </c>
      <c r="G25" s="97"/>
      <c r="H25" s="96">
        <v>6981</v>
      </c>
      <c r="I25" s="96">
        <v>6981</v>
      </c>
      <c r="J25" s="96"/>
      <c r="K25" s="108">
        <f t="shared" si="1"/>
        <v>116.35</v>
      </c>
      <c r="L25" s="108">
        <f t="shared" si="1"/>
        <v>116.35</v>
      </c>
      <c r="M25" s="108"/>
      <c r="N25" s="108">
        <f t="shared" si="2"/>
        <v>-2.4318658280922429</v>
      </c>
      <c r="O25" s="109">
        <v>5800</v>
      </c>
      <c r="P25" s="107"/>
    </row>
    <row r="26" spans="1:16">
      <c r="A26" s="43" t="s">
        <v>402</v>
      </c>
      <c r="B26" s="96">
        <v>322</v>
      </c>
      <c r="C26" s="96">
        <v>322</v>
      </c>
      <c r="D26" s="96"/>
      <c r="E26" s="97">
        <v>360</v>
      </c>
      <c r="F26" s="97">
        <v>360</v>
      </c>
      <c r="G26" s="97"/>
      <c r="H26" s="96">
        <v>467</v>
      </c>
      <c r="I26" s="96">
        <v>467</v>
      </c>
      <c r="J26" s="96"/>
      <c r="K26" s="108">
        <f t="shared" si="1"/>
        <v>129.72222222222223</v>
      </c>
      <c r="L26" s="108">
        <f t="shared" si="1"/>
        <v>129.72222222222223</v>
      </c>
      <c r="M26" s="108"/>
      <c r="N26" s="108">
        <f t="shared" si="2"/>
        <v>45.031055900621119</v>
      </c>
      <c r="O26" s="109">
        <v>0</v>
      </c>
      <c r="P26" s="107"/>
    </row>
    <row r="27" spans="1:16">
      <c r="A27" s="43" t="s">
        <v>108</v>
      </c>
      <c r="B27" s="96">
        <v>4</v>
      </c>
      <c r="C27" s="96">
        <v>4</v>
      </c>
      <c r="D27" s="96"/>
      <c r="E27" s="97">
        <v>0</v>
      </c>
      <c r="F27" s="97"/>
      <c r="G27" s="97"/>
      <c r="H27" s="96">
        <v>2</v>
      </c>
      <c r="I27" s="96">
        <v>2</v>
      </c>
      <c r="J27" s="96"/>
      <c r="K27" s="108"/>
      <c r="L27" s="108"/>
      <c r="M27" s="108"/>
      <c r="N27" s="108">
        <f t="shared" si="2"/>
        <v>-50</v>
      </c>
      <c r="O27" s="109">
        <v>0</v>
      </c>
      <c r="P27" s="107"/>
    </row>
    <row r="28" spans="1:16">
      <c r="A28" s="43" t="s">
        <v>112</v>
      </c>
      <c r="B28" s="100">
        <v>4594</v>
      </c>
      <c r="C28" s="96">
        <v>4594</v>
      </c>
      <c r="D28" s="96"/>
      <c r="E28" s="97">
        <v>4480</v>
      </c>
      <c r="F28" s="97">
        <v>4480</v>
      </c>
      <c r="G28" s="97"/>
      <c r="H28" s="96">
        <v>5956</v>
      </c>
      <c r="I28" s="96">
        <v>5956</v>
      </c>
      <c r="J28" s="96"/>
      <c r="K28" s="108">
        <f t="shared" si="1"/>
        <v>132.94642857142858</v>
      </c>
      <c r="L28" s="108">
        <f t="shared" si="1"/>
        <v>132.94642857142858</v>
      </c>
      <c r="M28" s="108"/>
      <c r="N28" s="108">
        <f t="shared" si="2"/>
        <v>29.647366129734436</v>
      </c>
      <c r="O28" s="109">
        <v>4680</v>
      </c>
      <c r="P28" s="107"/>
    </row>
    <row r="29" spans="1:16">
      <c r="A29" s="43" t="s">
        <v>105</v>
      </c>
      <c r="B29" s="95">
        <v>4376</v>
      </c>
      <c r="C29" s="96">
        <v>4376</v>
      </c>
      <c r="D29" s="96"/>
      <c r="E29" s="97">
        <v>4200</v>
      </c>
      <c r="F29" s="97">
        <v>4200</v>
      </c>
      <c r="G29" s="97"/>
      <c r="H29" s="96">
        <v>5793</v>
      </c>
      <c r="I29" s="96">
        <v>5793</v>
      </c>
      <c r="J29" s="96"/>
      <c r="K29" s="108">
        <f t="shared" si="1"/>
        <v>137.92857142857142</v>
      </c>
      <c r="L29" s="108">
        <f t="shared" si="1"/>
        <v>137.92857142857142</v>
      </c>
      <c r="M29" s="108"/>
      <c r="N29" s="108">
        <f t="shared" si="2"/>
        <v>32.381170018281537</v>
      </c>
      <c r="O29" s="109">
        <v>4500</v>
      </c>
      <c r="P29" s="107"/>
    </row>
    <row r="30" spans="1:16">
      <c r="A30" s="43" t="s">
        <v>402</v>
      </c>
      <c r="B30" s="96">
        <v>213</v>
      </c>
      <c r="C30" s="96">
        <v>213</v>
      </c>
      <c r="D30" s="96"/>
      <c r="E30" s="97">
        <v>120</v>
      </c>
      <c r="F30" s="97">
        <v>120</v>
      </c>
      <c r="G30" s="97"/>
      <c r="H30" s="96">
        <v>160</v>
      </c>
      <c r="I30" s="96">
        <v>160</v>
      </c>
      <c r="J30" s="96"/>
      <c r="K30" s="108">
        <f t="shared" si="1"/>
        <v>133.33333333333331</v>
      </c>
      <c r="L30" s="108">
        <f t="shared" si="1"/>
        <v>133.33333333333331</v>
      </c>
      <c r="M30" s="108"/>
      <c r="N30" s="108">
        <f t="shared" si="2"/>
        <v>-24.88262910798122</v>
      </c>
      <c r="O30" s="109">
        <v>0</v>
      </c>
      <c r="P30" s="107"/>
    </row>
    <row r="31" spans="1:16">
      <c r="A31" s="43" t="s">
        <v>108</v>
      </c>
      <c r="B31" s="95">
        <v>5</v>
      </c>
      <c r="C31" s="96">
        <v>5</v>
      </c>
      <c r="D31" s="96"/>
      <c r="E31" s="97">
        <v>160</v>
      </c>
      <c r="F31" s="97">
        <v>160</v>
      </c>
      <c r="G31" s="97"/>
      <c r="H31" s="96">
        <v>3</v>
      </c>
      <c r="I31" s="96">
        <v>3</v>
      </c>
      <c r="J31" s="96"/>
      <c r="K31" s="108">
        <f t="shared" si="1"/>
        <v>1.875</v>
      </c>
      <c r="L31" s="108">
        <f t="shared" si="1"/>
        <v>1.875</v>
      </c>
      <c r="M31" s="108"/>
      <c r="N31" s="108">
        <f t="shared" si="2"/>
        <v>-40</v>
      </c>
      <c r="O31" s="109">
        <v>0</v>
      </c>
      <c r="P31" s="107"/>
    </row>
    <row r="32" spans="1:16">
      <c r="A32" s="43" t="s">
        <v>113</v>
      </c>
      <c r="B32" s="95">
        <v>348404</v>
      </c>
      <c r="C32" s="96">
        <v>348404</v>
      </c>
      <c r="D32" s="96">
        <v>4133.4399999999996</v>
      </c>
      <c r="E32" s="97">
        <v>393343</v>
      </c>
      <c r="F32" s="97">
        <v>388637</v>
      </c>
      <c r="G32" s="97">
        <v>4706</v>
      </c>
      <c r="H32" s="96">
        <v>420913</v>
      </c>
      <c r="I32" s="96">
        <v>414105</v>
      </c>
      <c r="J32" s="96">
        <v>6808</v>
      </c>
      <c r="K32" s="108">
        <f t="shared" si="1"/>
        <v>107.00914977513266</v>
      </c>
      <c r="L32" s="108">
        <f t="shared" si="1"/>
        <v>106.55315886032469</v>
      </c>
      <c r="M32" s="108">
        <f t="shared" si="1"/>
        <v>144.66638334041647</v>
      </c>
      <c r="N32" s="108">
        <f t="shared" si="2"/>
        <v>20.811758762815582</v>
      </c>
      <c r="O32" s="109">
        <v>394366</v>
      </c>
      <c r="P32" s="107"/>
    </row>
    <row r="33" spans="1:16">
      <c r="A33" s="43" t="s">
        <v>114</v>
      </c>
      <c r="B33" s="95">
        <v>86279</v>
      </c>
      <c r="C33" s="96">
        <v>86279</v>
      </c>
      <c r="D33" s="96">
        <v>1009.59</v>
      </c>
      <c r="E33" s="97">
        <v>102564</v>
      </c>
      <c r="F33" s="97">
        <v>101280</v>
      </c>
      <c r="G33" s="97">
        <v>1284</v>
      </c>
      <c r="H33" s="96">
        <v>131988</v>
      </c>
      <c r="I33" s="96">
        <v>130273</v>
      </c>
      <c r="J33" s="96">
        <v>1715</v>
      </c>
      <c r="K33" s="108">
        <f t="shared" si="1"/>
        <v>128.6884286884287</v>
      </c>
      <c r="L33" s="108">
        <f t="shared" si="1"/>
        <v>128.62657977883097</v>
      </c>
      <c r="M33" s="108">
        <f t="shared" si="1"/>
        <v>133.56697819314641</v>
      </c>
      <c r="N33" s="108">
        <f t="shared" si="2"/>
        <v>52.978129092826762</v>
      </c>
      <c r="O33" s="109">
        <v>120000</v>
      </c>
      <c r="P33" s="107"/>
    </row>
    <row r="34" spans="1:16">
      <c r="A34" s="43" t="s">
        <v>107</v>
      </c>
      <c r="B34" s="95">
        <v>257059</v>
      </c>
      <c r="C34" s="96">
        <v>257059</v>
      </c>
      <c r="D34" s="96">
        <v>3044.7</v>
      </c>
      <c r="E34" s="97">
        <v>282408</v>
      </c>
      <c r="F34" s="97">
        <v>278986</v>
      </c>
      <c r="G34" s="97">
        <v>3422</v>
      </c>
      <c r="H34" s="96">
        <v>282704</v>
      </c>
      <c r="I34" s="96">
        <v>277694</v>
      </c>
      <c r="J34" s="96">
        <v>5010</v>
      </c>
      <c r="K34" s="108">
        <f t="shared" si="1"/>
        <v>100.10481289481885</v>
      </c>
      <c r="L34" s="108">
        <f t="shared" si="1"/>
        <v>99.536894324446394</v>
      </c>
      <c r="M34" s="108">
        <f t="shared" si="1"/>
        <v>146.40561075394507</v>
      </c>
      <c r="N34" s="108">
        <f t="shared" si="2"/>
        <v>9.9763089407490106</v>
      </c>
      <c r="O34" s="109">
        <v>269451</v>
      </c>
      <c r="P34" s="107"/>
    </row>
    <row r="35" spans="1:16">
      <c r="A35" s="43" t="s">
        <v>402</v>
      </c>
      <c r="B35" s="95">
        <f>SUM(C35:D35)</f>
        <v>5145.1499999999996</v>
      </c>
      <c r="C35" s="96">
        <v>5066</v>
      </c>
      <c r="D35" s="96">
        <v>79.150000000000006</v>
      </c>
      <c r="E35" s="97">
        <f>SUM(F35:G35)</f>
        <v>8371</v>
      </c>
      <c r="F35" s="97">
        <v>8371</v>
      </c>
      <c r="G35" s="97"/>
      <c r="H35" s="96">
        <f>SUM(I35:J35)</f>
        <v>6221</v>
      </c>
      <c r="I35" s="96">
        <v>6138</v>
      </c>
      <c r="J35" s="96">
        <v>83</v>
      </c>
      <c r="K35" s="108">
        <f t="shared" si="1"/>
        <v>74.316091267471023</v>
      </c>
      <c r="L35" s="108">
        <f t="shared" si="1"/>
        <v>73.32457293035479</v>
      </c>
      <c r="M35" s="108"/>
      <c r="N35" s="108">
        <f t="shared" si="2"/>
        <v>20.909983188050891</v>
      </c>
      <c r="O35" s="109"/>
      <c r="P35" s="107"/>
    </row>
    <row r="36" spans="1:16">
      <c r="A36" s="43" t="s">
        <v>115</v>
      </c>
      <c r="B36" s="95">
        <v>1493.31</v>
      </c>
      <c r="C36" s="96"/>
      <c r="D36" s="96">
        <v>1493.31</v>
      </c>
      <c r="E36" s="97">
        <v>1535</v>
      </c>
      <c r="F36" s="97"/>
      <c r="G36" s="97">
        <v>1535</v>
      </c>
      <c r="H36" s="96">
        <v>1442</v>
      </c>
      <c r="I36" s="96"/>
      <c r="J36" s="96">
        <v>1442</v>
      </c>
      <c r="K36" s="108">
        <f t="shared" si="1"/>
        <v>93.941368078175884</v>
      </c>
      <c r="L36" s="108"/>
      <c r="M36" s="108">
        <f t="shared" si="1"/>
        <v>93.941368078175884</v>
      </c>
      <c r="N36" s="108">
        <f t="shared" si="2"/>
        <v>-3.4359911873622995</v>
      </c>
      <c r="O36" s="109"/>
      <c r="P36" s="107"/>
    </row>
    <row r="37" spans="1:16">
      <c r="A37" s="43" t="s">
        <v>116</v>
      </c>
      <c r="B37" s="95">
        <v>169.44</v>
      </c>
      <c r="C37" s="96"/>
      <c r="D37" s="96">
        <v>169.44</v>
      </c>
      <c r="E37" s="97">
        <v>197</v>
      </c>
      <c r="F37" s="97"/>
      <c r="G37" s="97">
        <v>197</v>
      </c>
      <c r="H37" s="96">
        <v>160</v>
      </c>
      <c r="I37" s="96"/>
      <c r="J37" s="96">
        <v>160</v>
      </c>
      <c r="K37" s="108">
        <f t="shared" si="1"/>
        <v>81.218274111675129</v>
      </c>
      <c r="L37" s="108"/>
      <c r="M37" s="108">
        <f t="shared" si="1"/>
        <v>81.218274111675129</v>
      </c>
      <c r="N37" s="108">
        <f t="shared" si="2"/>
        <v>-5.5712936732766751</v>
      </c>
      <c r="O37" s="109"/>
      <c r="P37" s="107"/>
    </row>
    <row r="38" spans="1:16">
      <c r="A38" s="43" t="s">
        <v>107</v>
      </c>
      <c r="B38" s="95">
        <v>1322.06</v>
      </c>
      <c r="C38" s="96"/>
      <c r="D38" s="96">
        <v>1322.06</v>
      </c>
      <c r="E38" s="97">
        <v>1230</v>
      </c>
      <c r="F38" s="97"/>
      <c r="G38" s="97">
        <v>1230</v>
      </c>
      <c r="H38" s="96">
        <v>1222</v>
      </c>
      <c r="I38" s="96"/>
      <c r="J38" s="96">
        <v>1222</v>
      </c>
      <c r="K38" s="108">
        <f t="shared" si="1"/>
        <v>99.349593495934968</v>
      </c>
      <c r="L38" s="108"/>
      <c r="M38" s="108">
        <f t="shared" si="1"/>
        <v>99.349593495934968</v>
      </c>
      <c r="N38" s="108">
        <f t="shared" si="2"/>
        <v>-7.5684915964479638</v>
      </c>
      <c r="O38" s="109"/>
      <c r="P38" s="107"/>
    </row>
    <row r="39" spans="1:16">
      <c r="A39" s="43" t="s">
        <v>108</v>
      </c>
      <c r="B39" s="95">
        <v>2</v>
      </c>
      <c r="C39" s="96"/>
      <c r="D39" s="96">
        <v>2</v>
      </c>
      <c r="E39" s="97">
        <v>108</v>
      </c>
      <c r="F39" s="97"/>
      <c r="G39" s="97">
        <v>108</v>
      </c>
      <c r="H39" s="96">
        <v>60</v>
      </c>
      <c r="I39" s="96"/>
      <c r="J39" s="96">
        <v>60</v>
      </c>
      <c r="K39" s="108">
        <f>H39/E39*100</f>
        <v>55.555555555555557</v>
      </c>
      <c r="L39" s="108"/>
      <c r="M39" s="108">
        <f t="shared" si="1"/>
        <v>55.555555555555557</v>
      </c>
      <c r="N39" s="108">
        <f t="shared" si="2"/>
        <v>2900</v>
      </c>
      <c r="O39" s="109"/>
      <c r="P39" s="107">
        <f t="shared" ref="P39" si="5">H39-O39</f>
        <v>60</v>
      </c>
    </row>
    <row r="40" spans="1:16">
      <c r="B40" s="159"/>
      <c r="C40" s="159"/>
      <c r="D40" s="159"/>
      <c r="E40" s="159"/>
      <c r="F40" s="159"/>
      <c r="G40" s="159"/>
      <c r="H40" s="159"/>
      <c r="I40" s="159"/>
      <c r="J40" s="159"/>
    </row>
  </sheetData>
  <mergeCells count="15">
    <mergeCell ref="A1:N1"/>
    <mergeCell ref="R2:Z2"/>
    <mergeCell ref="M3:N3"/>
    <mergeCell ref="B4:D4"/>
    <mergeCell ref="E4:G4"/>
    <mergeCell ref="H4:J4"/>
    <mergeCell ref="K4:M4"/>
    <mergeCell ref="S4:U4"/>
    <mergeCell ref="V4:X4"/>
    <mergeCell ref="Y4:AA4"/>
    <mergeCell ref="AB4:AD4"/>
    <mergeCell ref="A4:A5"/>
    <mergeCell ref="N4:N5"/>
    <mergeCell ref="O4:O5"/>
    <mergeCell ref="AE4:AE5"/>
  </mergeCells>
  <phoneticPr fontId="74" type="noConversion"/>
  <printOptions horizontalCentered="1"/>
  <pageMargins left="0.70866141732283472" right="0.70866141732283472" top="0.74803149606299213" bottom="0.74803149606299213" header="0.31496062992125984" footer="0.31496062992125984"/>
  <pageSetup paperSize="8" scale="85" firstPageNumber="20" orientation="landscape" useFirstPageNumber="1" r:id="rId1"/>
  <headerFooter>
    <oddFooter>&amp;C- &amp;P -</oddFooter>
  </headerFooter>
</worksheet>
</file>

<file path=xl/worksheets/sheet18.xml><?xml version="1.0" encoding="utf-8"?>
<worksheet xmlns="http://schemas.openxmlformats.org/spreadsheetml/2006/main" xmlns:r="http://schemas.openxmlformats.org/officeDocument/2006/relationships">
  <dimension ref="A1:AE29"/>
  <sheetViews>
    <sheetView showZeros="0" workbookViewId="0">
      <pane ySplit="5" topLeftCell="A6" activePane="bottomLeft" state="frozen"/>
      <selection pane="bottomLeft" activeCell="A2" sqref="A2"/>
    </sheetView>
  </sheetViews>
  <sheetFormatPr defaultColWidth="9" defaultRowHeight="14.25"/>
  <cols>
    <col min="1" max="1" width="44" style="35" customWidth="1"/>
    <col min="2" max="2" width="10.125" style="79" customWidth="1"/>
    <col min="3" max="3" width="12.125" style="80" customWidth="1"/>
    <col min="4" max="4" width="9.375" style="80" customWidth="1"/>
    <col min="5" max="5" width="11.25" style="80" customWidth="1"/>
    <col min="6" max="6" width="10.5" style="80" customWidth="1"/>
    <col min="7" max="7" width="9.875" style="81" customWidth="1"/>
    <col min="8" max="8" width="10.25" style="82" customWidth="1"/>
    <col min="9" max="9" width="12.125" style="82" customWidth="1"/>
    <col min="10" max="10" width="9.75" style="82" customWidth="1"/>
    <col min="11" max="11" width="9.625" style="166" customWidth="1"/>
    <col min="12" max="13" width="10" style="166" customWidth="1"/>
    <col min="14" max="14" width="10.5" style="166" customWidth="1"/>
    <col min="15" max="15" width="13" style="166" customWidth="1"/>
    <col min="16" max="21" width="9.125" style="166" customWidth="1"/>
    <col min="22" max="27" width="9.25" style="166" customWidth="1"/>
    <col min="28" max="30" width="8.375" style="166" customWidth="1"/>
    <col min="31" max="31" width="7.5" style="166" customWidth="1"/>
    <col min="32" max="16384" width="9" style="166"/>
  </cols>
  <sheetData>
    <row r="1" spans="1:31" ht="20.25">
      <c r="A1" s="346" t="s">
        <v>1273</v>
      </c>
      <c r="B1" s="346"/>
      <c r="C1" s="346"/>
      <c r="D1" s="346"/>
      <c r="E1" s="346"/>
      <c r="F1" s="346"/>
      <c r="G1" s="346"/>
      <c r="H1" s="346"/>
      <c r="I1" s="346"/>
      <c r="J1" s="346"/>
      <c r="K1" s="346"/>
      <c r="L1" s="346"/>
      <c r="M1" s="346"/>
      <c r="N1" s="346"/>
    </row>
    <row r="2" spans="1:31" ht="28.5">
      <c r="A2" s="37"/>
      <c r="B2" s="83"/>
      <c r="C2" s="83"/>
      <c r="D2" s="84" t="s">
        <v>1316</v>
      </c>
      <c r="E2" s="84"/>
      <c r="F2" s="84"/>
      <c r="G2" s="85"/>
      <c r="H2" s="86"/>
      <c r="I2" s="86"/>
      <c r="J2" s="103"/>
      <c r="K2" s="38"/>
      <c r="L2" s="38"/>
      <c r="M2" s="47"/>
      <c r="N2" s="47"/>
      <c r="R2" s="370"/>
      <c r="S2" s="370"/>
      <c r="T2" s="370"/>
      <c r="U2" s="370"/>
      <c r="V2" s="370"/>
      <c r="W2" s="370"/>
      <c r="X2" s="370"/>
      <c r="Y2" s="370"/>
      <c r="Z2" s="370"/>
    </row>
    <row r="3" spans="1:31" ht="28.5">
      <c r="A3" s="37"/>
      <c r="B3" s="83"/>
      <c r="C3" s="83"/>
      <c r="D3" s="87"/>
      <c r="E3" s="87"/>
      <c r="F3" s="87"/>
      <c r="G3" s="88"/>
      <c r="H3" s="89"/>
      <c r="I3" s="89"/>
      <c r="J3" s="103"/>
      <c r="K3" s="38"/>
      <c r="L3" s="38"/>
      <c r="M3" s="372" t="s">
        <v>2</v>
      </c>
      <c r="N3" s="372"/>
    </row>
    <row r="4" spans="1:31">
      <c r="A4" s="348" t="s">
        <v>103</v>
      </c>
      <c r="B4" s="373" t="s">
        <v>70</v>
      </c>
      <c r="C4" s="374"/>
      <c r="D4" s="375"/>
      <c r="E4" s="376" t="s">
        <v>71</v>
      </c>
      <c r="F4" s="377"/>
      <c r="G4" s="378"/>
      <c r="H4" s="379" t="s">
        <v>7</v>
      </c>
      <c r="I4" s="380"/>
      <c r="J4" s="381"/>
      <c r="K4" s="382" t="s">
        <v>406</v>
      </c>
      <c r="L4" s="383"/>
      <c r="M4" s="384"/>
      <c r="N4" s="348" t="s">
        <v>9</v>
      </c>
      <c r="O4" s="371" t="s">
        <v>10</v>
      </c>
      <c r="P4" s="104"/>
      <c r="S4" s="370"/>
      <c r="T4" s="370"/>
      <c r="U4" s="370"/>
      <c r="V4" s="370"/>
      <c r="W4" s="370"/>
      <c r="X4" s="370"/>
      <c r="Y4" s="370"/>
      <c r="Z4" s="370"/>
      <c r="AA4" s="370"/>
      <c r="AB4" s="370"/>
      <c r="AC4" s="370"/>
      <c r="AD4" s="370"/>
      <c r="AE4" s="370"/>
    </row>
    <row r="5" spans="1:31">
      <c r="A5" s="349"/>
      <c r="B5" s="169" t="s">
        <v>11</v>
      </c>
      <c r="C5" s="90" t="s">
        <v>12</v>
      </c>
      <c r="D5" s="90" t="s">
        <v>13</v>
      </c>
      <c r="E5" s="90" t="s">
        <v>11</v>
      </c>
      <c r="F5" s="90" t="s">
        <v>12</v>
      </c>
      <c r="G5" s="91" t="s">
        <v>13</v>
      </c>
      <c r="H5" s="92" t="s">
        <v>11</v>
      </c>
      <c r="I5" s="92" t="s">
        <v>12</v>
      </c>
      <c r="J5" s="92" t="s">
        <v>13</v>
      </c>
      <c r="K5" s="170" t="s">
        <v>11</v>
      </c>
      <c r="L5" s="170" t="s">
        <v>12</v>
      </c>
      <c r="M5" s="170" t="s">
        <v>13</v>
      </c>
      <c r="N5" s="349"/>
      <c r="O5" s="371"/>
      <c r="AE5" s="370"/>
    </row>
    <row r="6" spans="1:31" s="78" customFormat="1" ht="13.5">
      <c r="A6" s="41" t="s">
        <v>1272</v>
      </c>
      <c r="B6" s="93">
        <v>426377.09</v>
      </c>
      <c r="C6" s="93">
        <v>420574</v>
      </c>
      <c r="D6" s="93">
        <v>5803.09</v>
      </c>
      <c r="E6" s="94">
        <v>518543</v>
      </c>
      <c r="F6" s="94">
        <v>511423</v>
      </c>
      <c r="G6" s="94">
        <v>7120</v>
      </c>
      <c r="H6" s="93">
        <v>534653</v>
      </c>
      <c r="I6" s="93">
        <v>525500</v>
      </c>
      <c r="J6" s="93">
        <v>9153</v>
      </c>
      <c r="K6" s="105">
        <f t="shared" ref="K6:M29" si="0">H6/E6*100</f>
        <v>103.10678188694091</v>
      </c>
      <c r="L6" s="105">
        <f t="shared" si="0"/>
        <v>102.75251601902926</v>
      </c>
      <c r="M6" s="105">
        <f t="shared" si="0"/>
        <v>128.55337078651687</v>
      </c>
      <c r="N6" s="105">
        <f t="shared" ref="N6:N29" si="1">(H6-B6)/B6*100</f>
        <v>25.394401467489718</v>
      </c>
      <c r="O6" s="110">
        <v>485263.516</v>
      </c>
    </row>
    <row r="7" spans="1:31">
      <c r="A7" s="43" t="s">
        <v>117</v>
      </c>
      <c r="B7" s="95">
        <v>39066.28</v>
      </c>
      <c r="C7" s="96">
        <v>37632</v>
      </c>
      <c r="D7" s="96">
        <v>1434.28</v>
      </c>
      <c r="E7" s="97">
        <v>39214</v>
      </c>
      <c r="F7" s="97">
        <v>37714</v>
      </c>
      <c r="G7" s="97">
        <v>1500</v>
      </c>
      <c r="H7" s="101">
        <v>90958</v>
      </c>
      <c r="I7" s="101">
        <v>87222</v>
      </c>
      <c r="J7" s="101">
        <v>3736</v>
      </c>
      <c r="K7" s="108">
        <f t="shared" si="0"/>
        <v>231.95287397358086</v>
      </c>
      <c r="L7" s="108">
        <f t="shared" si="0"/>
        <v>231.27220660762583</v>
      </c>
      <c r="M7" s="108">
        <f t="shared" si="0"/>
        <v>249.06666666666669</v>
      </c>
      <c r="N7" s="108">
        <f t="shared" si="1"/>
        <v>132.82994951144568</v>
      </c>
      <c r="O7" s="111">
        <v>79168</v>
      </c>
    </row>
    <row r="8" spans="1:31">
      <c r="A8" s="43" t="s">
        <v>118</v>
      </c>
      <c r="B8" s="95">
        <v>39066.28</v>
      </c>
      <c r="C8" s="96">
        <v>37632</v>
      </c>
      <c r="D8" s="96">
        <v>1434.28</v>
      </c>
      <c r="E8" s="97">
        <v>39214</v>
      </c>
      <c r="F8" s="97">
        <v>37714</v>
      </c>
      <c r="G8" s="97">
        <v>1500</v>
      </c>
      <c r="H8" s="101">
        <v>90958</v>
      </c>
      <c r="I8" s="101">
        <v>87222</v>
      </c>
      <c r="J8" s="101">
        <v>3736</v>
      </c>
      <c r="K8" s="108">
        <f t="shared" si="0"/>
        <v>231.95287397358086</v>
      </c>
      <c r="L8" s="108">
        <f t="shared" si="0"/>
        <v>231.27220660762583</v>
      </c>
      <c r="M8" s="108">
        <f t="shared" si="0"/>
        <v>249.06666666666669</v>
      </c>
      <c r="N8" s="108">
        <f t="shared" si="1"/>
        <v>132.82994951144568</v>
      </c>
      <c r="O8" s="111">
        <v>79168</v>
      </c>
    </row>
    <row r="9" spans="1:31">
      <c r="A9" s="43" t="s">
        <v>119</v>
      </c>
      <c r="B9" s="95">
        <v>7376</v>
      </c>
      <c r="C9" s="96">
        <v>7376</v>
      </c>
      <c r="D9" s="96"/>
      <c r="E9" s="97">
        <v>10576</v>
      </c>
      <c r="F9" s="97">
        <v>10576</v>
      </c>
      <c r="G9" s="97"/>
      <c r="H9" s="101">
        <v>9161</v>
      </c>
      <c r="I9" s="101">
        <v>9161</v>
      </c>
      <c r="J9" s="101"/>
      <c r="K9" s="108">
        <f t="shared" si="0"/>
        <v>86.62065052950075</v>
      </c>
      <c r="L9" s="108">
        <f t="shared" si="0"/>
        <v>86.62065052950075</v>
      </c>
      <c r="M9" s="108"/>
      <c r="N9" s="108">
        <f t="shared" si="1"/>
        <v>24.200108459869849</v>
      </c>
      <c r="O9" s="111">
        <v>10089.016</v>
      </c>
    </row>
    <row r="10" spans="1:31">
      <c r="A10" s="43" t="s">
        <v>120</v>
      </c>
      <c r="B10" s="95">
        <v>4047</v>
      </c>
      <c r="C10" s="96">
        <v>4047</v>
      </c>
      <c r="D10" s="96"/>
      <c r="E10" s="97">
        <v>5535</v>
      </c>
      <c r="F10" s="97">
        <v>5535</v>
      </c>
      <c r="G10" s="97"/>
      <c r="H10" s="101">
        <v>5635</v>
      </c>
      <c r="I10" s="101">
        <v>5635</v>
      </c>
      <c r="J10" s="101"/>
      <c r="K10" s="108">
        <f t="shared" si="0"/>
        <v>101.806684733514</v>
      </c>
      <c r="L10" s="108">
        <f t="shared" si="0"/>
        <v>101.806684733514</v>
      </c>
      <c r="M10" s="108"/>
      <c r="N10" s="108">
        <f t="shared" si="1"/>
        <v>39.238942426488762</v>
      </c>
      <c r="O10" s="112">
        <v>5560</v>
      </c>
    </row>
    <row r="11" spans="1:31">
      <c r="A11" s="43" t="s">
        <v>121</v>
      </c>
      <c r="B11" s="95">
        <v>1448</v>
      </c>
      <c r="C11" s="96">
        <v>1448</v>
      </c>
      <c r="D11" s="96"/>
      <c r="E11" s="97">
        <v>2104</v>
      </c>
      <c r="F11" s="97">
        <v>2104</v>
      </c>
      <c r="G11" s="97"/>
      <c r="H11" s="101">
        <v>1808</v>
      </c>
      <c r="I11" s="101">
        <v>1808</v>
      </c>
      <c r="J11" s="101"/>
      <c r="K11" s="108">
        <f t="shared" si="0"/>
        <v>85.931558935361224</v>
      </c>
      <c r="L11" s="108">
        <f t="shared" si="0"/>
        <v>85.931558935361224</v>
      </c>
      <c r="M11" s="108"/>
      <c r="N11" s="108">
        <f t="shared" si="1"/>
        <v>24.861878453038674</v>
      </c>
      <c r="O11" s="112">
        <v>1643</v>
      </c>
    </row>
    <row r="12" spans="1:31">
      <c r="A12" s="43" t="s">
        <v>122</v>
      </c>
      <c r="B12" s="95">
        <v>0</v>
      </c>
      <c r="C12" s="96"/>
      <c r="D12" s="96"/>
      <c r="E12" s="97">
        <v>0</v>
      </c>
      <c r="F12" s="97">
        <v>0</v>
      </c>
      <c r="G12" s="97"/>
      <c r="H12" s="101">
        <v>0</v>
      </c>
      <c r="I12" s="101"/>
      <c r="J12" s="101"/>
      <c r="K12" s="108"/>
      <c r="L12" s="108"/>
      <c r="M12" s="108"/>
      <c r="N12" s="108"/>
      <c r="O12" s="111">
        <v>0</v>
      </c>
    </row>
    <row r="13" spans="1:31">
      <c r="A13" s="43" t="s">
        <v>123</v>
      </c>
      <c r="B13" s="95">
        <v>7</v>
      </c>
      <c r="C13" s="96">
        <v>7</v>
      </c>
      <c r="D13" s="96"/>
      <c r="E13" s="97">
        <v>30</v>
      </c>
      <c r="F13" s="97">
        <v>30</v>
      </c>
      <c r="G13" s="97"/>
      <c r="H13" s="101">
        <v>0</v>
      </c>
      <c r="I13" s="101"/>
      <c r="J13" s="101"/>
      <c r="K13" s="108"/>
      <c r="L13" s="108"/>
      <c r="M13" s="108"/>
      <c r="N13" s="108">
        <f t="shared" si="1"/>
        <v>-100</v>
      </c>
      <c r="O13" s="112">
        <v>10</v>
      </c>
    </row>
    <row r="14" spans="1:31">
      <c r="A14" s="43" t="s">
        <v>124</v>
      </c>
      <c r="B14" s="95">
        <v>7</v>
      </c>
      <c r="C14" s="96">
        <v>7</v>
      </c>
      <c r="D14" s="96"/>
      <c r="E14" s="97">
        <v>0</v>
      </c>
      <c r="F14" s="97">
        <v>0</v>
      </c>
      <c r="G14" s="97"/>
      <c r="H14" s="101">
        <v>17</v>
      </c>
      <c r="I14" s="101">
        <v>17</v>
      </c>
      <c r="J14" s="101"/>
      <c r="K14" s="108"/>
      <c r="L14" s="108"/>
      <c r="M14" s="108"/>
      <c r="N14" s="108">
        <f t="shared" si="1"/>
        <v>142.85714285714286</v>
      </c>
      <c r="O14" s="112">
        <v>14</v>
      </c>
    </row>
    <row r="15" spans="1:31">
      <c r="A15" s="43" t="s">
        <v>404</v>
      </c>
      <c r="B15" s="95">
        <v>1683</v>
      </c>
      <c r="C15" s="96">
        <v>1683</v>
      </c>
      <c r="D15" s="96"/>
      <c r="E15" s="97">
        <v>2307</v>
      </c>
      <c r="F15" s="97">
        <v>2307</v>
      </c>
      <c r="G15" s="97"/>
      <c r="H15" s="101">
        <v>863</v>
      </c>
      <c r="I15" s="101">
        <v>863</v>
      </c>
      <c r="J15" s="101"/>
      <c r="K15" s="108">
        <f t="shared" si="0"/>
        <v>37.407889033376676</v>
      </c>
      <c r="L15" s="108">
        <f t="shared" si="0"/>
        <v>37.407889033376676</v>
      </c>
      <c r="M15" s="108"/>
      <c r="N15" s="108">
        <f t="shared" si="1"/>
        <v>-48.722519310754606</v>
      </c>
      <c r="O15" s="112"/>
    </row>
    <row r="16" spans="1:31">
      <c r="A16" s="43" t="s">
        <v>125</v>
      </c>
      <c r="B16" s="95">
        <v>184</v>
      </c>
      <c r="C16" s="96">
        <v>184</v>
      </c>
      <c r="D16" s="96"/>
      <c r="E16" s="97">
        <v>600</v>
      </c>
      <c r="F16" s="97">
        <v>600</v>
      </c>
      <c r="G16" s="97"/>
      <c r="H16" s="101">
        <v>838</v>
      </c>
      <c r="I16" s="101">
        <v>838</v>
      </c>
      <c r="J16" s="101"/>
      <c r="K16" s="108">
        <f t="shared" si="0"/>
        <v>139.66666666666669</v>
      </c>
      <c r="L16" s="108">
        <f t="shared" si="0"/>
        <v>139.66666666666669</v>
      </c>
      <c r="M16" s="108"/>
      <c r="N16" s="108">
        <f t="shared" si="1"/>
        <v>355.43478260869563</v>
      </c>
      <c r="O16" s="112">
        <v>510</v>
      </c>
    </row>
    <row r="17" spans="1:15">
      <c r="A17" s="43" t="s">
        <v>405</v>
      </c>
      <c r="B17" s="100">
        <v>98419</v>
      </c>
      <c r="C17" s="96">
        <v>98419</v>
      </c>
      <c r="D17" s="96"/>
      <c r="E17" s="97">
        <v>110480</v>
      </c>
      <c r="F17" s="97">
        <v>110480</v>
      </c>
      <c r="G17" s="97"/>
      <c r="H17" s="101">
        <v>117381</v>
      </c>
      <c r="I17" s="101">
        <v>117381</v>
      </c>
      <c r="J17" s="101"/>
      <c r="K17" s="108">
        <f t="shared" si="0"/>
        <v>106.24637943519188</v>
      </c>
      <c r="L17" s="108">
        <f t="shared" si="0"/>
        <v>106.24637943519188</v>
      </c>
      <c r="M17" s="108"/>
      <c r="N17" s="108">
        <f t="shared" si="1"/>
        <v>19.266605025452403</v>
      </c>
      <c r="O17" s="111">
        <v>109370</v>
      </c>
    </row>
    <row r="18" spans="1:15">
      <c r="A18" s="43" t="s">
        <v>126</v>
      </c>
      <c r="B18" s="95">
        <v>62345</v>
      </c>
      <c r="C18" s="96">
        <v>62345</v>
      </c>
      <c r="D18" s="96"/>
      <c r="E18" s="97">
        <v>67300</v>
      </c>
      <c r="F18" s="97">
        <v>67300</v>
      </c>
      <c r="G18" s="97"/>
      <c r="H18" s="101">
        <v>66791</v>
      </c>
      <c r="I18" s="101">
        <v>66791</v>
      </c>
      <c r="J18" s="101"/>
      <c r="K18" s="108">
        <f t="shared" si="0"/>
        <v>99.243684992570579</v>
      </c>
      <c r="L18" s="108">
        <f t="shared" si="0"/>
        <v>99.243684992570579</v>
      </c>
      <c r="M18" s="108"/>
      <c r="N18" s="108">
        <f t="shared" si="1"/>
        <v>7.1312855882588817</v>
      </c>
      <c r="O18" s="112">
        <v>66900</v>
      </c>
    </row>
    <row r="19" spans="1:15">
      <c r="A19" s="43" t="s">
        <v>127</v>
      </c>
      <c r="B19" s="95">
        <v>36074</v>
      </c>
      <c r="C19" s="96">
        <v>36074</v>
      </c>
      <c r="D19" s="96"/>
      <c r="E19" s="97">
        <v>43000</v>
      </c>
      <c r="F19" s="97">
        <v>43000</v>
      </c>
      <c r="G19" s="97"/>
      <c r="H19" s="101">
        <v>50223</v>
      </c>
      <c r="I19" s="101">
        <v>50223</v>
      </c>
      <c r="J19" s="101"/>
      <c r="K19" s="108">
        <f t="shared" si="0"/>
        <v>116.79767441860464</v>
      </c>
      <c r="L19" s="108">
        <f t="shared" si="0"/>
        <v>116.79767441860464</v>
      </c>
      <c r="M19" s="108"/>
      <c r="N19" s="108">
        <f t="shared" si="1"/>
        <v>39.222154460276101</v>
      </c>
      <c r="O19" s="112">
        <v>42100</v>
      </c>
    </row>
    <row r="20" spans="1:15">
      <c r="A20" s="43" t="s">
        <v>128</v>
      </c>
      <c r="B20" s="95">
        <v>266</v>
      </c>
      <c r="C20" s="102">
        <v>266</v>
      </c>
      <c r="D20" s="96"/>
      <c r="E20" s="97">
        <v>180</v>
      </c>
      <c r="F20" s="97">
        <v>180</v>
      </c>
      <c r="G20" s="98"/>
      <c r="H20" s="101">
        <v>367</v>
      </c>
      <c r="I20" s="101">
        <v>367</v>
      </c>
      <c r="J20" s="101"/>
      <c r="K20" s="108">
        <f t="shared" si="0"/>
        <v>203.88888888888889</v>
      </c>
      <c r="L20" s="108">
        <f t="shared" si="0"/>
        <v>203.88888888888889</v>
      </c>
      <c r="M20" s="108"/>
      <c r="N20" s="108">
        <f t="shared" si="1"/>
        <v>37.969924812030072</v>
      </c>
      <c r="O20" s="112">
        <v>370</v>
      </c>
    </row>
    <row r="21" spans="1:15">
      <c r="A21" s="43" t="s">
        <v>129</v>
      </c>
      <c r="B21" s="95">
        <v>3285</v>
      </c>
      <c r="C21" s="102">
        <v>3285</v>
      </c>
      <c r="D21" s="96"/>
      <c r="E21" s="97">
        <v>4854</v>
      </c>
      <c r="F21" s="97">
        <v>4854</v>
      </c>
      <c r="G21" s="98"/>
      <c r="H21" s="101">
        <v>3316</v>
      </c>
      <c r="I21" s="101">
        <v>3316</v>
      </c>
      <c r="J21" s="101"/>
      <c r="K21" s="108">
        <f t="shared" si="0"/>
        <v>68.314791924186238</v>
      </c>
      <c r="L21" s="108">
        <f t="shared" si="0"/>
        <v>68.314791924186238</v>
      </c>
      <c r="M21" s="108"/>
      <c r="N21" s="108">
        <f t="shared" si="1"/>
        <v>0.94368340943683415</v>
      </c>
      <c r="O21" s="111">
        <v>3019.5</v>
      </c>
    </row>
    <row r="22" spans="1:15">
      <c r="A22" s="43" t="s">
        <v>130</v>
      </c>
      <c r="B22" s="96">
        <v>2992</v>
      </c>
      <c r="C22" s="96">
        <v>2992</v>
      </c>
      <c r="D22" s="96"/>
      <c r="E22" s="97">
        <v>4500</v>
      </c>
      <c r="F22" s="97">
        <v>4500</v>
      </c>
      <c r="G22" s="98"/>
      <c r="H22" s="101">
        <v>2958</v>
      </c>
      <c r="I22" s="101">
        <v>2958</v>
      </c>
      <c r="J22" s="101"/>
      <c r="K22" s="108">
        <f t="shared" si="0"/>
        <v>65.733333333333334</v>
      </c>
      <c r="L22" s="108">
        <f t="shared" si="0"/>
        <v>65.733333333333334</v>
      </c>
      <c r="M22" s="108"/>
      <c r="N22" s="108">
        <f t="shared" si="1"/>
        <v>-1.1363636363636365</v>
      </c>
      <c r="O22" s="112">
        <v>2600</v>
      </c>
    </row>
    <row r="23" spans="1:15">
      <c r="A23" s="43" t="s">
        <v>131</v>
      </c>
      <c r="B23" s="96">
        <v>292</v>
      </c>
      <c r="C23" s="96">
        <v>292</v>
      </c>
      <c r="D23" s="96"/>
      <c r="E23" s="97">
        <v>354</v>
      </c>
      <c r="F23" s="97">
        <v>354</v>
      </c>
      <c r="G23" s="98"/>
      <c r="H23" s="101">
        <v>358</v>
      </c>
      <c r="I23" s="101">
        <v>358</v>
      </c>
      <c r="J23" s="101"/>
      <c r="K23" s="108">
        <f t="shared" si="0"/>
        <v>101.12994350282484</v>
      </c>
      <c r="L23" s="108">
        <f t="shared" si="0"/>
        <v>101.12994350282484</v>
      </c>
      <c r="M23" s="108"/>
      <c r="N23" s="108">
        <f t="shared" si="1"/>
        <v>22.602739726027394</v>
      </c>
      <c r="O23" s="112">
        <v>358</v>
      </c>
    </row>
    <row r="24" spans="1:15">
      <c r="A24" s="43" t="s">
        <v>132</v>
      </c>
      <c r="B24" s="96">
        <v>7204</v>
      </c>
      <c r="C24" s="96">
        <v>7204</v>
      </c>
      <c r="D24" s="96"/>
      <c r="E24" s="97">
        <v>8000</v>
      </c>
      <c r="F24" s="97">
        <v>8000</v>
      </c>
      <c r="G24" s="98"/>
      <c r="H24" s="101">
        <v>7164</v>
      </c>
      <c r="I24" s="101">
        <v>7164</v>
      </c>
      <c r="J24" s="101"/>
      <c r="K24" s="108">
        <f t="shared" si="0"/>
        <v>89.55</v>
      </c>
      <c r="L24" s="108">
        <f t="shared" si="0"/>
        <v>89.55</v>
      </c>
      <c r="M24" s="108"/>
      <c r="N24" s="108">
        <f t="shared" si="1"/>
        <v>-0.55524708495280406</v>
      </c>
      <c r="O24" s="111">
        <v>7300</v>
      </c>
    </row>
    <row r="25" spans="1:15">
      <c r="A25" s="43" t="s">
        <v>133</v>
      </c>
      <c r="B25" s="96">
        <v>7204</v>
      </c>
      <c r="C25" s="96">
        <v>7204</v>
      </c>
      <c r="D25" s="96"/>
      <c r="E25" s="97">
        <v>8000</v>
      </c>
      <c r="F25" s="97">
        <v>8000</v>
      </c>
      <c r="G25" s="98"/>
      <c r="H25" s="101">
        <v>7164</v>
      </c>
      <c r="I25" s="101">
        <v>7164</v>
      </c>
      <c r="J25" s="101"/>
      <c r="K25" s="108">
        <f t="shared" si="0"/>
        <v>89.55</v>
      </c>
      <c r="L25" s="108">
        <f t="shared" si="0"/>
        <v>89.55</v>
      </c>
      <c r="M25" s="108"/>
      <c r="N25" s="108">
        <f t="shared" si="1"/>
        <v>-0.55524708495280406</v>
      </c>
      <c r="O25" s="112">
        <v>7300</v>
      </c>
    </row>
    <row r="26" spans="1:15">
      <c r="A26" s="43" t="s">
        <v>134</v>
      </c>
      <c r="B26" s="96">
        <v>266658</v>
      </c>
      <c r="C26" s="96">
        <v>266658</v>
      </c>
      <c r="D26" s="96">
        <v>3258.85</v>
      </c>
      <c r="E26" s="97">
        <v>344212</v>
      </c>
      <c r="F26" s="97">
        <v>339799</v>
      </c>
      <c r="G26" s="98">
        <v>4413</v>
      </c>
      <c r="H26" s="101">
        <v>305203</v>
      </c>
      <c r="I26" s="101">
        <v>301256</v>
      </c>
      <c r="J26" s="101">
        <v>3947</v>
      </c>
      <c r="K26" s="108">
        <f t="shared" si="0"/>
        <v>88.667158611553347</v>
      </c>
      <c r="L26" s="108">
        <f t="shared" si="0"/>
        <v>88.657117884396371</v>
      </c>
      <c r="M26" s="108">
        <f t="shared" si="0"/>
        <v>89.440290052118741</v>
      </c>
      <c r="N26" s="108">
        <f t="shared" si="1"/>
        <v>14.454844782455432</v>
      </c>
      <c r="O26" s="113">
        <v>276317</v>
      </c>
    </row>
    <row r="27" spans="1:15">
      <c r="A27" s="43" t="s">
        <v>135</v>
      </c>
      <c r="B27" s="96">
        <v>237630</v>
      </c>
      <c r="C27" s="96">
        <v>237630</v>
      </c>
      <c r="D27" s="96">
        <v>2932.29</v>
      </c>
      <c r="E27" s="97">
        <v>324854</v>
      </c>
      <c r="F27" s="97">
        <v>320619</v>
      </c>
      <c r="G27" s="98">
        <v>4235</v>
      </c>
      <c r="H27" s="101">
        <v>282369</v>
      </c>
      <c r="I27" s="101">
        <v>281332</v>
      </c>
      <c r="J27" s="101">
        <v>1037</v>
      </c>
      <c r="K27" s="108">
        <f t="shared" si="0"/>
        <v>86.921817185566439</v>
      </c>
      <c r="L27" s="108">
        <f t="shared" si="0"/>
        <v>87.746515334400016</v>
      </c>
      <c r="M27" s="108">
        <f t="shared" si="0"/>
        <v>24.486422668240852</v>
      </c>
      <c r="N27" s="108">
        <f t="shared" si="1"/>
        <v>18.827168286832471</v>
      </c>
      <c r="O27" s="112">
        <v>254321</v>
      </c>
    </row>
    <row r="28" spans="1:15">
      <c r="A28" s="43" t="s">
        <v>404</v>
      </c>
      <c r="B28" s="96">
        <f>SUM(C28:D28)</f>
        <v>29355</v>
      </c>
      <c r="C28" s="96">
        <v>29028</v>
      </c>
      <c r="D28" s="96">
        <v>327</v>
      </c>
      <c r="E28" s="97">
        <f>SUM(F28:G28)</f>
        <v>19358</v>
      </c>
      <c r="F28" s="97">
        <v>19180</v>
      </c>
      <c r="G28" s="98">
        <v>178</v>
      </c>
      <c r="H28" s="101">
        <f>SUM(I28:J28)</f>
        <v>22834</v>
      </c>
      <c r="I28" s="101">
        <v>19924</v>
      </c>
      <c r="J28" s="101">
        <v>2910</v>
      </c>
      <c r="K28" s="108">
        <f t="shared" si="0"/>
        <v>117.95640045459241</v>
      </c>
      <c r="L28" s="108">
        <f t="shared" si="0"/>
        <v>103.87904066736185</v>
      </c>
      <c r="M28" s="108">
        <f t="shared" si="0"/>
        <v>1634.8314606741574</v>
      </c>
      <c r="N28" s="108">
        <f t="shared" si="1"/>
        <v>-22.214273547947538</v>
      </c>
      <c r="O28" s="112"/>
    </row>
    <row r="29" spans="1:15">
      <c r="A29" s="43" t="s">
        <v>136</v>
      </c>
      <c r="B29" s="96">
        <v>1109.96</v>
      </c>
      <c r="C29" s="96"/>
      <c r="D29" s="96">
        <v>1109.96</v>
      </c>
      <c r="E29" s="97">
        <v>1207</v>
      </c>
      <c r="F29" s="97">
        <v>0</v>
      </c>
      <c r="G29" s="97">
        <v>1207</v>
      </c>
      <c r="H29" s="101">
        <v>1470</v>
      </c>
      <c r="I29" s="101"/>
      <c r="J29" s="101">
        <v>1470</v>
      </c>
      <c r="K29" s="108">
        <f t="shared" si="0"/>
        <v>121.78956089478046</v>
      </c>
      <c r="L29" s="108"/>
      <c r="M29" s="108">
        <f t="shared" si="0"/>
        <v>121.78956089478046</v>
      </c>
      <c r="N29" s="108">
        <f t="shared" si="1"/>
        <v>32.43720494432231</v>
      </c>
      <c r="O29" s="109"/>
    </row>
  </sheetData>
  <mergeCells count="15">
    <mergeCell ref="AB4:AD4"/>
    <mergeCell ref="AE4:AE5"/>
    <mergeCell ref="A1:N1"/>
    <mergeCell ref="R2:Z2"/>
    <mergeCell ref="M3:N3"/>
    <mergeCell ref="A4:A5"/>
    <mergeCell ref="B4:D4"/>
    <mergeCell ref="E4:G4"/>
    <mergeCell ref="H4:J4"/>
    <mergeCell ref="K4:M4"/>
    <mergeCell ref="N4:N5"/>
    <mergeCell ref="O4:O5"/>
    <mergeCell ref="S4:U4"/>
    <mergeCell ref="V4:X4"/>
    <mergeCell ref="Y4:AA4"/>
  </mergeCells>
  <phoneticPr fontId="74" type="noConversion"/>
  <printOptions horizontalCentered="1"/>
  <pageMargins left="0.70866141732283472" right="0.70866141732283472" top="0.74803149606299213" bottom="0.74803149606299213" header="0.31496062992125984" footer="0.31496062992125984"/>
  <pageSetup paperSize="8" scale="85" firstPageNumber="20" orientation="landscape" useFirstPageNumber="1" r:id="rId1"/>
  <headerFooter>
    <oddFooter>&amp;C- &amp;P -</oddFooter>
  </headerFooter>
  <legacyDrawing r:id="rId2"/>
</worksheet>
</file>

<file path=xl/worksheets/sheet19.xml><?xml version="1.0" encoding="utf-8"?>
<worksheet xmlns="http://schemas.openxmlformats.org/spreadsheetml/2006/main" xmlns:r="http://schemas.openxmlformats.org/officeDocument/2006/relationships">
  <dimension ref="A1:AE58"/>
  <sheetViews>
    <sheetView workbookViewId="0">
      <pane ySplit="6" topLeftCell="A7" activePane="bottomLeft" state="frozen"/>
      <selection activeCell="H15" sqref="H15"/>
      <selection pane="bottomLeft" activeCell="A2" sqref="A2:G2"/>
    </sheetView>
  </sheetViews>
  <sheetFormatPr defaultColWidth="8" defaultRowHeight="14.25"/>
  <cols>
    <col min="1" max="1" width="20.125" customWidth="1"/>
    <col min="2" max="2" width="12.75" style="10" customWidth="1"/>
    <col min="3" max="3" width="15.375" customWidth="1"/>
    <col min="4" max="4" width="60.375" customWidth="1"/>
    <col min="5" max="6" width="17" customWidth="1"/>
    <col min="7" max="7" width="16.125" customWidth="1"/>
    <col min="8" max="8" width="8" customWidth="1"/>
    <col min="9" max="9" width="9.25" customWidth="1"/>
    <col min="10" max="10" width="8.5" customWidth="1"/>
    <col min="11" max="11" width="8" customWidth="1"/>
    <col min="12" max="12" width="11.375" customWidth="1"/>
  </cols>
  <sheetData>
    <row r="1" spans="1:31" ht="18.75" customHeight="1">
      <c r="A1" s="252" t="s">
        <v>1274</v>
      </c>
      <c r="B1" s="11"/>
      <c r="C1" s="11"/>
      <c r="D1" s="11"/>
      <c r="E1" s="11"/>
      <c r="F1" s="11"/>
      <c r="G1" s="11"/>
    </row>
    <row r="2" spans="1:31" ht="32.25" customHeight="1">
      <c r="A2" s="385" t="s">
        <v>298</v>
      </c>
      <c r="B2" s="385"/>
      <c r="C2" s="385"/>
      <c r="D2" s="385"/>
      <c r="E2" s="385"/>
      <c r="F2" s="385"/>
      <c r="G2" s="385"/>
    </row>
    <row r="3" spans="1:31" ht="21.75" customHeight="1">
      <c r="A3" s="12"/>
      <c r="B3" s="12"/>
      <c r="C3" s="12"/>
      <c r="D3" s="12"/>
      <c r="E3" s="12"/>
      <c r="F3" s="12"/>
      <c r="G3" s="13" t="s">
        <v>299</v>
      </c>
    </row>
    <row r="4" spans="1:31" ht="20.25" customHeight="1">
      <c r="A4" s="386" t="s">
        <v>300</v>
      </c>
      <c r="B4" s="386" t="s">
        <v>301</v>
      </c>
      <c r="C4" s="386" t="s">
        <v>302</v>
      </c>
      <c r="D4" s="386" t="s">
        <v>303</v>
      </c>
      <c r="E4" s="386" t="s">
        <v>304</v>
      </c>
      <c r="F4" s="386"/>
      <c r="G4" s="386"/>
    </row>
    <row r="5" spans="1:31" ht="20.25" customHeight="1">
      <c r="A5" s="386"/>
      <c r="B5" s="386"/>
      <c r="C5" s="386"/>
      <c r="D5" s="386"/>
      <c r="E5" s="14" t="s">
        <v>11</v>
      </c>
      <c r="F5" s="14" t="s">
        <v>305</v>
      </c>
      <c r="G5" s="14" t="s">
        <v>306</v>
      </c>
    </row>
    <row r="6" spans="1:31" ht="24" customHeight="1">
      <c r="A6" s="387" t="s">
        <v>307</v>
      </c>
      <c r="B6" s="388"/>
      <c r="C6" s="388"/>
      <c r="D6" s="389"/>
      <c r="E6" s="15">
        <f t="shared" ref="E6:E8" si="0">F6+G6</f>
        <v>38274981.100000001</v>
      </c>
      <c r="F6" s="15">
        <f>F7</f>
        <v>37993000</v>
      </c>
      <c r="G6" s="15">
        <f>G12</f>
        <v>281981.09999999998</v>
      </c>
    </row>
    <row r="7" spans="1:31" ht="25.5" customHeight="1">
      <c r="A7" s="16" t="s">
        <v>308</v>
      </c>
      <c r="B7" s="4"/>
      <c r="C7" s="5"/>
      <c r="D7" s="5"/>
      <c r="E7" s="17">
        <f t="shared" si="0"/>
        <v>37993000</v>
      </c>
      <c r="F7" s="17">
        <f>SUM(F8:F11)</f>
        <v>37993000</v>
      </c>
      <c r="G7" s="17"/>
    </row>
    <row r="8" spans="1:31" ht="23.25" customHeight="1">
      <c r="A8" s="5" t="s">
        <v>309</v>
      </c>
      <c r="B8" s="18">
        <v>43142</v>
      </c>
      <c r="C8" s="7" t="s">
        <v>310</v>
      </c>
      <c r="D8" s="19" t="s">
        <v>311</v>
      </c>
      <c r="E8" s="17">
        <f t="shared" si="0"/>
        <v>160000</v>
      </c>
      <c r="F8" s="17">
        <v>160000</v>
      </c>
      <c r="G8" s="17"/>
    </row>
    <row r="9" spans="1:31" s="1" customFormat="1" ht="30" customHeight="1">
      <c r="A9" s="5" t="s">
        <v>312</v>
      </c>
      <c r="B9" s="18">
        <v>43448</v>
      </c>
      <c r="C9" s="7" t="s">
        <v>313</v>
      </c>
      <c r="D9" s="19" t="s">
        <v>314</v>
      </c>
      <c r="E9" s="17">
        <f t="shared" ref="E9:E12" si="1">F9+G9</f>
        <v>18000000</v>
      </c>
      <c r="F9" s="17">
        <v>18000000</v>
      </c>
      <c r="G9" s="17"/>
    </row>
    <row r="10" spans="1:31" ht="30" customHeight="1">
      <c r="A10" s="5" t="s">
        <v>315</v>
      </c>
      <c r="B10" s="18">
        <v>43455</v>
      </c>
      <c r="C10" s="7" t="s">
        <v>316</v>
      </c>
      <c r="D10" s="19" t="s">
        <v>317</v>
      </c>
      <c r="E10" s="17">
        <f t="shared" si="1"/>
        <v>17833000</v>
      </c>
      <c r="F10" s="17">
        <v>17833000</v>
      </c>
      <c r="G10" s="17"/>
    </row>
    <row r="11" spans="1:31" ht="30" customHeight="1">
      <c r="A11" s="5" t="s">
        <v>318</v>
      </c>
      <c r="B11" s="18">
        <v>43458</v>
      </c>
      <c r="C11" s="7" t="s">
        <v>319</v>
      </c>
      <c r="D11" s="19" t="s">
        <v>320</v>
      </c>
      <c r="E11" s="17">
        <f t="shared" si="1"/>
        <v>2000000</v>
      </c>
      <c r="F11" s="17">
        <v>2000000</v>
      </c>
      <c r="G11" s="17"/>
    </row>
    <row r="12" spans="1:31" ht="25.5" customHeight="1">
      <c r="A12" s="16" t="s">
        <v>321</v>
      </c>
      <c r="B12" s="18"/>
      <c r="C12" s="5"/>
      <c r="D12" s="5"/>
      <c r="E12" s="17">
        <f t="shared" si="1"/>
        <v>281981.09999999998</v>
      </c>
      <c r="F12" s="17"/>
      <c r="G12" s="17">
        <f>SUM(G13:G15)</f>
        <v>281981.09999999998</v>
      </c>
    </row>
    <row r="13" spans="1:31" ht="25.5" customHeight="1">
      <c r="A13" s="20" t="s">
        <v>322</v>
      </c>
      <c r="B13" s="21" t="s">
        <v>323</v>
      </c>
      <c r="C13" s="20" t="s">
        <v>324</v>
      </c>
      <c r="D13" s="22" t="s">
        <v>399</v>
      </c>
      <c r="E13" s="23">
        <v>17017.5</v>
      </c>
      <c r="F13" s="17"/>
      <c r="G13" s="17">
        <v>17017.5</v>
      </c>
    </row>
    <row r="14" spans="1:31" ht="25.5" customHeight="1">
      <c r="A14" s="24" t="s">
        <v>325</v>
      </c>
      <c r="B14" s="25" t="s">
        <v>326</v>
      </c>
      <c r="C14" s="20" t="s">
        <v>327</v>
      </c>
      <c r="D14" s="26" t="s">
        <v>400</v>
      </c>
      <c r="E14" s="27">
        <v>246963.6</v>
      </c>
      <c r="F14" s="17"/>
      <c r="G14" s="17">
        <v>246963.6</v>
      </c>
    </row>
    <row r="15" spans="1:31" ht="25.5" customHeight="1">
      <c r="A15" s="24" t="s">
        <v>328</v>
      </c>
      <c r="B15" s="25" t="s">
        <v>329</v>
      </c>
      <c r="C15" s="20" t="s">
        <v>330</v>
      </c>
      <c r="D15" s="26" t="s">
        <v>401</v>
      </c>
      <c r="E15" s="27">
        <v>18000</v>
      </c>
      <c r="F15" s="17"/>
      <c r="G15" s="17">
        <v>18000</v>
      </c>
      <c r="AE15" t="e">
        <f t="shared" ref="AE15" si="2">(Y15-P15)/P15</f>
        <v>#DIV/0!</v>
      </c>
    </row>
    <row r="58" spans="2:11">
      <c r="B58" s="28"/>
      <c r="C58" s="8"/>
      <c r="D58" s="8"/>
      <c r="E58" s="8"/>
      <c r="F58" s="8"/>
      <c r="G58" s="8"/>
      <c r="H58" s="8"/>
      <c r="I58" s="8"/>
      <c r="J58" s="8"/>
      <c r="K58" s="8"/>
    </row>
  </sheetData>
  <mergeCells count="7">
    <mergeCell ref="A2:G2"/>
    <mergeCell ref="E4:G4"/>
    <mergeCell ref="A6:D6"/>
    <mergeCell ref="A4:A5"/>
    <mergeCell ref="B4:B5"/>
    <mergeCell ref="C4:C5"/>
    <mergeCell ref="D4:D5"/>
  </mergeCells>
  <phoneticPr fontId="74" type="noConversion"/>
  <printOptions horizontalCentered="1"/>
  <pageMargins left="1.9291338582677167" right="0.70866141732283472" top="0.74803149606299213" bottom="0.74803149606299213" header="0.31496062992125984" footer="0.31496062992125984"/>
  <pageSetup paperSize="8" firstPageNumber="36" orientation="landscape" useFirstPageNumber="1" r:id="rId1"/>
  <headerFooter>
    <oddFooter>&amp;C- &amp;P -</oddFooter>
  </headerFooter>
</worksheet>
</file>

<file path=xl/worksheets/sheet2.xml><?xml version="1.0" encoding="utf-8"?>
<worksheet xmlns="http://schemas.openxmlformats.org/spreadsheetml/2006/main" xmlns:r="http://schemas.openxmlformats.org/officeDocument/2006/relationships">
  <dimension ref="A1:S80"/>
  <sheetViews>
    <sheetView workbookViewId="0">
      <selection activeCell="A2" sqref="A2:R2"/>
    </sheetView>
  </sheetViews>
  <sheetFormatPr defaultColWidth="9" defaultRowHeight="14.25"/>
  <cols>
    <col min="1" max="1" width="25.5" style="30" customWidth="1"/>
    <col min="2" max="2" width="10.25" style="257" customWidth="1"/>
    <col min="3" max="4" width="9.25" style="257" customWidth="1"/>
    <col min="5" max="5" width="9.75" style="257" customWidth="1"/>
    <col min="6" max="7" width="9.25" style="257" customWidth="1"/>
    <col min="8" max="8" width="10.125" style="257" customWidth="1"/>
    <col min="9" max="10" width="9.25" style="257" customWidth="1"/>
    <col min="11" max="11" width="11.125" style="257" customWidth="1"/>
    <col min="12" max="12" width="11.375" style="257" customWidth="1"/>
    <col min="13" max="13" width="9.25" style="257" customWidth="1"/>
    <col min="14" max="14" width="9.375" style="257" customWidth="1"/>
    <col min="15" max="15" width="8.625" style="257" customWidth="1"/>
    <col min="16" max="16" width="9.75" style="257" customWidth="1"/>
    <col min="17" max="17" width="8.75" style="257" customWidth="1"/>
    <col min="18" max="18" width="10.625" style="257" customWidth="1"/>
    <col min="19" max="19" width="10.5" style="257" customWidth="1"/>
    <col min="20" max="16384" width="9" style="257"/>
  </cols>
  <sheetData>
    <row r="1" spans="1:19" ht="21.95" customHeight="1">
      <c r="A1" s="313" t="s">
        <v>1244</v>
      </c>
      <c r="B1" s="313"/>
      <c r="C1" s="313"/>
      <c r="D1" s="313"/>
      <c r="E1" s="313"/>
      <c r="F1" s="313"/>
      <c r="G1" s="313"/>
      <c r="H1" s="313"/>
      <c r="I1" s="313"/>
      <c r="J1" s="313"/>
      <c r="K1" s="313"/>
      <c r="L1" s="313"/>
      <c r="M1" s="313"/>
      <c r="N1" s="313"/>
      <c r="O1" s="313"/>
      <c r="P1" s="313"/>
      <c r="Q1" s="313"/>
    </row>
    <row r="2" spans="1:19" ht="36" customHeight="1">
      <c r="A2" s="314" t="s">
        <v>2535</v>
      </c>
      <c r="B2" s="314"/>
      <c r="C2" s="314"/>
      <c r="D2" s="314"/>
      <c r="E2" s="314"/>
      <c r="F2" s="314"/>
      <c r="G2" s="314"/>
      <c r="H2" s="314"/>
      <c r="I2" s="314"/>
      <c r="J2" s="314"/>
      <c r="K2" s="314"/>
      <c r="L2" s="314"/>
      <c r="M2" s="314"/>
      <c r="N2" s="314"/>
      <c r="O2" s="314"/>
      <c r="P2" s="314"/>
      <c r="Q2" s="314"/>
      <c r="R2" s="314"/>
    </row>
    <row r="3" spans="1:19" ht="18" customHeight="1">
      <c r="A3" s="137"/>
      <c r="B3" s="250"/>
      <c r="C3" s="250"/>
      <c r="D3" s="250"/>
      <c r="E3" s="250"/>
      <c r="F3" s="250"/>
      <c r="G3" s="250"/>
      <c r="H3" s="250"/>
      <c r="I3" s="250"/>
      <c r="J3" s="250"/>
      <c r="K3" s="250"/>
      <c r="L3" s="250"/>
      <c r="M3" s="250"/>
      <c r="N3" s="250"/>
      <c r="O3" s="250"/>
      <c r="P3" s="144"/>
      <c r="Q3" s="127"/>
      <c r="R3" s="132" t="s">
        <v>2</v>
      </c>
    </row>
    <row r="4" spans="1:19" ht="15" customHeight="1">
      <c r="A4" s="315" t="s">
        <v>3</v>
      </c>
      <c r="B4" s="315" t="s">
        <v>4</v>
      </c>
      <c r="C4" s="317"/>
      <c r="D4" s="317"/>
      <c r="E4" s="318" t="s">
        <v>5</v>
      </c>
      <c r="F4" s="317"/>
      <c r="G4" s="317"/>
      <c r="H4" s="318" t="s">
        <v>6</v>
      </c>
      <c r="I4" s="317"/>
      <c r="J4" s="317"/>
      <c r="K4" s="318" t="s">
        <v>7</v>
      </c>
      <c r="L4" s="317"/>
      <c r="M4" s="317"/>
      <c r="N4" s="318" t="s">
        <v>8</v>
      </c>
      <c r="O4" s="317"/>
      <c r="P4" s="317"/>
      <c r="Q4" s="316" t="s">
        <v>9</v>
      </c>
      <c r="R4" s="319" t="s">
        <v>10</v>
      </c>
    </row>
    <row r="5" spans="1:19" ht="15" customHeight="1">
      <c r="A5" s="316"/>
      <c r="B5" s="317"/>
      <c r="C5" s="317"/>
      <c r="D5" s="317"/>
      <c r="E5" s="317"/>
      <c r="F5" s="317"/>
      <c r="G5" s="317"/>
      <c r="H5" s="317"/>
      <c r="I5" s="317"/>
      <c r="J5" s="317"/>
      <c r="K5" s="317"/>
      <c r="L5" s="317"/>
      <c r="M5" s="317"/>
      <c r="N5" s="317"/>
      <c r="O5" s="317"/>
      <c r="P5" s="317"/>
      <c r="Q5" s="316"/>
      <c r="R5" s="316"/>
    </row>
    <row r="6" spans="1:19" ht="15" customHeight="1">
      <c r="A6" s="316"/>
      <c r="B6" s="261" t="s">
        <v>11</v>
      </c>
      <c r="C6" s="261" t="s">
        <v>12</v>
      </c>
      <c r="D6" s="261" t="s">
        <v>13</v>
      </c>
      <c r="E6" s="261" t="s">
        <v>11</v>
      </c>
      <c r="F6" s="261" t="s">
        <v>12</v>
      </c>
      <c r="G6" s="261" t="s">
        <v>13</v>
      </c>
      <c r="H6" s="261" t="s">
        <v>11</v>
      </c>
      <c r="I6" s="261" t="s">
        <v>12</v>
      </c>
      <c r="J6" s="261" t="s">
        <v>13</v>
      </c>
      <c r="K6" s="261" t="s">
        <v>11</v>
      </c>
      <c r="L6" s="261" t="s">
        <v>12</v>
      </c>
      <c r="M6" s="261" t="s">
        <v>13</v>
      </c>
      <c r="N6" s="261" t="s">
        <v>11</v>
      </c>
      <c r="O6" s="261" t="s">
        <v>12</v>
      </c>
      <c r="P6" s="261" t="s">
        <v>13</v>
      </c>
      <c r="Q6" s="316"/>
      <c r="R6" s="316"/>
    </row>
    <row r="7" spans="1:19" ht="23.25" customHeight="1">
      <c r="A7" s="266" t="s">
        <v>2529</v>
      </c>
      <c r="B7" s="198">
        <v>793573</v>
      </c>
      <c r="C7" s="198">
        <v>656518</v>
      </c>
      <c r="D7" s="198">
        <v>137055</v>
      </c>
      <c r="E7" s="198">
        <v>733663</v>
      </c>
      <c r="F7" s="198">
        <v>544614</v>
      </c>
      <c r="G7" s="198">
        <v>189049</v>
      </c>
      <c r="H7" s="198">
        <v>888324</v>
      </c>
      <c r="I7" s="198">
        <v>700248</v>
      </c>
      <c r="J7" s="198">
        <f>J8+J36</f>
        <v>188076</v>
      </c>
      <c r="K7" s="198">
        <f>K8+K36</f>
        <v>1082547</v>
      </c>
      <c r="L7" s="198">
        <f>L8+L36</f>
        <v>899317</v>
      </c>
      <c r="M7" s="198">
        <f>M8+M36</f>
        <v>183230</v>
      </c>
      <c r="N7" s="267">
        <f>K7/H7*100</f>
        <v>121.86398206059951</v>
      </c>
      <c r="O7" s="267">
        <f>L7/I7*100</f>
        <v>128.42835681072989</v>
      </c>
      <c r="P7" s="267">
        <f>M7/J7*100</f>
        <v>97.423382037048853</v>
      </c>
      <c r="Q7" s="267">
        <f>(K7-B7)/B7*100</f>
        <v>36.414293329032112</v>
      </c>
      <c r="R7" s="149">
        <v>1003648.9</v>
      </c>
      <c r="S7" s="150"/>
    </row>
    <row r="8" spans="1:19" s="114" customFormat="1">
      <c r="A8" s="268" t="s">
        <v>2530</v>
      </c>
      <c r="B8" s="197">
        <f t="shared" ref="B8:M8" si="0">B9+B27</f>
        <v>279657</v>
      </c>
      <c r="C8" s="197">
        <f t="shared" si="0"/>
        <v>197246</v>
      </c>
      <c r="D8" s="197">
        <f t="shared" si="0"/>
        <v>82411</v>
      </c>
      <c r="E8" s="197">
        <f t="shared" si="0"/>
        <v>299093</v>
      </c>
      <c r="F8" s="197">
        <f t="shared" si="0"/>
        <v>210881</v>
      </c>
      <c r="G8" s="197">
        <f t="shared" si="0"/>
        <v>88212</v>
      </c>
      <c r="H8" s="197">
        <f t="shared" si="0"/>
        <v>323923</v>
      </c>
      <c r="I8" s="197">
        <f t="shared" si="0"/>
        <v>239688</v>
      </c>
      <c r="J8" s="197">
        <f t="shared" si="0"/>
        <v>84235</v>
      </c>
      <c r="K8" s="197">
        <f t="shared" si="0"/>
        <v>309268</v>
      </c>
      <c r="L8" s="197">
        <f t="shared" si="0"/>
        <v>231703</v>
      </c>
      <c r="M8" s="197">
        <f t="shared" si="0"/>
        <v>77565</v>
      </c>
      <c r="N8" s="269">
        <f>K8/H8*100</f>
        <v>95.475776650623757</v>
      </c>
      <c r="O8" s="269">
        <f t="shared" ref="O8:P12" si="1">L8/I8*100</f>
        <v>96.66858582824338</v>
      </c>
      <c r="P8" s="269">
        <f t="shared" si="1"/>
        <v>92.081676262836112</v>
      </c>
      <c r="Q8" s="269">
        <f>(K8-B8)/B8*100</f>
        <v>10.588327844466615</v>
      </c>
      <c r="R8" s="139">
        <v>309267</v>
      </c>
      <c r="S8" s="270"/>
    </row>
    <row r="9" spans="1:19" ht="15.95" customHeight="1">
      <c r="A9" s="138" t="s">
        <v>14</v>
      </c>
      <c r="B9" s="139">
        <f>C9+D9</f>
        <v>172221</v>
      </c>
      <c r="C9" s="139">
        <f>SUM(C10:C26)</f>
        <v>107878</v>
      </c>
      <c r="D9" s="139">
        <f>SUM(D10:D26)</f>
        <v>64343</v>
      </c>
      <c r="E9" s="139">
        <f t="shared" ref="E9" si="2">SUM(F9:G9)</f>
        <v>191600</v>
      </c>
      <c r="F9" s="139">
        <f>SUM(F10:F26)</f>
        <v>120988</v>
      </c>
      <c r="G9" s="139">
        <f>SUM(G10:G26)</f>
        <v>70612</v>
      </c>
      <c r="H9" s="139">
        <f>I9+J9</f>
        <v>202714</v>
      </c>
      <c r="I9" s="139">
        <f t="shared" ref="I9:J9" si="3">SUM(I10:I26)</f>
        <v>134482</v>
      </c>
      <c r="J9" s="139">
        <f t="shared" si="3"/>
        <v>68232</v>
      </c>
      <c r="K9" s="139">
        <f>L9+M9</f>
        <v>189405</v>
      </c>
      <c r="L9" s="139">
        <f>SUM(L10:L26)</f>
        <v>125786</v>
      </c>
      <c r="M9" s="139">
        <f>SUM(M10:M26)</f>
        <v>63619</v>
      </c>
      <c r="N9" s="147">
        <f>K9/H9*100</f>
        <v>93.43459257870694</v>
      </c>
      <c r="O9" s="147">
        <f t="shared" si="1"/>
        <v>93.533707113219606</v>
      </c>
      <c r="P9" s="147">
        <f t="shared" si="1"/>
        <v>93.239242584124753</v>
      </c>
      <c r="Q9" s="147">
        <f t="shared" ref="Q9:Q13" si="4">(K9-B9)/B9*100</f>
        <v>9.9778772623547649</v>
      </c>
      <c r="R9" s="139">
        <v>189405</v>
      </c>
    </row>
    <row r="10" spans="1:19" ht="15.95" customHeight="1">
      <c r="A10" s="268" t="s">
        <v>15</v>
      </c>
      <c r="B10" s="197">
        <f t="shared" ref="B10:B35" si="5">C10+D10</f>
        <v>39377</v>
      </c>
      <c r="C10" s="197">
        <v>31610</v>
      </c>
      <c r="D10" s="197">
        <v>7767</v>
      </c>
      <c r="E10" s="197">
        <f t="shared" ref="E10:E16" si="6">SUM(F10:G10)</f>
        <v>44540</v>
      </c>
      <c r="F10" s="197">
        <v>36108</v>
      </c>
      <c r="G10" s="197">
        <v>8432</v>
      </c>
      <c r="H10" s="197">
        <f t="shared" ref="H10:H36" si="7">I10+J10</f>
        <v>41336</v>
      </c>
      <c r="I10" s="197">
        <v>33925</v>
      </c>
      <c r="J10" s="197">
        <v>7411</v>
      </c>
      <c r="K10" s="197">
        <f t="shared" ref="K10:K35" si="8">L10+M10</f>
        <v>35180</v>
      </c>
      <c r="L10" s="197">
        <v>27078</v>
      </c>
      <c r="M10" s="197">
        <v>8102</v>
      </c>
      <c r="N10" s="269">
        <f t="shared" ref="N10:P13" si="9">K10/H10*100</f>
        <v>85.107412425004838</v>
      </c>
      <c r="O10" s="269">
        <f t="shared" si="1"/>
        <v>79.817243920412679</v>
      </c>
      <c r="P10" s="269">
        <f t="shared" si="1"/>
        <v>109.32397787073269</v>
      </c>
      <c r="Q10" s="269">
        <f t="shared" si="4"/>
        <v>-10.658506234603957</v>
      </c>
      <c r="R10" s="139">
        <v>35180</v>
      </c>
    </row>
    <row r="11" spans="1:19" ht="15.95" customHeight="1">
      <c r="A11" s="268" t="s">
        <v>16</v>
      </c>
      <c r="B11" s="197">
        <f t="shared" si="5"/>
        <v>12394</v>
      </c>
      <c r="C11" s="197">
        <v>5783</v>
      </c>
      <c r="D11" s="197">
        <v>6611</v>
      </c>
      <c r="E11" s="197">
        <f t="shared" si="6"/>
        <v>18090</v>
      </c>
      <c r="F11" s="197">
        <v>11010</v>
      </c>
      <c r="G11" s="197">
        <v>7080</v>
      </c>
      <c r="H11" s="197">
        <f t="shared" si="7"/>
        <v>16365</v>
      </c>
      <c r="I11" s="197">
        <v>7485</v>
      </c>
      <c r="J11" s="197">
        <v>8880</v>
      </c>
      <c r="K11" s="197">
        <f t="shared" si="8"/>
        <v>17380</v>
      </c>
      <c r="L11" s="197">
        <v>6874</v>
      </c>
      <c r="M11" s="197">
        <v>10506</v>
      </c>
      <c r="N11" s="269">
        <f t="shared" si="9"/>
        <v>106.20226092270089</v>
      </c>
      <c r="O11" s="269">
        <f t="shared" si="1"/>
        <v>91.837007348029388</v>
      </c>
      <c r="P11" s="269">
        <f t="shared" si="1"/>
        <v>118.31081081081081</v>
      </c>
      <c r="Q11" s="269">
        <f t="shared" si="4"/>
        <v>40.229143133774407</v>
      </c>
      <c r="R11" s="139">
        <v>17380</v>
      </c>
    </row>
    <row r="12" spans="1:19" ht="15.95" customHeight="1">
      <c r="A12" s="268" t="s">
        <v>17</v>
      </c>
      <c r="B12" s="197">
        <f t="shared" si="5"/>
        <v>50</v>
      </c>
      <c r="C12" s="197">
        <v>-151</v>
      </c>
      <c r="D12" s="197">
        <v>201</v>
      </c>
      <c r="E12" s="197">
        <f t="shared" si="6"/>
        <v>0</v>
      </c>
      <c r="F12" s="197"/>
      <c r="G12" s="197">
        <v>0</v>
      </c>
      <c r="H12" s="197">
        <f t="shared" si="7"/>
        <v>150</v>
      </c>
      <c r="I12" s="197">
        <v>11</v>
      </c>
      <c r="J12" s="197">
        <v>139</v>
      </c>
      <c r="K12" s="197">
        <f t="shared" si="8"/>
        <v>144</v>
      </c>
      <c r="L12" s="197">
        <v>11</v>
      </c>
      <c r="M12" s="197">
        <v>133</v>
      </c>
      <c r="N12" s="269">
        <f t="shared" si="9"/>
        <v>96</v>
      </c>
      <c r="O12" s="269">
        <f t="shared" si="1"/>
        <v>100</v>
      </c>
      <c r="P12" s="269">
        <f>M12/J12*100</f>
        <v>95.683453237410077</v>
      </c>
      <c r="Q12" s="269">
        <f t="shared" si="4"/>
        <v>188</v>
      </c>
      <c r="R12" s="139">
        <v>145</v>
      </c>
      <c r="S12" s="150"/>
    </row>
    <row r="13" spans="1:19" ht="15.95" customHeight="1">
      <c r="A13" s="268" t="s">
        <v>18</v>
      </c>
      <c r="B13" s="197">
        <f t="shared" si="5"/>
        <v>22155</v>
      </c>
      <c r="C13" s="197">
        <v>16803</v>
      </c>
      <c r="D13" s="197">
        <v>5352</v>
      </c>
      <c r="E13" s="197">
        <f t="shared" si="6"/>
        <v>23100</v>
      </c>
      <c r="F13" s="197">
        <v>17550</v>
      </c>
      <c r="G13" s="197">
        <v>5550</v>
      </c>
      <c r="H13" s="197">
        <f t="shared" si="7"/>
        <v>24117</v>
      </c>
      <c r="I13" s="197">
        <v>18117</v>
      </c>
      <c r="J13" s="197">
        <v>6000</v>
      </c>
      <c r="K13" s="197">
        <f t="shared" si="8"/>
        <v>23216</v>
      </c>
      <c r="L13" s="197">
        <v>17142</v>
      </c>
      <c r="M13" s="197">
        <v>6074</v>
      </c>
      <c r="N13" s="269">
        <f t="shared" si="9"/>
        <v>96.26404610855414</v>
      </c>
      <c r="O13" s="269">
        <f t="shared" si="9"/>
        <v>94.61831429044544</v>
      </c>
      <c r="P13" s="269">
        <f t="shared" si="9"/>
        <v>101.23333333333333</v>
      </c>
      <c r="Q13" s="269">
        <f t="shared" si="4"/>
        <v>4.7889866847212819</v>
      </c>
      <c r="R13" s="139">
        <v>23216</v>
      </c>
    </row>
    <row r="14" spans="1:19" ht="15.95" customHeight="1">
      <c r="A14" s="268" t="s">
        <v>19</v>
      </c>
      <c r="B14" s="197">
        <f t="shared" si="5"/>
        <v>0</v>
      </c>
      <c r="C14" s="197"/>
      <c r="D14" s="197"/>
      <c r="E14" s="197">
        <f t="shared" si="6"/>
        <v>0</v>
      </c>
      <c r="F14" s="197"/>
      <c r="G14" s="197"/>
      <c r="H14" s="197">
        <f t="shared" si="7"/>
        <v>0</v>
      </c>
      <c r="I14" s="197"/>
      <c r="J14" s="197"/>
      <c r="K14" s="197">
        <f t="shared" si="8"/>
        <v>0</v>
      </c>
      <c r="L14" s="197"/>
      <c r="M14" s="197"/>
      <c r="N14" s="269"/>
      <c r="O14" s="269"/>
      <c r="P14" s="269"/>
      <c r="Q14" s="269"/>
      <c r="R14" s="139"/>
    </row>
    <row r="15" spans="1:19" ht="15.95" customHeight="1">
      <c r="A15" s="268" t="s">
        <v>20</v>
      </c>
      <c r="B15" s="197">
        <f t="shared" si="5"/>
        <v>8293</v>
      </c>
      <c r="C15" s="197">
        <v>7872</v>
      </c>
      <c r="D15" s="197">
        <v>421</v>
      </c>
      <c r="E15" s="197">
        <f t="shared" si="6"/>
        <v>8613</v>
      </c>
      <c r="F15" s="197">
        <v>8163</v>
      </c>
      <c r="G15" s="197">
        <v>450</v>
      </c>
      <c r="H15" s="197">
        <f t="shared" si="7"/>
        <v>12041</v>
      </c>
      <c r="I15" s="197">
        <v>11466</v>
      </c>
      <c r="J15" s="197">
        <v>575</v>
      </c>
      <c r="K15" s="197">
        <f t="shared" si="8"/>
        <v>12018</v>
      </c>
      <c r="L15" s="197">
        <v>11320</v>
      </c>
      <c r="M15" s="197">
        <v>698</v>
      </c>
      <c r="N15" s="269">
        <f t="shared" ref="N15:P24" si="10">K15/H15*100</f>
        <v>99.808985964620874</v>
      </c>
      <c r="O15" s="269">
        <f t="shared" si="10"/>
        <v>98.726670155241578</v>
      </c>
      <c r="P15" s="269">
        <f t="shared" si="10"/>
        <v>121.39130434782608</v>
      </c>
      <c r="Q15" s="269">
        <f>(K15-B15)/B15*100</f>
        <v>44.91740021705052</v>
      </c>
      <c r="R15" s="139">
        <v>12018</v>
      </c>
    </row>
    <row r="16" spans="1:19" ht="15.95" customHeight="1">
      <c r="A16" s="268" t="s">
        <v>21</v>
      </c>
      <c r="B16" s="197">
        <f t="shared" si="5"/>
        <v>7</v>
      </c>
      <c r="C16" s="197"/>
      <c r="D16" s="197">
        <v>7</v>
      </c>
      <c r="E16" s="197">
        <f t="shared" si="6"/>
        <v>0</v>
      </c>
      <c r="F16" s="197"/>
      <c r="G16" s="197"/>
      <c r="H16" s="197">
        <f t="shared" si="7"/>
        <v>7</v>
      </c>
      <c r="I16" s="197"/>
      <c r="J16" s="197">
        <v>7</v>
      </c>
      <c r="K16" s="197">
        <f t="shared" si="8"/>
        <v>8</v>
      </c>
      <c r="L16" s="197"/>
      <c r="M16" s="197">
        <v>8</v>
      </c>
      <c r="N16" s="269">
        <f t="shared" si="10"/>
        <v>114.28571428571428</v>
      </c>
      <c r="O16" s="269"/>
      <c r="P16" s="269">
        <f t="shared" si="10"/>
        <v>114.28571428571428</v>
      </c>
      <c r="Q16" s="269">
        <f>(K16-B16)/B16*100</f>
        <v>14.285714285714285</v>
      </c>
      <c r="R16" s="139">
        <v>8</v>
      </c>
    </row>
    <row r="17" spans="1:18">
      <c r="A17" s="268" t="s">
        <v>22</v>
      </c>
      <c r="B17" s="197">
        <f t="shared" si="5"/>
        <v>15162</v>
      </c>
      <c r="C17" s="197">
        <v>11437</v>
      </c>
      <c r="D17" s="197">
        <v>3725</v>
      </c>
      <c r="E17" s="197">
        <f t="shared" ref="E17" si="11">SUM(F17:G17)</f>
        <v>14700</v>
      </c>
      <c r="F17" s="197">
        <v>11000</v>
      </c>
      <c r="G17" s="197">
        <v>3700</v>
      </c>
      <c r="H17" s="197">
        <f t="shared" si="7"/>
        <v>15350</v>
      </c>
      <c r="I17" s="197">
        <v>10950</v>
      </c>
      <c r="J17" s="197">
        <v>4400</v>
      </c>
      <c r="K17" s="197">
        <f t="shared" si="8"/>
        <v>15990</v>
      </c>
      <c r="L17" s="197">
        <v>11409</v>
      </c>
      <c r="M17" s="197">
        <v>4581</v>
      </c>
      <c r="N17" s="269">
        <f t="shared" si="10"/>
        <v>104.16938110749186</v>
      </c>
      <c r="O17" s="269">
        <f t="shared" si="10"/>
        <v>104.1917808219178</v>
      </c>
      <c r="P17" s="269">
        <f t="shared" si="10"/>
        <v>104.11363636363635</v>
      </c>
      <c r="Q17" s="269">
        <f t="shared" ref="Q17:Q24" si="12">(K17-B17)/B17*100</f>
        <v>5.461020973486348</v>
      </c>
      <c r="R17" s="139">
        <v>15989</v>
      </c>
    </row>
    <row r="18" spans="1:18">
      <c r="A18" s="268" t="s">
        <v>23</v>
      </c>
      <c r="B18" s="197">
        <f t="shared" si="5"/>
        <v>6146</v>
      </c>
      <c r="C18" s="197">
        <v>5270</v>
      </c>
      <c r="D18" s="197">
        <v>876</v>
      </c>
      <c r="E18" s="197">
        <f t="shared" ref="E18:E24" si="13">SUM(F18:G18)</f>
        <v>6330</v>
      </c>
      <c r="F18" s="197">
        <v>5500</v>
      </c>
      <c r="G18" s="197">
        <v>830</v>
      </c>
      <c r="H18" s="197">
        <f t="shared" si="7"/>
        <v>6450</v>
      </c>
      <c r="I18" s="197">
        <v>5620</v>
      </c>
      <c r="J18" s="197">
        <v>830</v>
      </c>
      <c r="K18" s="197">
        <f t="shared" si="8"/>
        <v>5658</v>
      </c>
      <c r="L18" s="197">
        <v>4804</v>
      </c>
      <c r="M18" s="197">
        <v>854</v>
      </c>
      <c r="N18" s="269">
        <f t="shared" si="10"/>
        <v>87.720930232558132</v>
      </c>
      <c r="O18" s="269">
        <f t="shared" si="10"/>
        <v>85.480427046263344</v>
      </c>
      <c r="P18" s="269">
        <f t="shared" si="10"/>
        <v>102.89156626506025</v>
      </c>
      <c r="Q18" s="269">
        <f t="shared" si="12"/>
        <v>-7.9401236576635208</v>
      </c>
      <c r="R18" s="139">
        <v>5658</v>
      </c>
    </row>
    <row r="19" spans="1:18">
      <c r="A19" s="268" t="s">
        <v>24</v>
      </c>
      <c r="B19" s="197">
        <f t="shared" si="5"/>
        <v>4454</v>
      </c>
      <c r="C19" s="197">
        <v>3061</v>
      </c>
      <c r="D19" s="197">
        <v>1393</v>
      </c>
      <c r="E19" s="197">
        <f t="shared" si="13"/>
        <v>4900</v>
      </c>
      <c r="F19" s="197">
        <v>3500</v>
      </c>
      <c r="G19" s="197">
        <v>1400</v>
      </c>
      <c r="H19" s="197">
        <f t="shared" si="7"/>
        <v>4300</v>
      </c>
      <c r="I19" s="197">
        <v>3100</v>
      </c>
      <c r="J19" s="197">
        <v>1200</v>
      </c>
      <c r="K19" s="197">
        <f t="shared" si="8"/>
        <v>3976</v>
      </c>
      <c r="L19" s="197">
        <v>2827</v>
      </c>
      <c r="M19" s="197">
        <v>1149</v>
      </c>
      <c r="N19" s="269">
        <f t="shared" si="10"/>
        <v>92.465116279069775</v>
      </c>
      <c r="O19" s="269">
        <f t="shared" si="10"/>
        <v>91.193548387096783</v>
      </c>
      <c r="P19" s="269">
        <f t="shared" si="10"/>
        <v>95.75</v>
      </c>
      <c r="Q19" s="269">
        <f t="shared" si="12"/>
        <v>-10.731926358329591</v>
      </c>
      <c r="R19" s="139">
        <v>3976</v>
      </c>
    </row>
    <row r="20" spans="1:18">
      <c r="A20" s="268" t="s">
        <v>25</v>
      </c>
      <c r="B20" s="197">
        <f t="shared" si="5"/>
        <v>4843</v>
      </c>
      <c r="C20" s="197">
        <v>3492</v>
      </c>
      <c r="D20" s="197">
        <v>1351</v>
      </c>
      <c r="E20" s="197">
        <f t="shared" si="13"/>
        <v>5000</v>
      </c>
      <c r="F20" s="197">
        <v>3600</v>
      </c>
      <c r="G20" s="197">
        <v>1400</v>
      </c>
      <c r="H20" s="197">
        <f t="shared" si="7"/>
        <v>4500</v>
      </c>
      <c r="I20" s="197">
        <v>3300</v>
      </c>
      <c r="J20" s="197">
        <v>1200</v>
      </c>
      <c r="K20" s="197">
        <f t="shared" si="8"/>
        <v>3655</v>
      </c>
      <c r="L20" s="197">
        <v>2436</v>
      </c>
      <c r="M20" s="197">
        <v>1219</v>
      </c>
      <c r="N20" s="269">
        <f t="shared" si="10"/>
        <v>81.222222222222214</v>
      </c>
      <c r="O20" s="269">
        <f t="shared" si="10"/>
        <v>73.818181818181813</v>
      </c>
      <c r="P20" s="269">
        <f t="shared" si="10"/>
        <v>101.58333333333334</v>
      </c>
      <c r="Q20" s="269">
        <f t="shared" si="12"/>
        <v>-24.530249845137313</v>
      </c>
      <c r="R20" s="139">
        <v>3655</v>
      </c>
    </row>
    <row r="21" spans="1:18">
      <c r="A21" s="268" t="s">
        <v>26</v>
      </c>
      <c r="B21" s="197">
        <f t="shared" si="5"/>
        <v>11021</v>
      </c>
      <c r="C21" s="197">
        <v>3871</v>
      </c>
      <c r="D21" s="197">
        <v>7150</v>
      </c>
      <c r="E21" s="197">
        <f t="shared" si="13"/>
        <v>12230</v>
      </c>
      <c r="F21" s="197">
        <v>5900</v>
      </c>
      <c r="G21" s="197">
        <v>6330</v>
      </c>
      <c r="H21" s="197">
        <f t="shared" si="7"/>
        <v>16680</v>
      </c>
      <c r="I21" s="197">
        <v>10350</v>
      </c>
      <c r="J21" s="197">
        <v>6330</v>
      </c>
      <c r="K21" s="197">
        <f t="shared" si="8"/>
        <v>20641</v>
      </c>
      <c r="L21" s="197">
        <v>11921</v>
      </c>
      <c r="M21" s="197">
        <v>8720</v>
      </c>
      <c r="N21" s="269">
        <f t="shared" si="10"/>
        <v>123.74700239808153</v>
      </c>
      <c r="O21" s="269">
        <f t="shared" si="10"/>
        <v>115.17874396135267</v>
      </c>
      <c r="P21" s="269">
        <f t="shared" si="10"/>
        <v>137.75671406003161</v>
      </c>
      <c r="Q21" s="269">
        <f t="shared" si="12"/>
        <v>87.287904908810461</v>
      </c>
      <c r="R21" s="139">
        <v>20640</v>
      </c>
    </row>
    <row r="22" spans="1:18">
      <c r="A22" s="268" t="s">
        <v>27</v>
      </c>
      <c r="B22" s="197">
        <f t="shared" si="5"/>
        <v>2637</v>
      </c>
      <c r="C22" s="197">
        <v>1724</v>
      </c>
      <c r="D22" s="197">
        <v>913</v>
      </c>
      <c r="E22" s="197">
        <f t="shared" si="13"/>
        <v>2700</v>
      </c>
      <c r="F22" s="197">
        <v>1750</v>
      </c>
      <c r="G22" s="197">
        <v>950</v>
      </c>
      <c r="H22" s="197">
        <f t="shared" si="7"/>
        <v>3000</v>
      </c>
      <c r="I22" s="197">
        <v>2050</v>
      </c>
      <c r="J22" s="197">
        <v>950</v>
      </c>
      <c r="K22" s="197">
        <f t="shared" si="8"/>
        <v>2878</v>
      </c>
      <c r="L22" s="197">
        <v>1747</v>
      </c>
      <c r="M22" s="197">
        <v>1131</v>
      </c>
      <c r="N22" s="269">
        <f t="shared" si="10"/>
        <v>95.933333333333337</v>
      </c>
      <c r="O22" s="269">
        <f t="shared" si="10"/>
        <v>85.219512195121951</v>
      </c>
      <c r="P22" s="269">
        <f t="shared" si="10"/>
        <v>119.05263157894737</v>
      </c>
      <c r="Q22" s="269">
        <f t="shared" si="12"/>
        <v>9.1391733029958289</v>
      </c>
      <c r="R22" s="139">
        <v>2878</v>
      </c>
    </row>
    <row r="23" spans="1:18">
      <c r="A23" s="268" t="s">
        <v>28</v>
      </c>
      <c r="B23" s="197">
        <f t="shared" si="5"/>
        <v>17008</v>
      </c>
      <c r="C23" s="197"/>
      <c r="D23" s="197">
        <v>17008</v>
      </c>
      <c r="E23" s="197">
        <f t="shared" si="13"/>
        <v>23590</v>
      </c>
      <c r="F23" s="197"/>
      <c r="G23" s="197">
        <v>23590</v>
      </c>
      <c r="H23" s="197">
        <f t="shared" si="7"/>
        <v>11400</v>
      </c>
      <c r="I23" s="197"/>
      <c r="J23" s="197">
        <v>11400</v>
      </c>
      <c r="K23" s="197">
        <f t="shared" si="8"/>
        <v>2058</v>
      </c>
      <c r="L23" s="197"/>
      <c r="M23" s="197">
        <v>2058</v>
      </c>
      <c r="N23" s="269">
        <f t="shared" si="10"/>
        <v>18.052631578947366</v>
      </c>
      <c r="O23" s="269"/>
      <c r="P23" s="269">
        <f>M23/J23*100</f>
        <v>18.052631578947366</v>
      </c>
      <c r="Q23" s="269">
        <f t="shared" si="12"/>
        <v>-87.899811853245538</v>
      </c>
      <c r="R23" s="139">
        <v>2058</v>
      </c>
    </row>
    <row r="24" spans="1:18">
      <c r="A24" s="268" t="s">
        <v>29</v>
      </c>
      <c r="B24" s="197">
        <f t="shared" si="5"/>
        <v>28674</v>
      </c>
      <c r="C24" s="197">
        <v>17106</v>
      </c>
      <c r="D24" s="197">
        <v>11568</v>
      </c>
      <c r="E24" s="197">
        <f t="shared" si="13"/>
        <v>27807</v>
      </c>
      <c r="F24" s="197">
        <v>16907</v>
      </c>
      <c r="G24" s="197">
        <v>10900</v>
      </c>
      <c r="H24" s="197">
        <f t="shared" si="7"/>
        <v>46910</v>
      </c>
      <c r="I24" s="197">
        <v>28010</v>
      </c>
      <c r="J24" s="197">
        <v>18900</v>
      </c>
      <c r="K24" s="197">
        <f t="shared" si="8"/>
        <v>46456</v>
      </c>
      <c r="L24" s="197">
        <v>28080</v>
      </c>
      <c r="M24" s="197">
        <v>18376</v>
      </c>
      <c r="N24" s="269">
        <f t="shared" si="10"/>
        <v>99.032189298657002</v>
      </c>
      <c r="O24" s="269">
        <f t="shared" si="10"/>
        <v>100.24991074616207</v>
      </c>
      <c r="P24" s="269">
        <f t="shared" si="10"/>
        <v>97.227513227513228</v>
      </c>
      <c r="Q24" s="269">
        <f t="shared" si="12"/>
        <v>62.014368417381604</v>
      </c>
      <c r="R24" s="139">
        <v>46457</v>
      </c>
    </row>
    <row r="25" spans="1:18">
      <c r="A25" s="268" t="s">
        <v>30</v>
      </c>
      <c r="B25" s="197">
        <f t="shared" si="5"/>
        <v>0</v>
      </c>
      <c r="C25" s="197"/>
      <c r="D25" s="197"/>
      <c r="E25" s="197"/>
      <c r="F25" s="197"/>
      <c r="G25" s="197"/>
      <c r="H25" s="197">
        <f t="shared" si="7"/>
        <v>108</v>
      </c>
      <c r="I25" s="197">
        <v>98</v>
      </c>
      <c r="J25" s="197">
        <v>10</v>
      </c>
      <c r="K25" s="197">
        <f t="shared" si="8"/>
        <v>147</v>
      </c>
      <c r="L25" s="197">
        <v>137</v>
      </c>
      <c r="M25" s="197">
        <v>10</v>
      </c>
      <c r="N25" s="269">
        <f>K25/H25*100</f>
        <v>136.11111111111111</v>
      </c>
      <c r="O25" s="269">
        <f>L25/I25*100</f>
        <v>139.79591836734696</v>
      </c>
      <c r="P25" s="269">
        <f>M25/J25*100</f>
        <v>100</v>
      </c>
      <c r="Q25" s="269"/>
      <c r="R25" s="139">
        <v>147</v>
      </c>
    </row>
    <row r="26" spans="1:18">
      <c r="A26" s="268" t="s">
        <v>31</v>
      </c>
      <c r="B26" s="197">
        <f t="shared" si="5"/>
        <v>0</v>
      </c>
      <c r="C26" s="197"/>
      <c r="D26" s="197"/>
      <c r="E26" s="197">
        <f t="shared" ref="E26" si="14">SUM(F26:G26)</f>
        <v>0</v>
      </c>
      <c r="F26" s="197"/>
      <c r="G26" s="197"/>
      <c r="H26" s="197">
        <f t="shared" si="7"/>
        <v>0</v>
      </c>
      <c r="I26" s="197">
        <v>0</v>
      </c>
      <c r="J26" s="197"/>
      <c r="K26" s="197">
        <f t="shared" si="8"/>
        <v>0</v>
      </c>
      <c r="L26" s="197"/>
      <c r="M26" s="197"/>
      <c r="N26" s="269"/>
      <c r="O26" s="269"/>
      <c r="P26" s="269"/>
      <c r="Q26" s="269"/>
      <c r="R26" s="139"/>
    </row>
    <row r="27" spans="1:18">
      <c r="A27" s="268" t="s">
        <v>32</v>
      </c>
      <c r="B27" s="197">
        <f t="shared" si="5"/>
        <v>107436</v>
      </c>
      <c r="C27" s="197">
        <f>SUM(C28:C35)</f>
        <v>89368</v>
      </c>
      <c r="D27" s="197">
        <f>SUM(D28:D35)</f>
        <v>18068</v>
      </c>
      <c r="E27" s="197">
        <f t="shared" ref="E27:E35" si="15">SUM(F27:G27)</f>
        <v>107493</v>
      </c>
      <c r="F27" s="197">
        <f>SUM(F28:F35)</f>
        <v>89893</v>
      </c>
      <c r="G27" s="197">
        <f>SUM(G28:G35)</f>
        <v>17600</v>
      </c>
      <c r="H27" s="197">
        <f t="shared" si="7"/>
        <v>121209</v>
      </c>
      <c r="I27" s="197">
        <f t="shared" ref="I27:J27" si="16">SUM(I28:I35)</f>
        <v>105206</v>
      </c>
      <c r="J27" s="197">
        <f t="shared" si="16"/>
        <v>16003</v>
      </c>
      <c r="K27" s="197">
        <f t="shared" si="8"/>
        <v>119863</v>
      </c>
      <c r="L27" s="197">
        <f>SUM(L28:L35)</f>
        <v>105917</v>
      </c>
      <c r="M27" s="197">
        <f>SUM(M28:M35)</f>
        <v>13946</v>
      </c>
      <c r="N27" s="269">
        <f t="shared" ref="N27:P42" si="17">K27/H27*100</f>
        <v>98.889521405176183</v>
      </c>
      <c r="O27" s="269">
        <f t="shared" si="17"/>
        <v>100.67581696861396</v>
      </c>
      <c r="P27" s="269">
        <f t="shared" si="17"/>
        <v>87.146160094982193</v>
      </c>
      <c r="Q27" s="269">
        <f t="shared" ref="Q27:Q62" si="18">(K27-B27)/B27*100</f>
        <v>11.566886332328083</v>
      </c>
      <c r="R27" s="139">
        <v>119862</v>
      </c>
    </row>
    <row r="28" spans="1:18">
      <c r="A28" s="268" t="s">
        <v>33</v>
      </c>
      <c r="B28" s="197">
        <f t="shared" si="5"/>
        <v>25309</v>
      </c>
      <c r="C28" s="197">
        <v>21864</v>
      </c>
      <c r="D28" s="197">
        <v>3445</v>
      </c>
      <c r="E28" s="197">
        <f t="shared" si="15"/>
        <v>28493</v>
      </c>
      <c r="F28" s="197">
        <v>24893</v>
      </c>
      <c r="G28" s="197">
        <v>3600</v>
      </c>
      <c r="H28" s="197">
        <f t="shared" si="7"/>
        <v>26747</v>
      </c>
      <c r="I28" s="197">
        <v>23147</v>
      </c>
      <c r="J28" s="197">
        <v>3600</v>
      </c>
      <c r="K28" s="197">
        <f t="shared" si="8"/>
        <v>27710</v>
      </c>
      <c r="L28" s="197">
        <v>22865</v>
      </c>
      <c r="M28" s="197">
        <v>4845</v>
      </c>
      <c r="N28" s="269">
        <f t="shared" si="17"/>
        <v>103.60040378360189</v>
      </c>
      <c r="O28" s="269">
        <f t="shared" si="17"/>
        <v>98.781699572298791</v>
      </c>
      <c r="P28" s="269">
        <f t="shared" si="17"/>
        <v>134.58333333333334</v>
      </c>
      <c r="Q28" s="269">
        <f t="shared" si="18"/>
        <v>9.4867438460626659</v>
      </c>
      <c r="R28" s="139">
        <v>27710</v>
      </c>
    </row>
    <row r="29" spans="1:18">
      <c r="A29" s="268" t="s">
        <v>34</v>
      </c>
      <c r="B29" s="197">
        <f t="shared" si="5"/>
        <v>31106</v>
      </c>
      <c r="C29" s="197">
        <v>28783</v>
      </c>
      <c r="D29" s="197">
        <v>2323</v>
      </c>
      <c r="E29" s="197">
        <f t="shared" si="15"/>
        <v>31900</v>
      </c>
      <c r="F29" s="197">
        <v>29900</v>
      </c>
      <c r="G29" s="197">
        <v>2000</v>
      </c>
      <c r="H29" s="197">
        <f t="shared" si="7"/>
        <v>23050</v>
      </c>
      <c r="I29" s="197">
        <v>22750</v>
      </c>
      <c r="J29" s="197">
        <v>300</v>
      </c>
      <c r="K29" s="197">
        <f t="shared" si="8"/>
        <v>21433</v>
      </c>
      <c r="L29" s="197">
        <v>20973</v>
      </c>
      <c r="M29" s="197">
        <v>460</v>
      </c>
      <c r="N29" s="269">
        <f t="shared" si="17"/>
        <v>92.984815618221262</v>
      </c>
      <c r="O29" s="269">
        <f t="shared" si="17"/>
        <v>92.189010989010995</v>
      </c>
      <c r="P29" s="269">
        <f t="shared" si="17"/>
        <v>153.33333333333334</v>
      </c>
      <c r="Q29" s="269">
        <f t="shared" si="18"/>
        <v>-31.096894489809042</v>
      </c>
      <c r="R29" s="139">
        <v>21433</v>
      </c>
    </row>
    <row r="30" spans="1:18">
      <c r="A30" s="268" t="s">
        <v>35</v>
      </c>
      <c r="B30" s="197">
        <f t="shared" si="5"/>
        <v>10308</v>
      </c>
      <c r="C30" s="197">
        <v>10306</v>
      </c>
      <c r="D30" s="197">
        <v>2</v>
      </c>
      <c r="E30" s="197">
        <f t="shared" si="15"/>
        <v>10400</v>
      </c>
      <c r="F30" s="197">
        <v>10400</v>
      </c>
      <c r="G30" s="197"/>
      <c r="H30" s="197">
        <f t="shared" si="7"/>
        <v>9183</v>
      </c>
      <c r="I30" s="197">
        <v>9180</v>
      </c>
      <c r="J30" s="197">
        <v>3</v>
      </c>
      <c r="K30" s="197">
        <f t="shared" si="8"/>
        <v>12194</v>
      </c>
      <c r="L30" s="197">
        <v>12190</v>
      </c>
      <c r="M30" s="197">
        <v>4</v>
      </c>
      <c r="N30" s="269">
        <f t="shared" si="17"/>
        <v>132.78884896003484</v>
      </c>
      <c r="O30" s="269">
        <f t="shared" si="17"/>
        <v>132.78867102396515</v>
      </c>
      <c r="P30" s="269">
        <f t="shared" si="17"/>
        <v>133.33333333333331</v>
      </c>
      <c r="Q30" s="269">
        <f t="shared" si="18"/>
        <v>18.296468762126501</v>
      </c>
      <c r="R30" s="139">
        <v>12194</v>
      </c>
    </row>
    <row r="31" spans="1:18">
      <c r="A31" s="268" t="s">
        <v>36</v>
      </c>
      <c r="B31" s="197">
        <f t="shared" si="5"/>
        <v>9816</v>
      </c>
      <c r="C31" s="197">
        <v>7584</v>
      </c>
      <c r="D31" s="197">
        <v>2232</v>
      </c>
      <c r="E31" s="197">
        <f t="shared" si="15"/>
        <v>5800</v>
      </c>
      <c r="F31" s="197">
        <v>5800</v>
      </c>
      <c r="G31" s="197"/>
      <c r="H31" s="197">
        <f t="shared" si="7"/>
        <v>35339</v>
      </c>
      <c r="I31" s="197">
        <v>33939</v>
      </c>
      <c r="J31" s="197">
        <v>1400</v>
      </c>
      <c r="K31" s="197">
        <f t="shared" si="8"/>
        <v>32077</v>
      </c>
      <c r="L31" s="197">
        <v>30717</v>
      </c>
      <c r="M31" s="197">
        <v>1360</v>
      </c>
      <c r="N31" s="269">
        <f t="shared" si="17"/>
        <v>90.769404906760229</v>
      </c>
      <c r="O31" s="269">
        <f t="shared" si="17"/>
        <v>90.506496950411034</v>
      </c>
      <c r="P31" s="269">
        <f t="shared" si="17"/>
        <v>97.142857142857139</v>
      </c>
      <c r="Q31" s="269">
        <f t="shared" si="18"/>
        <v>226.78280358598207</v>
      </c>
      <c r="R31" s="139">
        <v>32077</v>
      </c>
    </row>
    <row r="32" spans="1:18" ht="27">
      <c r="A32" s="268" t="s">
        <v>37</v>
      </c>
      <c r="B32" s="197">
        <f t="shared" si="5"/>
        <v>22759</v>
      </c>
      <c r="C32" s="197">
        <v>12785</v>
      </c>
      <c r="D32" s="197">
        <v>9974</v>
      </c>
      <c r="E32" s="197">
        <f t="shared" si="15"/>
        <v>25000</v>
      </c>
      <c r="F32" s="197">
        <v>13000</v>
      </c>
      <c r="G32" s="197">
        <v>12000</v>
      </c>
      <c r="H32" s="197">
        <f t="shared" si="7"/>
        <v>21480</v>
      </c>
      <c r="I32" s="197">
        <v>10880</v>
      </c>
      <c r="J32" s="197">
        <v>10600</v>
      </c>
      <c r="K32" s="197">
        <f t="shared" si="8"/>
        <v>19005</v>
      </c>
      <c r="L32" s="197">
        <v>11904</v>
      </c>
      <c r="M32" s="197">
        <v>7101</v>
      </c>
      <c r="N32" s="269">
        <f t="shared" si="17"/>
        <v>88.477653631284909</v>
      </c>
      <c r="O32" s="269">
        <f t="shared" si="17"/>
        <v>109.41176470588236</v>
      </c>
      <c r="P32" s="269">
        <f t="shared" si="17"/>
        <v>66.990566037735846</v>
      </c>
      <c r="Q32" s="269">
        <f t="shared" si="18"/>
        <v>-16.494573575288896</v>
      </c>
      <c r="R32" s="139">
        <v>19005</v>
      </c>
    </row>
    <row r="33" spans="1:19">
      <c r="A33" s="268" t="s">
        <v>38</v>
      </c>
      <c r="B33" s="197">
        <f t="shared" si="5"/>
        <v>74</v>
      </c>
      <c r="C33" s="197">
        <v>74</v>
      </c>
      <c r="D33" s="197"/>
      <c r="E33" s="197">
        <f t="shared" si="15"/>
        <v>0</v>
      </c>
      <c r="F33" s="197"/>
      <c r="G33" s="197"/>
      <c r="H33" s="197">
        <f t="shared" si="7"/>
        <v>90</v>
      </c>
      <c r="I33" s="197">
        <v>90</v>
      </c>
      <c r="J33" s="197"/>
      <c r="K33" s="197">
        <f t="shared" si="8"/>
        <v>152</v>
      </c>
      <c r="L33" s="197">
        <v>152</v>
      </c>
      <c r="M33" s="197"/>
      <c r="N33" s="269">
        <f t="shared" si="17"/>
        <v>168.88888888888889</v>
      </c>
      <c r="O33" s="269">
        <f t="shared" si="17"/>
        <v>168.88888888888889</v>
      </c>
      <c r="P33" s="269"/>
      <c r="Q33" s="269">
        <f t="shared" si="18"/>
        <v>105.40540540540539</v>
      </c>
      <c r="R33" s="139">
        <v>152</v>
      </c>
    </row>
    <row r="34" spans="1:19">
      <c r="A34" s="268" t="s">
        <v>39</v>
      </c>
      <c r="B34" s="197">
        <f t="shared" si="5"/>
        <v>4227</v>
      </c>
      <c r="C34" s="197">
        <v>4139</v>
      </c>
      <c r="D34" s="197">
        <v>88</v>
      </c>
      <c r="E34" s="197">
        <f t="shared" si="15"/>
        <v>5800</v>
      </c>
      <c r="F34" s="197">
        <v>5800</v>
      </c>
      <c r="G34" s="197"/>
      <c r="H34" s="197">
        <f t="shared" si="7"/>
        <v>4910</v>
      </c>
      <c r="I34" s="197">
        <v>4810</v>
      </c>
      <c r="J34" s="197">
        <v>100</v>
      </c>
      <c r="K34" s="197">
        <f t="shared" si="8"/>
        <v>5950</v>
      </c>
      <c r="L34" s="197">
        <v>5774</v>
      </c>
      <c r="M34" s="197">
        <v>176</v>
      </c>
      <c r="N34" s="269">
        <f t="shared" si="17"/>
        <v>121.18126272912424</v>
      </c>
      <c r="O34" s="269">
        <f t="shared" si="17"/>
        <v>120.04158004158003</v>
      </c>
      <c r="P34" s="269">
        <f t="shared" si="17"/>
        <v>176</v>
      </c>
      <c r="Q34" s="269">
        <f t="shared" si="18"/>
        <v>40.761769576531819</v>
      </c>
      <c r="R34" s="139">
        <v>5949</v>
      </c>
    </row>
    <row r="35" spans="1:19" ht="15" customHeight="1">
      <c r="A35" s="268" t="s">
        <v>40</v>
      </c>
      <c r="B35" s="197">
        <f t="shared" si="5"/>
        <v>3837</v>
      </c>
      <c r="C35" s="197">
        <v>3833</v>
      </c>
      <c r="D35" s="197">
        <v>4</v>
      </c>
      <c r="E35" s="197">
        <f t="shared" si="15"/>
        <v>100</v>
      </c>
      <c r="F35" s="197">
        <v>100</v>
      </c>
      <c r="G35" s="197"/>
      <c r="H35" s="197">
        <f t="shared" si="7"/>
        <v>410</v>
      </c>
      <c r="I35" s="197">
        <v>410</v>
      </c>
      <c r="J35" s="197"/>
      <c r="K35" s="197">
        <f t="shared" si="8"/>
        <v>1342</v>
      </c>
      <c r="L35" s="197">
        <v>1342</v>
      </c>
      <c r="M35" s="197"/>
      <c r="N35" s="269">
        <f t="shared" si="17"/>
        <v>327.3170731707317</v>
      </c>
      <c r="O35" s="269">
        <f t="shared" si="17"/>
        <v>327.3170731707317</v>
      </c>
      <c r="P35" s="269"/>
      <c r="Q35" s="269">
        <f t="shared" si="18"/>
        <v>-65.024758926244459</v>
      </c>
      <c r="R35" s="139">
        <v>1342</v>
      </c>
    </row>
    <row r="36" spans="1:19" s="114" customFormat="1" ht="15" customHeight="1">
      <c r="A36" s="268" t="s">
        <v>2531</v>
      </c>
      <c r="B36" s="197">
        <f t="shared" ref="B36" si="19">SUM(C36:D36)</f>
        <v>513916</v>
      </c>
      <c r="C36" s="197">
        <v>459272</v>
      </c>
      <c r="D36" s="197">
        <v>54644</v>
      </c>
      <c r="E36" s="197">
        <f>F36+G36</f>
        <v>434570</v>
      </c>
      <c r="F36" s="197">
        <v>333733</v>
      </c>
      <c r="G36" s="197">
        <v>100837</v>
      </c>
      <c r="H36" s="197">
        <f t="shared" si="7"/>
        <v>564401</v>
      </c>
      <c r="I36" s="197">
        <v>460560</v>
      </c>
      <c r="J36" s="197">
        <v>103841</v>
      </c>
      <c r="K36" s="197">
        <f>SUM(L36:M36)</f>
        <v>773279</v>
      </c>
      <c r="L36" s="197">
        <v>667614</v>
      </c>
      <c r="M36" s="197">
        <v>105665</v>
      </c>
      <c r="N36" s="269">
        <f t="shared" si="17"/>
        <v>137.00879339334978</v>
      </c>
      <c r="O36" s="269">
        <f t="shared" si="17"/>
        <v>144.95700885878063</v>
      </c>
      <c r="P36" s="269">
        <f t="shared" si="17"/>
        <v>101.75653162045819</v>
      </c>
      <c r="Q36" s="269">
        <f t="shared" si="18"/>
        <v>50.467975311140343</v>
      </c>
      <c r="R36" s="139">
        <v>694382</v>
      </c>
    </row>
    <row r="37" spans="1:19" s="114" customFormat="1" ht="15" customHeight="1">
      <c r="A37" s="268" t="s">
        <v>388</v>
      </c>
      <c r="B37" s="197">
        <v>214248</v>
      </c>
      <c r="C37" s="197">
        <v>196416</v>
      </c>
      <c r="D37" s="197">
        <v>17832</v>
      </c>
      <c r="E37" s="197">
        <v>179135</v>
      </c>
      <c r="F37" s="197">
        <v>173023</v>
      </c>
      <c r="G37" s="197">
        <v>6112</v>
      </c>
      <c r="H37" s="197">
        <v>196787</v>
      </c>
      <c r="I37" s="197">
        <v>176443</v>
      </c>
      <c r="J37" s="197">
        <v>20344</v>
      </c>
      <c r="K37" s="197">
        <v>266132</v>
      </c>
      <c r="L37" s="197">
        <v>243964</v>
      </c>
      <c r="M37" s="197">
        <v>22168</v>
      </c>
      <c r="N37" s="269">
        <f t="shared" si="17"/>
        <v>135.23860824139805</v>
      </c>
      <c r="O37" s="269">
        <f t="shared" si="17"/>
        <v>138.26788254563797</v>
      </c>
      <c r="P37" s="269">
        <f t="shared" si="17"/>
        <v>108.96578843885175</v>
      </c>
      <c r="Q37" s="269">
        <f t="shared" si="18"/>
        <v>24.216795489339457</v>
      </c>
      <c r="R37" s="139">
        <v>247123.9</v>
      </c>
    </row>
    <row r="38" spans="1:19" s="114" customFormat="1" ht="15" customHeight="1">
      <c r="A38" s="268" t="s">
        <v>390</v>
      </c>
      <c r="B38" s="197">
        <v>3528</v>
      </c>
      <c r="C38" s="197">
        <v>3528</v>
      </c>
      <c r="D38" s="197"/>
      <c r="E38" s="197">
        <v>11769</v>
      </c>
      <c r="F38" s="197">
        <v>11769</v>
      </c>
      <c r="G38" s="197"/>
      <c r="H38" s="197">
        <v>11779</v>
      </c>
      <c r="I38" s="197">
        <v>11779</v>
      </c>
      <c r="J38" s="197"/>
      <c r="K38" s="197">
        <v>11553</v>
      </c>
      <c r="L38" s="197">
        <v>11553</v>
      </c>
      <c r="M38" s="197"/>
      <c r="N38" s="269">
        <f t="shared" si="17"/>
        <v>98.081331182613127</v>
      </c>
      <c r="O38" s="269">
        <f t="shared" si="17"/>
        <v>98.081331182613127</v>
      </c>
      <c r="P38" s="269"/>
      <c r="Q38" s="269">
        <f>(K38-B38)/B38*100</f>
        <v>227.46598639455783</v>
      </c>
      <c r="R38" s="139">
        <v>11423</v>
      </c>
    </row>
    <row r="39" spans="1:19" s="114" customFormat="1" ht="15" customHeight="1">
      <c r="A39" s="268" t="s">
        <v>392</v>
      </c>
      <c r="B39" s="197">
        <v>14029</v>
      </c>
      <c r="C39" s="197">
        <v>11068</v>
      </c>
      <c r="D39" s="197">
        <v>2961</v>
      </c>
      <c r="E39" s="197">
        <v>21222</v>
      </c>
      <c r="F39" s="197">
        <v>17000</v>
      </c>
      <c r="G39" s="197">
        <v>4222</v>
      </c>
      <c r="H39" s="197">
        <v>8296</v>
      </c>
      <c r="I39" s="197">
        <v>3412</v>
      </c>
      <c r="J39" s="197">
        <v>4884</v>
      </c>
      <c r="K39" s="197">
        <v>8296</v>
      </c>
      <c r="L39" s="197">
        <v>3412</v>
      </c>
      <c r="M39" s="197">
        <v>4884</v>
      </c>
      <c r="N39" s="269">
        <f t="shared" si="17"/>
        <v>100</v>
      </c>
      <c r="O39" s="269">
        <f t="shared" si="17"/>
        <v>100</v>
      </c>
      <c r="P39" s="269">
        <f t="shared" si="17"/>
        <v>100</v>
      </c>
      <c r="Q39" s="269">
        <f t="shared" si="18"/>
        <v>-40.86535034571245</v>
      </c>
      <c r="R39" s="139">
        <v>8296</v>
      </c>
    </row>
    <row r="40" spans="1:19" s="114" customFormat="1" ht="15" customHeight="1">
      <c r="A40" s="268" t="s">
        <v>394</v>
      </c>
      <c r="B40" s="197">
        <v>72485</v>
      </c>
      <c r="C40" s="197">
        <v>72485</v>
      </c>
      <c r="D40" s="197"/>
      <c r="E40" s="197">
        <v>11156</v>
      </c>
      <c r="F40" s="197">
        <v>11156</v>
      </c>
      <c r="G40" s="197"/>
      <c r="H40" s="197">
        <v>32997</v>
      </c>
      <c r="I40" s="197">
        <v>32997</v>
      </c>
      <c r="J40" s="197"/>
      <c r="K40" s="197">
        <v>172756</v>
      </c>
      <c r="L40" s="197">
        <v>172756</v>
      </c>
      <c r="M40" s="197"/>
      <c r="N40" s="269">
        <f t="shared" si="17"/>
        <v>523.55062581446794</v>
      </c>
      <c r="O40" s="269">
        <f t="shared" si="17"/>
        <v>523.55062581446794</v>
      </c>
      <c r="P40" s="269"/>
      <c r="Q40" s="269">
        <f t="shared" si="18"/>
        <v>138.33344829964821</v>
      </c>
      <c r="R40" s="139">
        <v>112997</v>
      </c>
    </row>
    <row r="41" spans="1:19" s="114" customFormat="1" ht="15" customHeight="1">
      <c r="A41" s="268" t="s">
        <v>396</v>
      </c>
      <c r="B41" s="197">
        <v>134051</v>
      </c>
      <c r="C41" s="197">
        <v>100200</v>
      </c>
      <c r="D41" s="197">
        <v>33851</v>
      </c>
      <c r="E41" s="197">
        <v>131503</v>
      </c>
      <c r="F41" s="197">
        <v>41000</v>
      </c>
      <c r="G41" s="197">
        <v>90503</v>
      </c>
      <c r="H41" s="197">
        <v>226880</v>
      </c>
      <c r="I41" s="197">
        <v>148267</v>
      </c>
      <c r="J41" s="197">
        <v>78613</v>
      </c>
      <c r="K41" s="197">
        <v>226880</v>
      </c>
      <c r="L41" s="197">
        <v>148267</v>
      </c>
      <c r="M41" s="197">
        <v>78613</v>
      </c>
      <c r="N41" s="269">
        <f t="shared" si="17"/>
        <v>100</v>
      </c>
      <c r="O41" s="269">
        <f t="shared" si="17"/>
        <v>100</v>
      </c>
      <c r="P41" s="269">
        <f t="shared" si="17"/>
        <v>100</v>
      </c>
      <c r="Q41" s="269">
        <f t="shared" si="18"/>
        <v>69.24901716510881</v>
      </c>
      <c r="R41" s="139">
        <v>226880</v>
      </c>
    </row>
    <row r="42" spans="1:19" s="114" customFormat="1" ht="15" customHeight="1">
      <c r="A42" s="268" t="s">
        <v>398</v>
      </c>
      <c r="B42" s="197">
        <v>75575</v>
      </c>
      <c r="C42" s="197">
        <v>75575</v>
      </c>
      <c r="D42" s="197"/>
      <c r="E42" s="197">
        <v>79785</v>
      </c>
      <c r="F42" s="197">
        <v>79785</v>
      </c>
      <c r="G42" s="197"/>
      <c r="H42" s="197">
        <v>87662</v>
      </c>
      <c r="I42" s="197">
        <v>87662</v>
      </c>
      <c r="J42" s="197"/>
      <c r="K42" s="197">
        <v>87662</v>
      </c>
      <c r="L42" s="197">
        <v>87662</v>
      </c>
      <c r="M42" s="197"/>
      <c r="N42" s="269">
        <f t="shared" si="17"/>
        <v>100</v>
      </c>
      <c r="O42" s="269">
        <f t="shared" si="17"/>
        <v>100</v>
      </c>
      <c r="P42" s="269"/>
      <c r="Q42" s="269">
        <f t="shared" si="18"/>
        <v>15.993384055573934</v>
      </c>
      <c r="R42" s="139">
        <v>87662</v>
      </c>
    </row>
    <row r="43" spans="1:19" s="115" customFormat="1" ht="18.75" customHeight="1">
      <c r="A43" s="271" t="s">
        <v>41</v>
      </c>
      <c r="B43" s="198">
        <f>B44+B67</f>
        <v>785277</v>
      </c>
      <c r="C43" s="198">
        <f t="shared" ref="C43:M43" si="20">C44+C67</f>
        <v>653106</v>
      </c>
      <c r="D43" s="198">
        <f t="shared" si="20"/>
        <v>132171</v>
      </c>
      <c r="E43" s="198">
        <f t="shared" si="20"/>
        <v>733663</v>
      </c>
      <c r="F43" s="198">
        <f t="shared" si="20"/>
        <v>544614</v>
      </c>
      <c r="G43" s="198">
        <f t="shared" si="20"/>
        <v>189049</v>
      </c>
      <c r="H43" s="198">
        <f t="shared" si="20"/>
        <v>888324</v>
      </c>
      <c r="I43" s="198">
        <f t="shared" si="20"/>
        <v>700248</v>
      </c>
      <c r="J43" s="198">
        <f t="shared" si="20"/>
        <v>188076</v>
      </c>
      <c r="K43" s="198">
        <f t="shared" si="20"/>
        <v>1066082</v>
      </c>
      <c r="L43" s="198">
        <f t="shared" si="20"/>
        <v>886925</v>
      </c>
      <c r="M43" s="198">
        <f t="shared" si="20"/>
        <v>179157</v>
      </c>
      <c r="N43" s="267">
        <f t="shared" ref="N43:P62" si="21">K43/H43*100</f>
        <v>120.01049166745467</v>
      </c>
      <c r="O43" s="267">
        <f t="shared" si="21"/>
        <v>126.65869806125829</v>
      </c>
      <c r="P43" s="267">
        <f t="shared" si="21"/>
        <v>95.257768136285335</v>
      </c>
      <c r="Q43" s="267">
        <f t="shared" si="18"/>
        <v>35.758719534635546</v>
      </c>
      <c r="R43" s="149">
        <f t="shared" ref="R43" si="22">R44+R67</f>
        <v>987289</v>
      </c>
      <c r="S43" s="151"/>
    </row>
    <row r="44" spans="1:19" s="114" customFormat="1" ht="15.95" customHeight="1">
      <c r="A44" s="260" t="s">
        <v>42</v>
      </c>
      <c r="B44" s="197">
        <v>601365</v>
      </c>
      <c r="C44" s="197">
        <v>499611</v>
      </c>
      <c r="D44" s="197">
        <v>101754</v>
      </c>
      <c r="E44" s="197">
        <v>563274</v>
      </c>
      <c r="F44" s="197">
        <v>473028</v>
      </c>
      <c r="G44" s="197">
        <v>90246</v>
      </c>
      <c r="H44" s="197">
        <v>737508</v>
      </c>
      <c r="I44" s="197">
        <v>633345</v>
      </c>
      <c r="J44" s="197">
        <f>SUM(J45:J66)</f>
        <v>104163</v>
      </c>
      <c r="K44" s="197">
        <v>763381</v>
      </c>
      <c r="L44" s="197">
        <v>668179</v>
      </c>
      <c r="M44" s="197">
        <v>95202</v>
      </c>
      <c r="N44" s="269">
        <f t="shared" si="21"/>
        <v>103.50816533515568</v>
      </c>
      <c r="O44" s="269">
        <f t="shared" si="21"/>
        <v>105.50000394729571</v>
      </c>
      <c r="P44" s="269">
        <f t="shared" si="21"/>
        <v>91.397137179228707</v>
      </c>
      <c r="Q44" s="269">
        <f t="shared" si="18"/>
        <v>26.941375038454186</v>
      </c>
      <c r="R44" s="197">
        <f>SUM([10]表一!R45:R66)</f>
        <v>765401</v>
      </c>
    </row>
    <row r="45" spans="1:19" ht="15.95" customHeight="1">
      <c r="A45" s="260" t="s">
        <v>43</v>
      </c>
      <c r="B45" s="197">
        <f t="shared" ref="B45:B66" si="23">C45+D45</f>
        <v>64871</v>
      </c>
      <c r="C45" s="197">
        <v>51071</v>
      </c>
      <c r="D45" s="197">
        <v>13800</v>
      </c>
      <c r="E45" s="197">
        <f t="shared" ref="E45:E67" si="24">SUM(F45:G45)</f>
        <v>85243</v>
      </c>
      <c r="F45" s="197">
        <v>71681</v>
      </c>
      <c r="G45" s="197">
        <v>13562</v>
      </c>
      <c r="H45" s="197">
        <f t="shared" ref="H45:H67" si="25">SUM(I45:J45)</f>
        <v>103115</v>
      </c>
      <c r="I45" s="197">
        <v>88205</v>
      </c>
      <c r="J45" s="272">
        <v>14910</v>
      </c>
      <c r="K45" s="197">
        <f t="shared" ref="K45:K66" si="26">L45+M45</f>
        <v>63557</v>
      </c>
      <c r="L45" s="197">
        <v>54582</v>
      </c>
      <c r="M45" s="197">
        <v>8975</v>
      </c>
      <c r="N45" s="269">
        <f t="shared" si="21"/>
        <v>61.637007224943034</v>
      </c>
      <c r="O45" s="269">
        <f t="shared" si="21"/>
        <v>61.880845757043254</v>
      </c>
      <c r="P45" s="269">
        <f t="shared" si="21"/>
        <v>60.194500335345403</v>
      </c>
      <c r="Q45" s="269">
        <f t="shared" si="18"/>
        <v>-2.0255584159331597</v>
      </c>
      <c r="R45" s="197">
        <v>64362</v>
      </c>
    </row>
    <row r="46" spans="1:19" ht="15.95" customHeight="1">
      <c r="A46" s="260" t="s">
        <v>44</v>
      </c>
      <c r="B46" s="197">
        <f t="shared" si="23"/>
        <v>2313</v>
      </c>
      <c r="C46" s="197">
        <v>2287</v>
      </c>
      <c r="D46" s="197">
        <v>26</v>
      </c>
      <c r="E46" s="197">
        <f t="shared" si="24"/>
        <v>2693</v>
      </c>
      <c r="F46" s="197">
        <v>2668</v>
      </c>
      <c r="G46" s="197">
        <v>25</v>
      </c>
      <c r="H46" s="197">
        <f t="shared" si="25"/>
        <v>2963</v>
      </c>
      <c r="I46" s="197">
        <v>2928</v>
      </c>
      <c r="J46" s="272">
        <v>35</v>
      </c>
      <c r="K46" s="197">
        <f t="shared" si="26"/>
        <v>2462</v>
      </c>
      <c r="L46" s="197">
        <v>2444</v>
      </c>
      <c r="M46" s="197">
        <v>18</v>
      </c>
      <c r="N46" s="269">
        <f t="shared" si="21"/>
        <v>83.091461356733049</v>
      </c>
      <c r="O46" s="269">
        <f t="shared" si="21"/>
        <v>83.469945355191257</v>
      </c>
      <c r="P46" s="269">
        <f t="shared" si="21"/>
        <v>51.428571428571423</v>
      </c>
      <c r="Q46" s="269">
        <f t="shared" si="18"/>
        <v>6.4418504107220054</v>
      </c>
      <c r="R46" s="197">
        <v>2462</v>
      </c>
    </row>
    <row r="47" spans="1:19" ht="15.95" customHeight="1">
      <c r="A47" s="260" t="s">
        <v>45</v>
      </c>
      <c r="B47" s="197">
        <f t="shared" si="23"/>
        <v>53406</v>
      </c>
      <c r="C47" s="197">
        <v>52549</v>
      </c>
      <c r="D47" s="197">
        <v>857</v>
      </c>
      <c r="E47" s="197">
        <f t="shared" si="24"/>
        <v>47127</v>
      </c>
      <c r="F47" s="197">
        <v>46077</v>
      </c>
      <c r="G47" s="197">
        <v>1050</v>
      </c>
      <c r="H47" s="197">
        <f t="shared" si="25"/>
        <v>50733</v>
      </c>
      <c r="I47" s="197">
        <v>49342</v>
      </c>
      <c r="J47" s="272">
        <v>1391</v>
      </c>
      <c r="K47" s="197">
        <f t="shared" si="26"/>
        <v>67315</v>
      </c>
      <c r="L47" s="197">
        <v>66607</v>
      </c>
      <c r="M47" s="197">
        <v>708</v>
      </c>
      <c r="N47" s="269">
        <f t="shared" si="21"/>
        <v>132.68484024205151</v>
      </c>
      <c r="O47" s="269">
        <f t="shared" si="21"/>
        <v>134.99047464634592</v>
      </c>
      <c r="P47" s="269">
        <f t="shared" si="21"/>
        <v>50.898634076204175</v>
      </c>
      <c r="Q47" s="269">
        <f t="shared" si="18"/>
        <v>26.043890199603041</v>
      </c>
      <c r="R47" s="197">
        <v>67395</v>
      </c>
    </row>
    <row r="48" spans="1:19" ht="15.95" customHeight="1">
      <c r="A48" s="260" t="s">
        <v>46</v>
      </c>
      <c r="B48" s="197">
        <f t="shared" si="23"/>
        <v>65923</v>
      </c>
      <c r="C48" s="197">
        <v>52311</v>
      </c>
      <c r="D48" s="197">
        <v>13612</v>
      </c>
      <c r="E48" s="197">
        <f t="shared" si="24"/>
        <v>60288</v>
      </c>
      <c r="F48" s="197">
        <v>49812</v>
      </c>
      <c r="G48" s="197">
        <v>10476</v>
      </c>
      <c r="H48" s="197">
        <f t="shared" si="25"/>
        <v>78883</v>
      </c>
      <c r="I48" s="197">
        <v>60028</v>
      </c>
      <c r="J48" s="272">
        <v>18855</v>
      </c>
      <c r="K48" s="197">
        <f t="shared" si="26"/>
        <v>82101</v>
      </c>
      <c r="L48" s="197">
        <v>63755</v>
      </c>
      <c r="M48" s="197">
        <v>18346</v>
      </c>
      <c r="N48" s="269">
        <f t="shared" si="21"/>
        <v>104.07945945260701</v>
      </c>
      <c r="O48" s="269">
        <f t="shared" si="21"/>
        <v>106.20876924102085</v>
      </c>
      <c r="P48" s="269">
        <f t="shared" si="21"/>
        <v>97.30045080880403</v>
      </c>
      <c r="Q48" s="269">
        <f t="shared" si="18"/>
        <v>24.540752089559032</v>
      </c>
      <c r="R48" s="197">
        <v>83195</v>
      </c>
    </row>
    <row r="49" spans="1:18">
      <c r="A49" s="260" t="s">
        <v>47</v>
      </c>
      <c r="B49" s="197">
        <f t="shared" si="23"/>
        <v>5504</v>
      </c>
      <c r="C49" s="197">
        <v>4335</v>
      </c>
      <c r="D49" s="197">
        <v>1169</v>
      </c>
      <c r="E49" s="197">
        <f t="shared" si="24"/>
        <v>2733</v>
      </c>
      <c r="F49" s="197">
        <v>2691</v>
      </c>
      <c r="G49" s="197">
        <v>42</v>
      </c>
      <c r="H49" s="197">
        <f t="shared" si="25"/>
        <v>3769</v>
      </c>
      <c r="I49" s="197">
        <v>3650</v>
      </c>
      <c r="J49" s="272">
        <v>119</v>
      </c>
      <c r="K49" s="197">
        <f t="shared" si="26"/>
        <v>4113</v>
      </c>
      <c r="L49" s="197">
        <v>2943</v>
      </c>
      <c r="M49" s="197">
        <v>1170</v>
      </c>
      <c r="N49" s="269">
        <f t="shared" si="21"/>
        <v>109.12708941363758</v>
      </c>
      <c r="O49" s="269">
        <f t="shared" si="21"/>
        <v>80.630136986301366</v>
      </c>
      <c r="P49" s="269">
        <f t="shared" si="21"/>
        <v>983.19327731092449</v>
      </c>
      <c r="Q49" s="269">
        <f t="shared" si="18"/>
        <v>-25.27252906976744</v>
      </c>
      <c r="R49" s="197">
        <v>4175</v>
      </c>
    </row>
    <row r="50" spans="1:18">
      <c r="A50" s="260" t="s">
        <v>48</v>
      </c>
      <c r="B50" s="197">
        <f t="shared" si="23"/>
        <v>12155</v>
      </c>
      <c r="C50" s="197">
        <v>10605</v>
      </c>
      <c r="D50" s="197">
        <v>1550</v>
      </c>
      <c r="E50" s="197">
        <f t="shared" si="24"/>
        <v>10513</v>
      </c>
      <c r="F50" s="197">
        <v>10434</v>
      </c>
      <c r="G50" s="197">
        <v>79</v>
      </c>
      <c r="H50" s="197">
        <f t="shared" si="25"/>
        <v>11912</v>
      </c>
      <c r="I50" s="197">
        <v>11833</v>
      </c>
      <c r="J50" s="272">
        <v>79</v>
      </c>
      <c r="K50" s="197">
        <f t="shared" si="26"/>
        <v>13648</v>
      </c>
      <c r="L50" s="197">
        <v>12087</v>
      </c>
      <c r="M50" s="197">
        <v>1561</v>
      </c>
      <c r="N50" s="269">
        <f t="shared" si="21"/>
        <v>114.57353928811283</v>
      </c>
      <c r="O50" s="269">
        <f t="shared" si="21"/>
        <v>102.14653933913631</v>
      </c>
      <c r="P50" s="269">
        <f t="shared" si="21"/>
        <v>1975.9493670886077</v>
      </c>
      <c r="Q50" s="269">
        <f t="shared" si="18"/>
        <v>12.283011106540519</v>
      </c>
      <c r="R50" s="197">
        <v>14971</v>
      </c>
    </row>
    <row r="51" spans="1:18">
      <c r="A51" s="260" t="s">
        <v>49</v>
      </c>
      <c r="B51" s="197">
        <f t="shared" si="23"/>
        <v>52535</v>
      </c>
      <c r="C51" s="197">
        <v>48463</v>
      </c>
      <c r="D51" s="197">
        <v>4072</v>
      </c>
      <c r="E51" s="197">
        <f t="shared" si="24"/>
        <v>58000</v>
      </c>
      <c r="F51" s="197">
        <v>54947</v>
      </c>
      <c r="G51" s="197">
        <v>3053</v>
      </c>
      <c r="H51" s="197">
        <f t="shared" si="25"/>
        <v>62454</v>
      </c>
      <c r="I51" s="197">
        <v>57199</v>
      </c>
      <c r="J51" s="272">
        <v>5255</v>
      </c>
      <c r="K51" s="197">
        <f t="shared" si="26"/>
        <v>70742</v>
      </c>
      <c r="L51" s="197">
        <v>66961</v>
      </c>
      <c r="M51" s="197">
        <v>3781</v>
      </c>
      <c r="N51" s="269">
        <f t="shared" si="21"/>
        <v>113.27056713741312</v>
      </c>
      <c r="O51" s="269">
        <f t="shared" si="21"/>
        <v>117.06673193587301</v>
      </c>
      <c r="P51" s="269">
        <f t="shared" si="21"/>
        <v>71.950523311132258</v>
      </c>
      <c r="Q51" s="269">
        <f t="shared" si="18"/>
        <v>34.656895403064624</v>
      </c>
      <c r="R51" s="197">
        <v>71197</v>
      </c>
    </row>
    <row r="52" spans="1:18">
      <c r="A52" s="260" t="s">
        <v>50</v>
      </c>
      <c r="B52" s="197">
        <f t="shared" si="23"/>
        <v>39718</v>
      </c>
      <c r="C52" s="197">
        <v>34764</v>
      </c>
      <c r="D52" s="197">
        <v>4954</v>
      </c>
      <c r="E52" s="197">
        <f t="shared" si="24"/>
        <v>35535</v>
      </c>
      <c r="F52" s="197">
        <v>34019</v>
      </c>
      <c r="G52" s="197">
        <v>1516</v>
      </c>
      <c r="H52" s="197">
        <f t="shared" si="25"/>
        <v>42496</v>
      </c>
      <c r="I52" s="197">
        <v>33958</v>
      </c>
      <c r="J52" s="272">
        <v>8538</v>
      </c>
      <c r="K52" s="197">
        <f t="shared" si="26"/>
        <v>43082</v>
      </c>
      <c r="L52" s="197">
        <v>34427</v>
      </c>
      <c r="M52" s="197">
        <v>8655</v>
      </c>
      <c r="N52" s="269">
        <f t="shared" si="21"/>
        <v>101.37895331325302</v>
      </c>
      <c r="O52" s="269">
        <f t="shared" si="21"/>
        <v>101.38111785146357</v>
      </c>
      <c r="P52" s="269">
        <f t="shared" si="21"/>
        <v>101.37034434293746</v>
      </c>
      <c r="Q52" s="269">
        <f t="shared" si="18"/>
        <v>8.4697114658341306</v>
      </c>
      <c r="R52" s="197">
        <v>43596</v>
      </c>
    </row>
    <row r="53" spans="1:18">
      <c r="A53" s="260" t="s">
        <v>51</v>
      </c>
      <c r="B53" s="197">
        <f t="shared" si="23"/>
        <v>12504</v>
      </c>
      <c r="C53" s="197">
        <v>11001</v>
      </c>
      <c r="D53" s="197">
        <v>1503</v>
      </c>
      <c r="E53" s="197">
        <f t="shared" si="24"/>
        <v>6106</v>
      </c>
      <c r="F53" s="197">
        <v>5810</v>
      </c>
      <c r="G53" s="197">
        <v>296</v>
      </c>
      <c r="H53" s="197">
        <f t="shared" si="25"/>
        <v>21473</v>
      </c>
      <c r="I53" s="197">
        <v>20084</v>
      </c>
      <c r="J53" s="272">
        <v>1389</v>
      </c>
      <c r="K53" s="197">
        <f t="shared" si="26"/>
        <v>15048</v>
      </c>
      <c r="L53" s="197">
        <v>13664</v>
      </c>
      <c r="M53" s="197">
        <v>1384</v>
      </c>
      <c r="N53" s="269">
        <f t="shared" si="21"/>
        <v>70.07870348810134</v>
      </c>
      <c r="O53" s="269">
        <f t="shared" si="21"/>
        <v>68.034256124278031</v>
      </c>
      <c r="P53" s="269">
        <f t="shared" si="21"/>
        <v>99.640028797696189</v>
      </c>
      <c r="Q53" s="269">
        <f t="shared" si="18"/>
        <v>20.345489443378121</v>
      </c>
      <c r="R53" s="197">
        <v>15060</v>
      </c>
    </row>
    <row r="54" spans="1:18">
      <c r="A54" s="260" t="s">
        <v>52</v>
      </c>
      <c r="B54" s="197">
        <f t="shared" si="23"/>
        <v>126456</v>
      </c>
      <c r="C54" s="197">
        <v>110071</v>
      </c>
      <c r="D54" s="197">
        <v>16385</v>
      </c>
      <c r="E54" s="197">
        <f t="shared" si="24"/>
        <v>49049</v>
      </c>
      <c r="F54" s="197">
        <v>40729</v>
      </c>
      <c r="G54" s="197">
        <v>8320</v>
      </c>
      <c r="H54" s="197">
        <f t="shared" si="25"/>
        <v>121241</v>
      </c>
      <c r="I54" s="197">
        <v>107987</v>
      </c>
      <c r="J54" s="272">
        <v>13254</v>
      </c>
      <c r="K54" s="197">
        <f t="shared" si="26"/>
        <v>208911</v>
      </c>
      <c r="L54" s="197">
        <v>182584</v>
      </c>
      <c r="M54" s="197">
        <v>26327</v>
      </c>
      <c r="N54" s="269">
        <f t="shared" si="21"/>
        <v>172.31052201812918</v>
      </c>
      <c r="O54" s="269">
        <f t="shared" si="21"/>
        <v>169.07961143470973</v>
      </c>
      <c r="P54" s="269">
        <f t="shared" si="21"/>
        <v>198.63437452844423</v>
      </c>
      <c r="Q54" s="269">
        <f t="shared" si="18"/>
        <v>65.204498007211996</v>
      </c>
      <c r="R54" s="197">
        <v>206395</v>
      </c>
    </row>
    <row r="55" spans="1:18">
      <c r="A55" s="260" t="s">
        <v>53</v>
      </c>
      <c r="B55" s="197">
        <f t="shared" si="23"/>
        <v>24693</v>
      </c>
      <c r="C55" s="197">
        <v>20735</v>
      </c>
      <c r="D55" s="197">
        <v>3958</v>
      </c>
      <c r="E55" s="197">
        <f t="shared" si="24"/>
        <v>36464</v>
      </c>
      <c r="F55" s="197">
        <v>33134</v>
      </c>
      <c r="G55" s="197">
        <v>3330</v>
      </c>
      <c r="H55" s="197">
        <f t="shared" si="25"/>
        <v>40553</v>
      </c>
      <c r="I55" s="197">
        <v>31961</v>
      </c>
      <c r="J55" s="272">
        <v>8592</v>
      </c>
      <c r="K55" s="197">
        <f t="shared" si="26"/>
        <v>28108</v>
      </c>
      <c r="L55" s="197">
        <v>22959</v>
      </c>
      <c r="M55" s="197">
        <v>5149</v>
      </c>
      <c r="N55" s="269">
        <f t="shared" si="21"/>
        <v>69.311764850935802</v>
      </c>
      <c r="O55" s="269">
        <f t="shared" si="21"/>
        <v>71.834423203279002</v>
      </c>
      <c r="P55" s="269">
        <f t="shared" si="21"/>
        <v>59.92783985102421</v>
      </c>
      <c r="Q55" s="269">
        <f t="shared" si="18"/>
        <v>13.829830316283967</v>
      </c>
      <c r="R55" s="197">
        <v>28603</v>
      </c>
    </row>
    <row r="56" spans="1:18">
      <c r="A56" s="260" t="s">
        <v>54</v>
      </c>
      <c r="B56" s="197">
        <f t="shared" si="23"/>
        <v>30090</v>
      </c>
      <c r="C56" s="197">
        <v>30090</v>
      </c>
      <c r="D56" s="197"/>
      <c r="E56" s="197">
        <f t="shared" si="24"/>
        <v>49822</v>
      </c>
      <c r="F56" s="197">
        <v>49822</v>
      </c>
      <c r="G56" s="197"/>
      <c r="H56" s="197">
        <f t="shared" si="25"/>
        <v>49719</v>
      </c>
      <c r="I56" s="197">
        <v>49641</v>
      </c>
      <c r="J56" s="272">
        <v>78</v>
      </c>
      <c r="K56" s="197">
        <f t="shared" si="26"/>
        <v>74537</v>
      </c>
      <c r="L56" s="197">
        <v>74537</v>
      </c>
      <c r="M56" s="197"/>
      <c r="N56" s="269">
        <f t="shared" si="21"/>
        <v>149.91653090367868</v>
      </c>
      <c r="O56" s="269">
        <f t="shared" si="21"/>
        <v>150.15209202070869</v>
      </c>
      <c r="P56" s="269">
        <f t="shared" si="21"/>
        <v>0</v>
      </c>
      <c r="Q56" s="269">
        <f t="shared" si="18"/>
        <v>147.71352608840147</v>
      </c>
      <c r="R56" s="197">
        <v>74484</v>
      </c>
    </row>
    <row r="57" spans="1:18">
      <c r="A57" s="260" t="s">
        <v>55</v>
      </c>
      <c r="B57" s="197">
        <f t="shared" si="23"/>
        <v>48094</v>
      </c>
      <c r="C57" s="197">
        <v>25101</v>
      </c>
      <c r="D57" s="197">
        <v>22993</v>
      </c>
      <c r="E57" s="197">
        <f t="shared" si="24"/>
        <v>41248</v>
      </c>
      <c r="F57" s="197">
        <v>7288</v>
      </c>
      <c r="G57" s="197">
        <v>33960</v>
      </c>
      <c r="H57" s="197">
        <f t="shared" si="25"/>
        <v>71154</v>
      </c>
      <c r="I57" s="197">
        <v>51926</v>
      </c>
      <c r="J57" s="272">
        <v>19228</v>
      </c>
      <c r="K57" s="197">
        <f t="shared" si="26"/>
        <v>33538</v>
      </c>
      <c r="L57" s="197">
        <v>25183</v>
      </c>
      <c r="M57" s="197">
        <v>8355</v>
      </c>
      <c r="N57" s="269">
        <f t="shared" si="21"/>
        <v>47.134384574303624</v>
      </c>
      <c r="O57" s="269">
        <f t="shared" si="21"/>
        <v>48.497862342564417</v>
      </c>
      <c r="P57" s="269">
        <f t="shared" si="21"/>
        <v>43.452257125026009</v>
      </c>
      <c r="Q57" s="269">
        <f t="shared" si="18"/>
        <v>-30.265729612841518</v>
      </c>
      <c r="R57" s="197">
        <v>33837</v>
      </c>
    </row>
    <row r="58" spans="1:18">
      <c r="A58" s="260" t="s">
        <v>56</v>
      </c>
      <c r="B58" s="197">
        <f t="shared" si="23"/>
        <v>3853</v>
      </c>
      <c r="C58" s="197">
        <v>3263</v>
      </c>
      <c r="D58" s="197">
        <v>590</v>
      </c>
      <c r="E58" s="197">
        <f t="shared" si="24"/>
        <v>3514</v>
      </c>
      <c r="F58" s="197">
        <v>3043</v>
      </c>
      <c r="G58" s="197">
        <v>471</v>
      </c>
      <c r="H58" s="197">
        <f t="shared" si="25"/>
        <v>3380</v>
      </c>
      <c r="I58" s="197">
        <v>2909</v>
      </c>
      <c r="J58" s="272">
        <v>471</v>
      </c>
      <c r="K58" s="197">
        <f t="shared" si="26"/>
        <v>2175</v>
      </c>
      <c r="L58" s="197">
        <v>1882</v>
      </c>
      <c r="M58" s="197">
        <v>293</v>
      </c>
      <c r="N58" s="269">
        <f t="shared" si="21"/>
        <v>64.349112426035504</v>
      </c>
      <c r="O58" s="269">
        <f t="shared" si="21"/>
        <v>64.695771742866967</v>
      </c>
      <c r="P58" s="269">
        <f t="shared" si="21"/>
        <v>62.208067940552013</v>
      </c>
      <c r="Q58" s="269">
        <f t="shared" si="18"/>
        <v>-43.55048014534129</v>
      </c>
      <c r="R58" s="197">
        <v>2181</v>
      </c>
    </row>
    <row r="59" spans="1:18">
      <c r="A59" s="260" t="s">
        <v>57</v>
      </c>
      <c r="B59" s="197">
        <f t="shared" si="23"/>
        <v>335</v>
      </c>
      <c r="C59" s="197">
        <v>329</v>
      </c>
      <c r="D59" s="197">
        <v>6</v>
      </c>
      <c r="E59" s="197">
        <f t="shared" si="24"/>
        <v>474</v>
      </c>
      <c r="F59" s="197">
        <v>474</v>
      </c>
      <c r="G59" s="197"/>
      <c r="H59" s="197">
        <f t="shared" si="25"/>
        <v>474</v>
      </c>
      <c r="I59" s="197">
        <v>474</v>
      </c>
      <c r="J59" s="272"/>
      <c r="K59" s="197">
        <f t="shared" si="26"/>
        <v>398</v>
      </c>
      <c r="L59" s="197">
        <v>398</v>
      </c>
      <c r="M59" s="197"/>
      <c r="N59" s="269">
        <f t="shared" si="21"/>
        <v>83.966244725738392</v>
      </c>
      <c r="O59" s="269">
        <f t="shared" si="21"/>
        <v>83.966244725738392</v>
      </c>
      <c r="P59" s="269"/>
      <c r="Q59" s="269">
        <f t="shared" si="18"/>
        <v>18.805970149253731</v>
      </c>
      <c r="R59" s="197">
        <v>399</v>
      </c>
    </row>
    <row r="60" spans="1:18">
      <c r="A60" s="260" t="s">
        <v>58</v>
      </c>
      <c r="B60" s="197">
        <f t="shared" si="23"/>
        <v>3905</v>
      </c>
      <c r="C60" s="197">
        <v>3467</v>
      </c>
      <c r="D60" s="197">
        <v>438</v>
      </c>
      <c r="E60" s="197">
        <f t="shared" si="24"/>
        <v>3763</v>
      </c>
      <c r="F60" s="197">
        <v>3386</v>
      </c>
      <c r="G60" s="197">
        <v>377</v>
      </c>
      <c r="H60" s="197">
        <f t="shared" si="25"/>
        <v>4223</v>
      </c>
      <c r="I60" s="197">
        <v>3646</v>
      </c>
      <c r="J60" s="272">
        <v>577</v>
      </c>
      <c r="K60" s="197">
        <f t="shared" si="26"/>
        <v>5552</v>
      </c>
      <c r="L60" s="197">
        <v>4948</v>
      </c>
      <c r="M60" s="197">
        <v>604</v>
      </c>
      <c r="N60" s="269">
        <f t="shared" si="21"/>
        <v>131.47051858868105</v>
      </c>
      <c r="O60" s="269">
        <f t="shared" si="21"/>
        <v>135.71036752605593</v>
      </c>
      <c r="P60" s="269">
        <f>M60/J60*100</f>
        <v>104.67937608318891</v>
      </c>
      <c r="Q60" s="269">
        <f t="shared" si="18"/>
        <v>42.17669654289373</v>
      </c>
      <c r="R60" s="197">
        <v>5578</v>
      </c>
    </row>
    <row r="61" spans="1:18">
      <c r="A61" s="260" t="s">
        <v>59</v>
      </c>
      <c r="B61" s="197">
        <f t="shared" si="23"/>
        <v>37999</v>
      </c>
      <c r="C61" s="197">
        <v>27069</v>
      </c>
      <c r="D61" s="197">
        <v>10930</v>
      </c>
      <c r="E61" s="197">
        <f t="shared" si="24"/>
        <v>34172</v>
      </c>
      <c r="F61" s="197">
        <v>33283</v>
      </c>
      <c r="G61" s="197">
        <v>889</v>
      </c>
      <c r="H61" s="197">
        <f t="shared" si="25"/>
        <v>32914</v>
      </c>
      <c r="I61" s="197">
        <v>31756</v>
      </c>
      <c r="J61" s="272">
        <v>1158</v>
      </c>
      <c r="K61" s="197">
        <f t="shared" si="26"/>
        <v>24463</v>
      </c>
      <c r="L61" s="197">
        <v>22345</v>
      </c>
      <c r="M61" s="197">
        <v>2118</v>
      </c>
      <c r="N61" s="269">
        <f t="shared" si="21"/>
        <v>74.323995868019693</v>
      </c>
      <c r="O61" s="269">
        <f t="shared" si="21"/>
        <v>70.364655498173576</v>
      </c>
      <c r="P61" s="269">
        <f>M61/J61*100</f>
        <v>182.90155440414509</v>
      </c>
      <c r="Q61" s="269">
        <f t="shared" si="18"/>
        <v>-35.621990052369803</v>
      </c>
      <c r="R61" s="197">
        <v>23876</v>
      </c>
    </row>
    <row r="62" spans="1:18">
      <c r="A62" s="260" t="s">
        <v>60</v>
      </c>
      <c r="B62" s="197">
        <f t="shared" si="23"/>
        <v>1416</v>
      </c>
      <c r="C62" s="197">
        <v>1416</v>
      </c>
      <c r="D62" s="197"/>
      <c r="E62" s="197">
        <f t="shared" si="24"/>
        <v>980</v>
      </c>
      <c r="F62" s="197">
        <v>980</v>
      </c>
      <c r="G62" s="197"/>
      <c r="H62" s="197">
        <f t="shared" si="25"/>
        <v>981</v>
      </c>
      <c r="I62" s="197">
        <v>981</v>
      </c>
      <c r="J62" s="272"/>
      <c r="K62" s="197">
        <f t="shared" si="26"/>
        <v>1145</v>
      </c>
      <c r="L62" s="197">
        <v>1145</v>
      </c>
      <c r="M62" s="197"/>
      <c r="N62" s="269">
        <f t="shared" si="21"/>
        <v>116.71763506625892</v>
      </c>
      <c r="O62" s="269">
        <f t="shared" si="21"/>
        <v>116.71763506625892</v>
      </c>
      <c r="P62" s="269"/>
      <c r="Q62" s="269">
        <f t="shared" si="18"/>
        <v>-19.138418079096045</v>
      </c>
      <c r="R62" s="197">
        <v>1149</v>
      </c>
    </row>
    <row r="63" spans="1:18">
      <c r="A63" s="260" t="s">
        <v>61</v>
      </c>
      <c r="B63" s="197">
        <f t="shared" si="23"/>
        <v>0</v>
      </c>
      <c r="C63" s="197"/>
      <c r="D63" s="197"/>
      <c r="E63" s="197">
        <f t="shared" si="24"/>
        <v>5560</v>
      </c>
      <c r="F63" s="197">
        <v>4700</v>
      </c>
      <c r="G63" s="197">
        <v>860</v>
      </c>
      <c r="H63" s="197">
        <f t="shared" si="25"/>
        <v>5560</v>
      </c>
      <c r="I63" s="197">
        <v>4700</v>
      </c>
      <c r="J63" s="272">
        <v>860</v>
      </c>
      <c r="K63" s="197">
        <f t="shared" si="26"/>
        <v>0</v>
      </c>
      <c r="L63" s="197"/>
      <c r="M63" s="197"/>
      <c r="N63" s="269"/>
      <c r="O63" s="269"/>
      <c r="P63" s="269"/>
      <c r="Q63" s="269"/>
      <c r="R63" s="197"/>
    </row>
    <row r="64" spans="1:18">
      <c r="A64" s="260" t="s">
        <v>62</v>
      </c>
      <c r="B64" s="197">
        <f t="shared" si="23"/>
        <v>15410</v>
      </c>
      <c r="C64" s="197">
        <v>10534</v>
      </c>
      <c r="D64" s="197">
        <v>4876</v>
      </c>
      <c r="E64" s="197">
        <f t="shared" si="24"/>
        <v>20800</v>
      </c>
      <c r="F64" s="197">
        <v>13000</v>
      </c>
      <c r="G64" s="197">
        <v>7800</v>
      </c>
      <c r="H64" s="197">
        <f t="shared" si="25"/>
        <v>22175</v>
      </c>
      <c r="I64" s="197">
        <v>14375</v>
      </c>
      <c r="J64" s="272">
        <v>7800</v>
      </c>
      <c r="K64" s="197">
        <f t="shared" si="26"/>
        <v>20536</v>
      </c>
      <c r="L64" s="197">
        <v>14375</v>
      </c>
      <c r="M64" s="197">
        <v>6161</v>
      </c>
      <c r="N64" s="269">
        <f t="shared" ref="N64:P70" si="27">K64/H64*100</f>
        <v>92.608793686583994</v>
      </c>
      <c r="O64" s="269">
        <f t="shared" si="27"/>
        <v>100</v>
      </c>
      <c r="P64" s="269">
        <f t="shared" si="27"/>
        <v>78.987179487179475</v>
      </c>
      <c r="Q64" s="269">
        <f>(K64-B64)/B64*100</f>
        <v>33.264114211550947</v>
      </c>
      <c r="R64" s="197">
        <v>20536</v>
      </c>
    </row>
    <row r="65" spans="1:18">
      <c r="A65" s="260" t="s">
        <v>63</v>
      </c>
      <c r="B65" s="197">
        <f t="shared" si="23"/>
        <v>61</v>
      </c>
      <c r="C65" s="197">
        <v>60</v>
      </c>
      <c r="D65" s="197">
        <v>1</v>
      </c>
      <c r="E65" s="197">
        <f t="shared" si="24"/>
        <v>9190</v>
      </c>
      <c r="F65" s="197">
        <v>5050</v>
      </c>
      <c r="G65" s="197">
        <v>4140</v>
      </c>
      <c r="H65" s="197">
        <f t="shared" si="25"/>
        <v>7115</v>
      </c>
      <c r="I65" s="197">
        <v>5615</v>
      </c>
      <c r="J65" s="272">
        <v>1500</v>
      </c>
      <c r="K65" s="197">
        <f t="shared" si="26"/>
        <v>1724</v>
      </c>
      <c r="L65" s="197">
        <v>205</v>
      </c>
      <c r="M65" s="197">
        <v>1519</v>
      </c>
      <c r="N65" s="269">
        <f t="shared" si="27"/>
        <v>24.230498945888968</v>
      </c>
      <c r="O65" s="269">
        <f t="shared" si="27"/>
        <v>3.6509349955476402</v>
      </c>
      <c r="P65" s="269">
        <f t="shared" si="27"/>
        <v>101.26666666666667</v>
      </c>
      <c r="Q65" s="269">
        <f>(K65-B65)/B65*100</f>
        <v>2726.2295081967213</v>
      </c>
      <c r="R65" s="197">
        <v>1724</v>
      </c>
    </row>
    <row r="66" spans="1:18">
      <c r="A66" s="260" t="s">
        <v>64</v>
      </c>
      <c r="B66" s="197">
        <f t="shared" si="23"/>
        <v>124</v>
      </c>
      <c r="C66" s="197">
        <v>90</v>
      </c>
      <c r="D66" s="197">
        <v>34</v>
      </c>
      <c r="E66" s="197">
        <f t="shared" si="24"/>
        <v>0</v>
      </c>
      <c r="F66" s="197"/>
      <c r="G66" s="197"/>
      <c r="H66" s="197">
        <f t="shared" si="25"/>
        <v>223</v>
      </c>
      <c r="I66" s="197">
        <v>149</v>
      </c>
      <c r="J66" s="272">
        <v>74</v>
      </c>
      <c r="K66" s="197">
        <f t="shared" si="26"/>
        <v>226</v>
      </c>
      <c r="L66" s="197">
        <v>148</v>
      </c>
      <c r="M66" s="197">
        <v>78</v>
      </c>
      <c r="N66" s="269">
        <f t="shared" si="27"/>
        <v>101.34529147982063</v>
      </c>
      <c r="O66" s="269">
        <f t="shared" si="27"/>
        <v>99.328859060402692</v>
      </c>
      <c r="P66" s="269">
        <f t="shared" si="27"/>
        <v>105.40540540540539</v>
      </c>
      <c r="Q66" s="269">
        <f>(K66-B66)/B66*100</f>
        <v>82.258064516129039</v>
      </c>
      <c r="R66" s="197">
        <v>226</v>
      </c>
    </row>
    <row r="67" spans="1:18" s="114" customFormat="1">
      <c r="A67" s="268" t="s">
        <v>65</v>
      </c>
      <c r="B67" s="272">
        <v>183912</v>
      </c>
      <c r="C67" s="272">
        <v>153495</v>
      </c>
      <c r="D67" s="272">
        <v>30417</v>
      </c>
      <c r="E67" s="272">
        <f t="shared" si="24"/>
        <v>170389</v>
      </c>
      <c r="F67" s="272">
        <v>71586</v>
      </c>
      <c r="G67" s="272">
        <v>98803</v>
      </c>
      <c r="H67" s="272">
        <f t="shared" si="25"/>
        <v>150816</v>
      </c>
      <c r="I67" s="272">
        <v>66903</v>
      </c>
      <c r="J67" s="272">
        <v>83913</v>
      </c>
      <c r="K67" s="272">
        <f>SUM(L67:M67)</f>
        <v>302701</v>
      </c>
      <c r="L67" s="272">
        <v>218746</v>
      </c>
      <c r="M67" s="272">
        <v>83955</v>
      </c>
      <c r="N67" s="269">
        <f>K67/H67*100</f>
        <v>200.7088107362614</v>
      </c>
      <c r="O67" s="269">
        <f>L67/I67*100</f>
        <v>326.95992705857731</v>
      </c>
      <c r="P67" s="269">
        <f>M67/J67*100</f>
        <v>100.0500518394051</v>
      </c>
      <c r="Q67" s="269">
        <f t="shared" ref="Q67:Q73" si="28">(K67-B67)/B67*100</f>
        <v>64.59013006220367</v>
      </c>
      <c r="R67" s="152">
        <v>221888</v>
      </c>
    </row>
    <row r="68" spans="1:18" s="114" customFormat="1">
      <c r="A68" s="268" t="s">
        <v>380</v>
      </c>
      <c r="B68" s="272">
        <f>SUM(C68:D68)</f>
        <v>39900</v>
      </c>
      <c r="C68" s="272">
        <v>39900</v>
      </c>
      <c r="D68" s="272"/>
      <c r="E68" s="272">
        <f>SUM(F68:G68)</f>
        <v>16917</v>
      </c>
      <c r="F68" s="272">
        <v>16917</v>
      </c>
      <c r="G68" s="272"/>
      <c r="H68" s="272">
        <f>SUM(I68:J68)</f>
        <v>16031</v>
      </c>
      <c r="I68" s="272">
        <v>16031</v>
      </c>
      <c r="J68" s="272"/>
      <c r="K68" s="272">
        <f>SUM(L68:M68)</f>
        <v>80022</v>
      </c>
      <c r="L68" s="272">
        <v>80022</v>
      </c>
      <c r="M68" s="272"/>
      <c r="N68" s="269">
        <f t="shared" si="27"/>
        <v>499.17035743247465</v>
      </c>
      <c r="O68" s="269">
        <f t="shared" si="27"/>
        <v>499.17035743247465</v>
      </c>
      <c r="P68" s="269"/>
      <c r="Q68" s="269">
        <f>(K68-B68)/B68*100</f>
        <v>100.5563909774436</v>
      </c>
      <c r="R68" s="152">
        <v>10031</v>
      </c>
    </row>
    <row r="69" spans="1:18" s="114" customFormat="1">
      <c r="A69" s="268" t="s">
        <v>382</v>
      </c>
      <c r="B69" s="272">
        <f t="shared" ref="B69:B71" si="29">SUM(C69:D69)</f>
        <v>15499</v>
      </c>
      <c r="C69" s="272">
        <v>8933</v>
      </c>
      <c r="D69" s="272">
        <v>6566</v>
      </c>
      <c r="E69" s="272">
        <f t="shared" ref="E69:E71" si="30">SUM(F69:G69)</f>
        <v>21969</v>
      </c>
      <c r="F69" s="272">
        <v>13669</v>
      </c>
      <c r="G69" s="272">
        <v>8300</v>
      </c>
      <c r="H69" s="272">
        <f t="shared" ref="H69:H71" si="31">SUM(I69:J69)</f>
        <v>18172</v>
      </c>
      <c r="I69" s="272">
        <v>9872</v>
      </c>
      <c r="J69" s="272">
        <v>8300</v>
      </c>
      <c r="K69" s="272">
        <f t="shared" ref="K69:K71" si="32">SUM(L69:M69)</f>
        <v>18976</v>
      </c>
      <c r="L69" s="272">
        <v>10634</v>
      </c>
      <c r="M69" s="272">
        <v>8342</v>
      </c>
      <c r="N69" s="269">
        <f t="shared" si="27"/>
        <v>104.42438917015188</v>
      </c>
      <c r="O69" s="269">
        <f t="shared" si="27"/>
        <v>107.71880064829821</v>
      </c>
      <c r="P69" s="269">
        <f t="shared" si="27"/>
        <v>100.50602409638554</v>
      </c>
      <c r="Q69" s="269">
        <f t="shared" si="28"/>
        <v>22.433705400348408</v>
      </c>
      <c r="R69" s="152">
        <v>12244</v>
      </c>
    </row>
    <row r="70" spans="1:18" s="114" customFormat="1">
      <c r="A70" s="268" t="s">
        <v>384</v>
      </c>
      <c r="B70" s="272">
        <f t="shared" si="29"/>
        <v>48851</v>
      </c>
      <c r="C70" s="272">
        <v>25000</v>
      </c>
      <c r="D70" s="272">
        <v>23851</v>
      </c>
      <c r="E70" s="272">
        <f t="shared" si="30"/>
        <v>131503</v>
      </c>
      <c r="F70" s="272">
        <v>41000</v>
      </c>
      <c r="G70" s="272">
        <v>90503</v>
      </c>
      <c r="H70" s="272">
        <f t="shared" si="31"/>
        <v>116613</v>
      </c>
      <c r="I70" s="272">
        <v>41000</v>
      </c>
      <c r="J70" s="272">
        <v>75613</v>
      </c>
      <c r="K70" s="272">
        <f t="shared" si="32"/>
        <v>116613</v>
      </c>
      <c r="L70" s="272">
        <v>41000</v>
      </c>
      <c r="M70" s="272">
        <v>75613</v>
      </c>
      <c r="N70" s="269">
        <f t="shared" si="27"/>
        <v>100</v>
      </c>
      <c r="O70" s="269">
        <f t="shared" si="27"/>
        <v>100</v>
      </c>
      <c r="P70" s="269">
        <f t="shared" si="27"/>
        <v>100</v>
      </c>
      <c r="Q70" s="269">
        <f t="shared" si="28"/>
        <v>138.71159239319564</v>
      </c>
      <c r="R70" s="152">
        <v>119613</v>
      </c>
    </row>
    <row r="71" spans="1:18" s="114" customFormat="1">
      <c r="A71" s="268" t="s">
        <v>386</v>
      </c>
      <c r="B71" s="272">
        <f t="shared" si="29"/>
        <v>79662</v>
      </c>
      <c r="C71" s="272">
        <v>79662</v>
      </c>
      <c r="D71" s="272"/>
      <c r="E71" s="272">
        <f t="shared" si="30"/>
        <v>0</v>
      </c>
      <c r="F71" s="272"/>
      <c r="G71" s="272"/>
      <c r="H71" s="272">
        <f t="shared" si="31"/>
        <v>0</v>
      </c>
      <c r="I71" s="272"/>
      <c r="J71" s="272"/>
      <c r="K71" s="272">
        <f t="shared" si="32"/>
        <v>87090</v>
      </c>
      <c r="L71" s="272">
        <v>87090</v>
      </c>
      <c r="M71" s="272"/>
      <c r="N71" s="269"/>
      <c r="O71" s="269"/>
      <c r="P71" s="269"/>
      <c r="Q71" s="269">
        <f t="shared" si="28"/>
        <v>9.3243955712886955</v>
      </c>
      <c r="R71" s="152">
        <v>80000</v>
      </c>
    </row>
    <row r="72" spans="1:18" s="135" customFormat="1" ht="13.5">
      <c r="A72" s="271" t="s">
        <v>66</v>
      </c>
      <c r="B72" s="198">
        <f t="shared" ref="B72:M72" si="33">B7-B43</f>
        <v>8296</v>
      </c>
      <c r="C72" s="198">
        <f t="shared" si="33"/>
        <v>3412</v>
      </c>
      <c r="D72" s="198">
        <f t="shared" si="33"/>
        <v>4884</v>
      </c>
      <c r="E72" s="198">
        <f t="shared" si="33"/>
        <v>0</v>
      </c>
      <c r="F72" s="198">
        <f t="shared" si="33"/>
        <v>0</v>
      </c>
      <c r="G72" s="198">
        <f t="shared" si="33"/>
        <v>0</v>
      </c>
      <c r="H72" s="198">
        <f t="shared" si="33"/>
        <v>0</v>
      </c>
      <c r="I72" s="198">
        <f t="shared" si="33"/>
        <v>0</v>
      </c>
      <c r="J72" s="198">
        <f t="shared" si="33"/>
        <v>0</v>
      </c>
      <c r="K72" s="198">
        <f t="shared" si="33"/>
        <v>16465</v>
      </c>
      <c r="L72" s="198">
        <f t="shared" si="33"/>
        <v>12392</v>
      </c>
      <c r="M72" s="198">
        <f t="shared" si="33"/>
        <v>4073</v>
      </c>
      <c r="N72" s="269"/>
      <c r="O72" s="269"/>
      <c r="P72" s="269"/>
      <c r="Q72" s="269">
        <f>(K72-B72)/B72*100</f>
        <v>98.46914175506268</v>
      </c>
      <c r="R72" s="152">
        <v>16360</v>
      </c>
    </row>
    <row r="73" spans="1:18" s="135" customFormat="1">
      <c r="A73" s="271" t="s">
        <v>67</v>
      </c>
      <c r="B73" s="197">
        <v>8296</v>
      </c>
      <c r="C73" s="197">
        <v>3412</v>
      </c>
      <c r="D73" s="197">
        <v>4884</v>
      </c>
      <c r="E73" s="198"/>
      <c r="F73" s="198"/>
      <c r="G73" s="198"/>
      <c r="H73" s="198"/>
      <c r="I73" s="198"/>
      <c r="J73" s="198"/>
      <c r="K73" s="197">
        <v>16465</v>
      </c>
      <c r="L73" s="197">
        <v>12392</v>
      </c>
      <c r="M73" s="197">
        <v>4073</v>
      </c>
      <c r="N73" s="269"/>
      <c r="O73" s="269"/>
      <c r="P73" s="269"/>
      <c r="Q73" s="269">
        <f t="shared" si="28"/>
        <v>98.46914175506268</v>
      </c>
      <c r="R73" s="152"/>
    </row>
    <row r="74" spans="1:18" s="115" customFormat="1">
      <c r="A74" s="273" t="s">
        <v>68</v>
      </c>
      <c r="B74" s="197">
        <f>B72-B73</f>
        <v>0</v>
      </c>
      <c r="C74" s="274">
        <f>C72-C73</f>
        <v>0</v>
      </c>
      <c r="D74" s="274">
        <f t="shared" ref="D74:M74" si="34">D72-D73</f>
        <v>0</v>
      </c>
      <c r="E74" s="274">
        <f t="shared" si="34"/>
        <v>0</v>
      </c>
      <c r="F74" s="274">
        <f t="shared" si="34"/>
        <v>0</v>
      </c>
      <c r="G74" s="274">
        <f t="shared" si="34"/>
        <v>0</v>
      </c>
      <c r="H74" s="274">
        <f t="shared" si="34"/>
        <v>0</v>
      </c>
      <c r="I74" s="274">
        <f t="shared" si="34"/>
        <v>0</v>
      </c>
      <c r="J74" s="274">
        <f t="shared" si="34"/>
        <v>0</v>
      </c>
      <c r="K74" s="274">
        <f t="shared" si="34"/>
        <v>0</v>
      </c>
      <c r="L74" s="274">
        <f t="shared" si="34"/>
        <v>0</v>
      </c>
      <c r="M74" s="274">
        <f t="shared" si="34"/>
        <v>0</v>
      </c>
      <c r="N74" s="269"/>
      <c r="O74" s="269"/>
      <c r="P74" s="269"/>
      <c r="Q74" s="275"/>
      <c r="R74" s="275"/>
    </row>
    <row r="76" spans="1:18">
      <c r="K76" s="150"/>
      <c r="L76" s="150"/>
      <c r="R76" s="150"/>
    </row>
    <row r="77" spans="1:18">
      <c r="K77" s="150"/>
      <c r="L77" s="150"/>
    </row>
    <row r="78" spans="1:18">
      <c r="K78" s="150"/>
      <c r="L78" s="150"/>
    </row>
    <row r="80" spans="1:18">
      <c r="M80" s="150"/>
    </row>
  </sheetData>
  <mergeCells count="10">
    <mergeCell ref="A1:Q1"/>
    <mergeCell ref="A2:R2"/>
    <mergeCell ref="A4:A6"/>
    <mergeCell ref="B4:D5"/>
    <mergeCell ref="E4:G5"/>
    <mergeCell ref="H4:J5"/>
    <mergeCell ref="K4:M5"/>
    <mergeCell ref="N4:P5"/>
    <mergeCell ref="Q4:Q6"/>
    <mergeCell ref="R4:R6"/>
  </mergeCells>
  <phoneticPr fontId="74" type="noConversion"/>
  <pageMargins left="0.7" right="0.7" top="0.75" bottom="0.75" header="0.3" footer="0.3"/>
  <pageSetup paperSize="8" scale="95" orientation="landscape" verticalDpi="0" r:id="rId1"/>
</worksheet>
</file>

<file path=xl/worksheets/sheet20.xml><?xml version="1.0" encoding="utf-8"?>
<worksheet xmlns="http://schemas.openxmlformats.org/spreadsheetml/2006/main" xmlns:r="http://schemas.openxmlformats.org/officeDocument/2006/relationships">
  <dimension ref="A1:J59"/>
  <sheetViews>
    <sheetView showZeros="0" workbookViewId="0">
      <pane ySplit="6" topLeftCell="A7" activePane="bottomLeft" state="frozen"/>
      <selection activeCell="H15" sqref="H15"/>
      <selection pane="bottomLeft" activeCell="A2" sqref="A2:J2"/>
    </sheetView>
  </sheetViews>
  <sheetFormatPr defaultColWidth="8" defaultRowHeight="14.25"/>
  <cols>
    <col min="1" max="1" width="23.125" style="168" customWidth="1"/>
    <col min="2" max="5" width="12.375" style="168" customWidth="1"/>
    <col min="6" max="6" width="30.125" style="2" customWidth="1"/>
    <col min="7" max="10" width="12.625" style="168" customWidth="1"/>
    <col min="11" max="11" width="15.5" style="168" customWidth="1"/>
    <col min="12" max="12" width="9.25" style="168" customWidth="1"/>
    <col min="13" max="13" width="8.5" style="168" customWidth="1"/>
    <col min="14" max="14" width="8" style="168" customWidth="1"/>
    <col min="15" max="15" width="8.625" style="168" customWidth="1"/>
    <col min="16" max="16384" width="8" style="168"/>
  </cols>
  <sheetData>
    <row r="1" spans="1:10" ht="18.75" customHeight="1">
      <c r="A1" s="3" t="s">
        <v>1275</v>
      </c>
    </row>
    <row r="2" spans="1:10" ht="33.950000000000003" customHeight="1">
      <c r="A2" s="390" t="s">
        <v>1279</v>
      </c>
      <c r="B2" s="390"/>
      <c r="C2" s="390"/>
      <c r="D2" s="390"/>
      <c r="E2" s="390"/>
      <c r="F2" s="390"/>
      <c r="G2" s="390"/>
      <c r="H2" s="390"/>
      <c r="I2" s="390"/>
      <c r="J2" s="390"/>
    </row>
    <row r="3" spans="1:10" ht="21.95" customHeight="1">
      <c r="A3" s="391" t="s">
        <v>331</v>
      </c>
      <c r="B3" s="391"/>
      <c r="C3" s="391"/>
      <c r="D3" s="391"/>
      <c r="E3" s="391"/>
      <c r="F3" s="391"/>
      <c r="G3" s="391"/>
      <c r="H3" s="391"/>
      <c r="I3" s="391"/>
      <c r="J3" s="391"/>
    </row>
    <row r="4" spans="1:10" ht="25.5" customHeight="1">
      <c r="A4" s="392" t="s">
        <v>332</v>
      </c>
      <c r="B4" s="392"/>
      <c r="C4" s="392"/>
      <c r="D4" s="392"/>
      <c r="E4" s="392"/>
      <c r="F4" s="392" t="s">
        <v>333</v>
      </c>
      <c r="G4" s="392"/>
      <c r="H4" s="392"/>
      <c r="I4" s="392"/>
      <c r="J4" s="392"/>
    </row>
    <row r="5" spans="1:10" ht="20.25" customHeight="1">
      <c r="A5" s="392" t="s">
        <v>334</v>
      </c>
      <c r="B5" s="392" t="s">
        <v>335</v>
      </c>
      <c r="C5" s="392"/>
      <c r="D5" s="392" t="s">
        <v>336</v>
      </c>
      <c r="E5" s="392"/>
      <c r="F5" s="393" t="s">
        <v>334</v>
      </c>
      <c r="G5" s="392" t="s">
        <v>335</v>
      </c>
      <c r="H5" s="392"/>
      <c r="I5" s="392" t="s">
        <v>336</v>
      </c>
      <c r="J5" s="392"/>
    </row>
    <row r="6" spans="1:10" ht="21" customHeight="1">
      <c r="A6" s="392"/>
      <c r="B6" s="172" t="s">
        <v>337</v>
      </c>
      <c r="C6" s="172" t="s">
        <v>1276</v>
      </c>
      <c r="D6" s="172" t="s">
        <v>337</v>
      </c>
      <c r="E6" s="172" t="s">
        <v>1276</v>
      </c>
      <c r="F6" s="393"/>
      <c r="G6" s="172" t="s">
        <v>337</v>
      </c>
      <c r="H6" s="172" t="s">
        <v>1276</v>
      </c>
      <c r="I6" s="172" t="s">
        <v>337</v>
      </c>
      <c r="J6" s="172" t="s">
        <v>1276</v>
      </c>
    </row>
    <row r="7" spans="1:10" ht="21" customHeight="1">
      <c r="A7" s="5" t="s">
        <v>338</v>
      </c>
      <c r="B7" s="6">
        <f t="shared" ref="B7:B23" si="0">SUM(C7:C7)</f>
        <v>485693</v>
      </c>
      <c r="C7" s="6">
        <v>485693</v>
      </c>
      <c r="D7" s="6">
        <f t="shared" ref="D7:D23" si="1">SUM(E7:E7)</f>
        <v>814449</v>
      </c>
      <c r="E7" s="6">
        <v>814449</v>
      </c>
      <c r="F7" s="7" t="s">
        <v>339</v>
      </c>
      <c r="G7" s="6">
        <f t="shared" ref="G7:G29" si="2">SUM(H7:H7)</f>
        <v>972935</v>
      </c>
      <c r="H7" s="6">
        <v>972935</v>
      </c>
      <c r="I7" s="6">
        <f t="shared" ref="I7:I29" si="3">SUM(J7:J7)</f>
        <v>1428537</v>
      </c>
      <c r="J7" s="6">
        <v>1428537</v>
      </c>
    </row>
    <row r="8" spans="1:10" ht="23.25" customHeight="1">
      <c r="A8" s="5" t="s">
        <v>340</v>
      </c>
      <c r="B8" s="6">
        <f t="shared" si="0"/>
        <v>48179</v>
      </c>
      <c r="C8" s="6">
        <v>48179</v>
      </c>
      <c r="D8" s="6">
        <f t="shared" si="1"/>
        <v>86979</v>
      </c>
      <c r="E8" s="6">
        <v>86979</v>
      </c>
      <c r="F8" s="7" t="s">
        <v>341</v>
      </c>
      <c r="G8" s="6">
        <f t="shared" si="2"/>
        <v>0</v>
      </c>
      <c r="H8" s="6">
        <v>0</v>
      </c>
      <c r="I8" s="6">
        <f t="shared" si="3"/>
        <v>0</v>
      </c>
      <c r="J8" s="6">
        <v>0</v>
      </c>
    </row>
    <row r="9" spans="1:10" s="1" customFormat="1" ht="21" customHeight="1">
      <c r="A9" s="5" t="s">
        <v>342</v>
      </c>
      <c r="B9" s="6">
        <f t="shared" si="0"/>
        <v>0</v>
      </c>
      <c r="C9" s="6">
        <v>0</v>
      </c>
      <c r="D9" s="6">
        <f t="shared" si="1"/>
        <v>0</v>
      </c>
      <c r="E9" s="6">
        <v>0</v>
      </c>
      <c r="F9" s="7" t="s">
        <v>343</v>
      </c>
      <c r="G9" s="6">
        <f t="shared" si="2"/>
        <v>63353</v>
      </c>
      <c r="H9" s="6">
        <v>63353</v>
      </c>
      <c r="I9" s="6">
        <f t="shared" si="3"/>
        <v>61926</v>
      </c>
      <c r="J9" s="6">
        <v>61926</v>
      </c>
    </row>
    <row r="10" spans="1:10" ht="21" customHeight="1">
      <c r="A10" s="5" t="s">
        <v>344</v>
      </c>
      <c r="B10" s="6">
        <f t="shared" si="0"/>
        <v>213</v>
      </c>
      <c r="C10" s="6">
        <v>213</v>
      </c>
      <c r="D10" s="6">
        <f t="shared" si="1"/>
        <v>213</v>
      </c>
      <c r="E10" s="6">
        <v>213</v>
      </c>
      <c r="F10" s="7" t="s">
        <v>345</v>
      </c>
      <c r="G10" s="6">
        <f t="shared" si="2"/>
        <v>34212</v>
      </c>
      <c r="H10" s="6">
        <v>34212</v>
      </c>
      <c r="I10" s="6">
        <f t="shared" si="3"/>
        <v>71488</v>
      </c>
      <c r="J10" s="6">
        <v>71488</v>
      </c>
    </row>
    <row r="11" spans="1:10" ht="18.95" customHeight="1">
      <c r="A11" s="5" t="s">
        <v>346</v>
      </c>
      <c r="B11" s="6">
        <f t="shared" si="0"/>
        <v>0</v>
      </c>
      <c r="C11" s="6">
        <v>0</v>
      </c>
      <c r="D11" s="6">
        <f t="shared" si="1"/>
        <v>0</v>
      </c>
      <c r="E11" s="6">
        <v>0</v>
      </c>
      <c r="F11" s="7" t="s">
        <v>347</v>
      </c>
      <c r="G11" s="6">
        <f t="shared" si="2"/>
        <v>150</v>
      </c>
      <c r="H11" s="6">
        <v>150</v>
      </c>
      <c r="I11" s="6">
        <f t="shared" si="3"/>
        <v>0</v>
      </c>
      <c r="J11" s="6">
        <v>0</v>
      </c>
    </row>
    <row r="12" spans="1:10" ht="18.95" customHeight="1">
      <c r="A12" s="5" t="s">
        <v>348</v>
      </c>
      <c r="B12" s="6">
        <f t="shared" si="0"/>
        <v>0</v>
      </c>
      <c r="C12" s="6">
        <v>0</v>
      </c>
      <c r="D12" s="6">
        <f t="shared" si="1"/>
        <v>0</v>
      </c>
      <c r="E12" s="6">
        <v>0</v>
      </c>
      <c r="F12" s="7" t="s">
        <v>349</v>
      </c>
      <c r="G12" s="6">
        <f t="shared" si="2"/>
        <v>0</v>
      </c>
      <c r="H12" s="6">
        <v>0</v>
      </c>
      <c r="I12" s="6">
        <f t="shared" si="3"/>
        <v>0</v>
      </c>
      <c r="J12" s="6">
        <v>0</v>
      </c>
    </row>
    <row r="13" spans="1:10" ht="18.95" customHeight="1">
      <c r="A13" s="5" t="s">
        <v>350</v>
      </c>
      <c r="B13" s="6">
        <f t="shared" si="0"/>
        <v>0</v>
      </c>
      <c r="C13" s="6">
        <v>0</v>
      </c>
      <c r="D13" s="6">
        <f t="shared" si="1"/>
        <v>0</v>
      </c>
      <c r="E13" s="6">
        <v>0</v>
      </c>
      <c r="F13" s="7" t="s">
        <v>351</v>
      </c>
      <c r="G13" s="6">
        <f t="shared" si="2"/>
        <v>3996</v>
      </c>
      <c r="H13" s="6">
        <v>3996</v>
      </c>
      <c r="I13" s="6">
        <f t="shared" si="3"/>
        <v>4091</v>
      </c>
      <c r="J13" s="6">
        <v>4091</v>
      </c>
    </row>
    <row r="14" spans="1:10" ht="18.95" customHeight="1">
      <c r="A14" s="5" t="s">
        <v>352</v>
      </c>
      <c r="B14" s="6">
        <f t="shared" si="0"/>
        <v>130479</v>
      </c>
      <c r="C14" s="6">
        <v>130479</v>
      </c>
      <c r="D14" s="6">
        <f t="shared" si="1"/>
        <v>129098</v>
      </c>
      <c r="E14" s="6">
        <v>129098</v>
      </c>
      <c r="F14" s="7" t="s">
        <v>353</v>
      </c>
      <c r="G14" s="6">
        <f t="shared" si="2"/>
        <v>16</v>
      </c>
      <c r="H14" s="6">
        <v>16</v>
      </c>
      <c r="I14" s="6">
        <f t="shared" si="3"/>
        <v>16</v>
      </c>
      <c r="J14" s="6">
        <v>16</v>
      </c>
    </row>
    <row r="15" spans="1:10" ht="18.95" customHeight="1">
      <c r="A15" s="5" t="s">
        <v>354</v>
      </c>
      <c r="B15" s="6">
        <f t="shared" si="0"/>
        <v>11097</v>
      </c>
      <c r="C15" s="6">
        <v>11097</v>
      </c>
      <c r="D15" s="6">
        <f t="shared" si="1"/>
        <v>11097</v>
      </c>
      <c r="E15" s="6">
        <v>11097</v>
      </c>
      <c r="F15" s="7" t="s">
        <v>355</v>
      </c>
      <c r="G15" s="6">
        <f t="shared" si="2"/>
        <v>0</v>
      </c>
      <c r="H15" s="6">
        <v>0</v>
      </c>
      <c r="I15" s="6">
        <f t="shared" si="3"/>
        <v>0</v>
      </c>
      <c r="J15" s="6">
        <v>0</v>
      </c>
    </row>
    <row r="16" spans="1:10" ht="18.95" customHeight="1">
      <c r="A16" s="5" t="s">
        <v>356</v>
      </c>
      <c r="B16" s="6">
        <f t="shared" si="0"/>
        <v>0</v>
      </c>
      <c r="C16" s="6">
        <v>0</v>
      </c>
      <c r="D16" s="6">
        <f t="shared" si="1"/>
        <v>0</v>
      </c>
      <c r="E16" s="6">
        <v>0</v>
      </c>
      <c r="F16" s="7" t="s">
        <v>357</v>
      </c>
      <c r="G16" s="6">
        <f t="shared" si="2"/>
        <v>0</v>
      </c>
      <c r="H16" s="6">
        <v>0</v>
      </c>
      <c r="I16" s="6">
        <f t="shared" si="3"/>
        <v>0</v>
      </c>
      <c r="J16" s="6">
        <v>0</v>
      </c>
    </row>
    <row r="17" spans="1:10" ht="18.95" customHeight="1">
      <c r="A17" s="5" t="s">
        <v>358</v>
      </c>
      <c r="B17" s="6">
        <f t="shared" si="0"/>
        <v>7975</v>
      </c>
      <c r="C17" s="6">
        <v>7975</v>
      </c>
      <c r="D17" s="6">
        <f t="shared" si="1"/>
        <v>46360</v>
      </c>
      <c r="E17" s="6">
        <v>46360</v>
      </c>
      <c r="F17" s="7" t="s">
        <v>359</v>
      </c>
      <c r="G17" s="6">
        <f t="shared" si="2"/>
        <v>871358</v>
      </c>
      <c r="H17" s="6">
        <v>871358</v>
      </c>
      <c r="I17" s="6">
        <f t="shared" si="3"/>
        <v>1291016</v>
      </c>
      <c r="J17" s="6">
        <v>1291016</v>
      </c>
    </row>
    <row r="18" spans="1:10" ht="27.95" customHeight="1">
      <c r="A18" s="7" t="s">
        <v>360</v>
      </c>
      <c r="B18" s="6">
        <f t="shared" si="0"/>
        <v>0</v>
      </c>
      <c r="C18" s="6">
        <v>0</v>
      </c>
      <c r="D18" s="6">
        <f t="shared" si="1"/>
        <v>0</v>
      </c>
      <c r="E18" s="6">
        <v>0</v>
      </c>
      <c r="F18" s="7" t="s">
        <v>361</v>
      </c>
      <c r="G18" s="6">
        <f t="shared" si="2"/>
        <v>0</v>
      </c>
      <c r="H18" s="6">
        <v>0</v>
      </c>
      <c r="I18" s="6">
        <f t="shared" si="3"/>
        <v>0</v>
      </c>
      <c r="J18" s="6">
        <v>0</v>
      </c>
    </row>
    <row r="19" spans="1:10" ht="18.95" customHeight="1">
      <c r="A19" s="5" t="s">
        <v>362</v>
      </c>
      <c r="B19" s="6">
        <f t="shared" si="0"/>
        <v>9531</v>
      </c>
      <c r="C19" s="6">
        <v>9531</v>
      </c>
      <c r="D19" s="6">
        <f t="shared" si="1"/>
        <v>9608</v>
      </c>
      <c r="E19" s="6">
        <v>9608</v>
      </c>
      <c r="F19" s="7" t="s">
        <v>363</v>
      </c>
      <c r="G19" s="6">
        <f t="shared" si="2"/>
        <v>0</v>
      </c>
      <c r="H19" s="6">
        <v>0</v>
      </c>
      <c r="I19" s="6">
        <f t="shared" si="3"/>
        <v>0</v>
      </c>
      <c r="J19" s="6">
        <v>0</v>
      </c>
    </row>
    <row r="20" spans="1:10" ht="18.95" customHeight="1">
      <c r="A20" s="5" t="s">
        <v>364</v>
      </c>
      <c r="B20" s="6">
        <f t="shared" si="0"/>
        <v>278219</v>
      </c>
      <c r="C20" s="6">
        <v>278219</v>
      </c>
      <c r="D20" s="6">
        <f t="shared" si="1"/>
        <v>531094</v>
      </c>
      <c r="E20" s="6">
        <v>531094</v>
      </c>
      <c r="F20" s="7" t="s">
        <v>365</v>
      </c>
      <c r="G20" s="6">
        <f t="shared" si="2"/>
        <v>0</v>
      </c>
      <c r="H20" s="6">
        <v>0</v>
      </c>
      <c r="I20" s="6">
        <f t="shared" si="3"/>
        <v>0</v>
      </c>
      <c r="J20" s="6">
        <v>0</v>
      </c>
    </row>
    <row r="21" spans="1:10" ht="21" customHeight="1">
      <c r="A21" s="5" t="s">
        <v>366</v>
      </c>
      <c r="B21" s="6">
        <f t="shared" si="0"/>
        <v>0</v>
      </c>
      <c r="C21" s="6">
        <v>0</v>
      </c>
      <c r="D21" s="6">
        <f t="shared" si="1"/>
        <v>0</v>
      </c>
      <c r="E21" s="6">
        <v>0</v>
      </c>
      <c r="F21" s="7" t="s">
        <v>367</v>
      </c>
      <c r="G21" s="6">
        <f t="shared" si="2"/>
        <v>-487242</v>
      </c>
      <c r="H21" s="6">
        <v>-487242</v>
      </c>
      <c r="I21" s="6">
        <f t="shared" si="3"/>
        <v>-614088</v>
      </c>
      <c r="J21" s="6">
        <v>-614088</v>
      </c>
    </row>
    <row r="22" spans="1:10" ht="21" customHeight="1">
      <c r="A22" s="5" t="s">
        <v>368</v>
      </c>
      <c r="B22" s="6">
        <f t="shared" si="0"/>
        <v>0</v>
      </c>
      <c r="C22" s="6">
        <v>0</v>
      </c>
      <c r="D22" s="6">
        <f t="shared" si="1"/>
        <v>0</v>
      </c>
      <c r="E22" s="6">
        <v>0</v>
      </c>
      <c r="F22" s="7" t="s">
        <v>369</v>
      </c>
      <c r="G22" s="6">
        <f t="shared" si="2"/>
        <v>3412</v>
      </c>
      <c r="H22" s="6">
        <v>3412</v>
      </c>
      <c r="I22" s="6">
        <f t="shared" si="3"/>
        <v>12392</v>
      </c>
      <c r="J22" s="6">
        <v>12392</v>
      </c>
    </row>
    <row r="23" spans="1:10" ht="21" customHeight="1">
      <c r="A23" s="5" t="s">
        <v>370</v>
      </c>
      <c r="B23" s="6">
        <f t="shared" si="0"/>
        <v>0</v>
      </c>
      <c r="C23" s="6">
        <v>0</v>
      </c>
      <c r="D23" s="6">
        <f t="shared" si="1"/>
        <v>0</v>
      </c>
      <c r="E23" s="6">
        <v>0</v>
      </c>
      <c r="F23" s="7" t="s">
        <v>371</v>
      </c>
      <c r="G23" s="6">
        <f t="shared" si="2"/>
        <v>14823</v>
      </c>
      <c r="H23" s="6">
        <v>14823</v>
      </c>
      <c r="I23" s="6">
        <f t="shared" si="3"/>
        <v>46352</v>
      </c>
      <c r="J23" s="6">
        <v>46352</v>
      </c>
    </row>
    <row r="24" spans="1:10" ht="21" customHeight="1">
      <c r="A24" s="5"/>
      <c r="B24" s="6"/>
      <c r="C24" s="6"/>
      <c r="D24" s="6"/>
      <c r="E24" s="6"/>
      <c r="F24" s="7" t="s">
        <v>372</v>
      </c>
      <c r="G24" s="6">
        <f t="shared" si="2"/>
        <v>0</v>
      </c>
      <c r="H24" s="6">
        <v>0</v>
      </c>
      <c r="I24" s="6">
        <f t="shared" si="3"/>
        <v>0</v>
      </c>
      <c r="J24" s="6">
        <v>0</v>
      </c>
    </row>
    <row r="25" spans="1:10" ht="21" customHeight="1">
      <c r="A25" s="5"/>
      <c r="B25" s="6"/>
      <c r="C25" s="6"/>
      <c r="D25" s="6"/>
      <c r="E25" s="6"/>
      <c r="F25" s="7" t="s">
        <v>373</v>
      </c>
      <c r="G25" s="6">
        <f t="shared" si="2"/>
        <v>0</v>
      </c>
      <c r="H25" s="6">
        <v>0</v>
      </c>
      <c r="I25" s="6">
        <f t="shared" si="3"/>
        <v>0</v>
      </c>
      <c r="J25" s="6">
        <v>0</v>
      </c>
    </row>
    <row r="26" spans="1:10" ht="21" customHeight="1">
      <c r="A26" s="5"/>
      <c r="B26" s="6"/>
      <c r="C26" s="6"/>
      <c r="D26" s="6"/>
      <c r="E26" s="6"/>
      <c r="F26" s="7" t="s">
        <v>374</v>
      </c>
      <c r="G26" s="6">
        <f t="shared" si="2"/>
        <v>87662</v>
      </c>
      <c r="H26" s="6">
        <v>87662</v>
      </c>
      <c r="I26" s="6">
        <f t="shared" si="3"/>
        <v>87090</v>
      </c>
      <c r="J26" s="6">
        <v>87090</v>
      </c>
    </row>
    <row r="27" spans="1:10" ht="21" customHeight="1">
      <c r="A27" s="5"/>
      <c r="B27" s="6"/>
      <c r="C27" s="6"/>
      <c r="D27" s="6"/>
      <c r="E27" s="6"/>
      <c r="F27" s="7" t="s">
        <v>375</v>
      </c>
      <c r="G27" s="6">
        <f t="shared" si="2"/>
        <v>0</v>
      </c>
      <c r="H27" s="6">
        <v>0</v>
      </c>
      <c r="I27" s="6">
        <f t="shared" si="3"/>
        <v>0</v>
      </c>
      <c r="J27" s="6">
        <v>0</v>
      </c>
    </row>
    <row r="28" spans="1:10" ht="21" customHeight="1">
      <c r="A28" s="5"/>
      <c r="B28" s="6"/>
      <c r="C28" s="6"/>
      <c r="D28" s="6"/>
      <c r="E28" s="6"/>
      <c r="F28" s="7" t="s">
        <v>376</v>
      </c>
      <c r="G28" s="6">
        <f t="shared" si="2"/>
        <v>278219</v>
      </c>
      <c r="H28" s="6">
        <v>278219</v>
      </c>
      <c r="I28" s="6">
        <f t="shared" si="3"/>
        <v>531094</v>
      </c>
      <c r="J28" s="6">
        <v>531094</v>
      </c>
    </row>
    <row r="29" spans="1:10" ht="21" customHeight="1">
      <c r="A29" s="5"/>
      <c r="B29" s="6"/>
      <c r="C29" s="6"/>
      <c r="D29" s="6"/>
      <c r="E29" s="6"/>
      <c r="F29" s="7" t="s">
        <v>377</v>
      </c>
      <c r="G29" s="6">
        <f t="shared" si="2"/>
        <v>-871358</v>
      </c>
      <c r="H29" s="6">
        <v>-871358</v>
      </c>
      <c r="I29" s="6">
        <f t="shared" si="3"/>
        <v>-1291016</v>
      </c>
      <c r="J29" s="6">
        <v>-1291016</v>
      </c>
    </row>
    <row r="30" spans="1:10" ht="21" customHeight="1">
      <c r="A30" s="5" t="s">
        <v>378</v>
      </c>
      <c r="B30" s="6">
        <f>B7</f>
        <v>485693</v>
      </c>
      <c r="C30" s="6">
        <f t="shared" ref="C30:E30" si="4">C7</f>
        <v>485693</v>
      </c>
      <c r="D30" s="6">
        <f t="shared" si="4"/>
        <v>814449</v>
      </c>
      <c r="E30" s="6">
        <f t="shared" si="4"/>
        <v>814449</v>
      </c>
      <c r="F30" s="7" t="s">
        <v>378</v>
      </c>
      <c r="G30" s="6">
        <f>G7+G21</f>
        <v>485693</v>
      </c>
      <c r="H30" s="6">
        <f t="shared" ref="H30:J30" si="5">H7+H21</f>
        <v>485693</v>
      </c>
      <c r="I30" s="6">
        <f t="shared" si="5"/>
        <v>814449</v>
      </c>
      <c r="J30" s="6">
        <f t="shared" si="5"/>
        <v>814449</v>
      </c>
    </row>
    <row r="34" spans="1:10">
      <c r="A34" s="368"/>
      <c r="B34" s="368"/>
      <c r="C34" s="368"/>
      <c r="D34" s="368"/>
      <c r="E34" s="368"/>
      <c r="F34" s="368"/>
      <c r="G34" s="368"/>
      <c r="H34" s="368"/>
      <c r="I34" s="368"/>
      <c r="J34" s="368"/>
    </row>
    <row r="35" spans="1:10">
      <c r="A35" s="368"/>
      <c r="B35" s="368"/>
      <c r="C35" s="368"/>
      <c r="D35" s="368"/>
      <c r="E35" s="368"/>
      <c r="F35" s="368"/>
      <c r="G35" s="368"/>
      <c r="H35" s="368"/>
      <c r="I35" s="368"/>
      <c r="J35" s="368"/>
    </row>
    <row r="36" spans="1:10">
      <c r="A36" s="368"/>
      <c r="B36" s="368"/>
      <c r="C36" s="368"/>
      <c r="D36" s="368"/>
      <c r="E36" s="368"/>
      <c r="F36" s="368"/>
      <c r="G36" s="368"/>
      <c r="H36" s="368"/>
      <c r="I36" s="368"/>
      <c r="J36" s="368"/>
    </row>
    <row r="59" spans="2:10">
      <c r="B59" s="8"/>
      <c r="C59" s="8"/>
      <c r="D59" s="8"/>
      <c r="E59" s="8"/>
      <c r="F59" s="9"/>
      <c r="G59" s="8"/>
      <c r="H59" s="8"/>
      <c r="I59" s="8"/>
      <c r="J59" s="8"/>
    </row>
  </sheetData>
  <mergeCells count="14">
    <mergeCell ref="A34:J34"/>
    <mergeCell ref="A35:J35"/>
    <mergeCell ref="A36:E36"/>
    <mergeCell ref="F36:J36"/>
    <mergeCell ref="A2:J2"/>
    <mergeCell ref="A3:J3"/>
    <mergeCell ref="A4:E4"/>
    <mergeCell ref="F4:J4"/>
    <mergeCell ref="A5:A6"/>
    <mergeCell ref="B5:C5"/>
    <mergeCell ref="D5:E5"/>
    <mergeCell ref="F5:F6"/>
    <mergeCell ref="G5:H5"/>
    <mergeCell ref="I5:J5"/>
  </mergeCells>
  <phoneticPr fontId="74" type="noConversion"/>
  <printOptions horizontalCentered="1"/>
  <pageMargins left="0.31496062992125984" right="0.31496062992125984" top="0.74803149606299213" bottom="0.74803149606299213" header="0.31496062992125984" footer="0.31496062992125984"/>
  <pageSetup paperSize="8" firstPageNumber="37" orientation="landscape" useFirstPageNumber="1" r:id="rId1"/>
  <headerFooter>
    <oddFooter>&amp;C- &amp;P -</oddFooter>
  </headerFooter>
</worksheet>
</file>

<file path=xl/worksheets/sheet21.xml><?xml version="1.0" encoding="utf-8"?>
<worksheet xmlns="http://schemas.openxmlformats.org/spreadsheetml/2006/main" xmlns:r="http://schemas.openxmlformats.org/officeDocument/2006/relationships">
  <dimension ref="A1:J59"/>
  <sheetViews>
    <sheetView showZeros="0" workbookViewId="0">
      <pane ySplit="6" topLeftCell="A7" activePane="bottomLeft" state="frozen"/>
      <selection activeCell="H15" sqref="H15"/>
      <selection pane="bottomLeft"/>
    </sheetView>
  </sheetViews>
  <sheetFormatPr defaultColWidth="8" defaultRowHeight="14.25"/>
  <cols>
    <col min="1" max="1" width="23.125" customWidth="1"/>
    <col min="2" max="2" width="11.5" customWidth="1"/>
    <col min="3" max="3" width="9.75" customWidth="1"/>
    <col min="4" max="4" width="10.25" customWidth="1"/>
    <col min="5" max="5" width="10.75" customWidth="1"/>
    <col min="6" max="6" width="30.125" style="2" customWidth="1"/>
    <col min="7" max="7" width="11.625" customWidth="1"/>
    <col min="8" max="8" width="10.875" customWidth="1"/>
    <col min="9" max="9" width="11.375" customWidth="1"/>
    <col min="10" max="10" width="10.25" customWidth="1"/>
    <col min="11" max="11" width="15.5" customWidth="1"/>
    <col min="12" max="12" width="9.25" customWidth="1"/>
    <col min="13" max="13" width="8.5" customWidth="1"/>
    <col min="14" max="14" width="8" customWidth="1"/>
    <col min="15" max="15" width="8.625" customWidth="1"/>
  </cols>
  <sheetData>
    <row r="1" spans="1:10" ht="18.75" customHeight="1">
      <c r="A1" s="3" t="s">
        <v>2565</v>
      </c>
    </row>
    <row r="2" spans="1:10" ht="33.950000000000003" customHeight="1">
      <c r="A2" s="390" t="s">
        <v>1278</v>
      </c>
      <c r="B2" s="390"/>
      <c r="C2" s="390"/>
      <c r="D2" s="390"/>
      <c r="E2" s="390"/>
      <c r="F2" s="390"/>
      <c r="G2" s="390"/>
      <c r="H2" s="390"/>
      <c r="I2" s="390"/>
      <c r="J2" s="390"/>
    </row>
    <row r="3" spans="1:10" ht="21.95" customHeight="1">
      <c r="A3" s="391" t="s">
        <v>331</v>
      </c>
      <c r="B3" s="391"/>
      <c r="C3" s="391"/>
      <c r="D3" s="391"/>
      <c r="E3" s="391"/>
      <c r="F3" s="391"/>
      <c r="G3" s="391"/>
      <c r="H3" s="391"/>
      <c r="I3" s="391"/>
      <c r="J3" s="391"/>
    </row>
    <row r="4" spans="1:10" ht="25.5" customHeight="1">
      <c r="A4" s="392" t="s">
        <v>332</v>
      </c>
      <c r="B4" s="392"/>
      <c r="C4" s="392"/>
      <c r="D4" s="392"/>
      <c r="E4" s="392"/>
      <c r="F4" s="392" t="s">
        <v>333</v>
      </c>
      <c r="G4" s="392"/>
      <c r="H4" s="392"/>
      <c r="I4" s="392"/>
      <c r="J4" s="392"/>
    </row>
    <row r="5" spans="1:10" ht="20.25" customHeight="1">
      <c r="A5" s="392" t="s">
        <v>334</v>
      </c>
      <c r="B5" s="392" t="s">
        <v>335</v>
      </c>
      <c r="C5" s="392"/>
      <c r="D5" s="392" t="s">
        <v>336</v>
      </c>
      <c r="E5" s="392"/>
      <c r="F5" s="393" t="s">
        <v>334</v>
      </c>
      <c r="G5" s="392" t="s">
        <v>335</v>
      </c>
      <c r="H5" s="392"/>
      <c r="I5" s="392" t="s">
        <v>336</v>
      </c>
      <c r="J5" s="392"/>
    </row>
    <row r="6" spans="1:10" ht="21" customHeight="1">
      <c r="A6" s="392"/>
      <c r="B6" s="4" t="s">
        <v>337</v>
      </c>
      <c r="C6" s="172" t="s">
        <v>1277</v>
      </c>
      <c r="D6" s="4" t="s">
        <v>337</v>
      </c>
      <c r="E6" s="172" t="s">
        <v>1277</v>
      </c>
      <c r="F6" s="393"/>
      <c r="G6" s="4" t="s">
        <v>337</v>
      </c>
      <c r="H6" s="172" t="s">
        <v>1277</v>
      </c>
      <c r="I6" s="4" t="s">
        <v>337</v>
      </c>
      <c r="J6" s="172" t="s">
        <v>1277</v>
      </c>
    </row>
    <row r="7" spans="1:10" ht="21" customHeight="1">
      <c r="A7" s="5" t="s">
        <v>338</v>
      </c>
      <c r="B7" s="6">
        <f t="shared" ref="B7:B23" si="0">SUM(C7:C7)</f>
        <v>66218</v>
      </c>
      <c r="C7" s="6">
        <v>66218</v>
      </c>
      <c r="D7" s="6">
        <f t="shared" ref="D7:D23" si="1">SUM(E7:E7)</f>
        <v>51147</v>
      </c>
      <c r="E7" s="6">
        <v>51147</v>
      </c>
      <c r="F7" s="7" t="s">
        <v>339</v>
      </c>
      <c r="G7" s="6">
        <f t="shared" ref="G7:G29" si="2">SUM(H7:H7)</f>
        <v>263896</v>
      </c>
      <c r="H7" s="6">
        <v>263896</v>
      </c>
      <c r="I7" s="6">
        <f t="shared" ref="I7:I29" si="3">SUM(J7:J7)</f>
        <v>382208</v>
      </c>
      <c r="J7" s="6">
        <v>382208</v>
      </c>
    </row>
    <row r="8" spans="1:10" ht="23.25" customHeight="1">
      <c r="A8" s="5" t="s">
        <v>340</v>
      </c>
      <c r="B8" s="6">
        <f t="shared" si="0"/>
        <v>26761</v>
      </c>
      <c r="C8" s="6">
        <v>26761</v>
      </c>
      <c r="D8" s="6">
        <f t="shared" si="1"/>
        <v>22036</v>
      </c>
      <c r="E8" s="6">
        <v>22036</v>
      </c>
      <c r="F8" s="7" t="s">
        <v>341</v>
      </c>
      <c r="G8" s="6">
        <f t="shared" si="2"/>
        <v>0</v>
      </c>
      <c r="H8" s="6">
        <v>0</v>
      </c>
      <c r="I8" s="6">
        <f t="shared" si="3"/>
        <v>0</v>
      </c>
      <c r="J8" s="6">
        <v>0</v>
      </c>
    </row>
    <row r="9" spans="1:10" s="1" customFormat="1" ht="21" customHeight="1">
      <c r="A9" s="5" t="s">
        <v>342</v>
      </c>
      <c r="B9" s="6">
        <f t="shared" si="0"/>
        <v>0</v>
      </c>
      <c r="C9" s="6">
        <v>0</v>
      </c>
      <c r="D9" s="6">
        <f t="shared" si="1"/>
        <v>0</v>
      </c>
      <c r="E9" s="6">
        <v>0</v>
      </c>
      <c r="F9" s="7" t="s">
        <v>343</v>
      </c>
      <c r="G9" s="6">
        <f t="shared" si="2"/>
        <v>2447</v>
      </c>
      <c r="H9" s="6">
        <v>2447</v>
      </c>
      <c r="I9" s="6">
        <f t="shared" si="3"/>
        <v>2256</v>
      </c>
      <c r="J9" s="6">
        <v>2256</v>
      </c>
    </row>
    <row r="10" spans="1:10" ht="21" customHeight="1">
      <c r="A10" s="5" t="s">
        <v>344</v>
      </c>
      <c r="B10" s="6">
        <f t="shared" si="0"/>
        <v>13</v>
      </c>
      <c r="C10" s="6">
        <v>13</v>
      </c>
      <c r="D10" s="6">
        <f t="shared" si="1"/>
        <v>13</v>
      </c>
      <c r="E10" s="6">
        <v>13</v>
      </c>
      <c r="F10" s="7" t="s">
        <v>345</v>
      </c>
      <c r="G10" s="6">
        <f t="shared" si="2"/>
        <v>10653</v>
      </c>
      <c r="H10" s="6">
        <v>10653</v>
      </c>
      <c r="I10" s="6">
        <f t="shared" si="3"/>
        <v>11351</v>
      </c>
      <c r="J10" s="6">
        <v>11351</v>
      </c>
    </row>
    <row r="11" spans="1:10" ht="18.95" customHeight="1">
      <c r="A11" s="5" t="s">
        <v>346</v>
      </c>
      <c r="B11" s="6">
        <f t="shared" si="0"/>
        <v>0</v>
      </c>
      <c r="C11" s="6">
        <v>0</v>
      </c>
      <c r="D11" s="6">
        <f t="shared" si="1"/>
        <v>0</v>
      </c>
      <c r="E11" s="6">
        <v>0</v>
      </c>
      <c r="F11" s="7" t="s">
        <v>347</v>
      </c>
      <c r="G11" s="6">
        <f t="shared" si="2"/>
        <v>0</v>
      </c>
      <c r="H11" s="6">
        <v>0</v>
      </c>
      <c r="I11" s="6">
        <f t="shared" si="3"/>
        <v>0</v>
      </c>
      <c r="J11" s="6">
        <v>0</v>
      </c>
    </row>
    <row r="12" spans="1:10" ht="18.95" customHeight="1">
      <c r="A12" s="5" t="s">
        <v>348</v>
      </c>
      <c r="B12" s="6">
        <f t="shared" si="0"/>
        <v>0</v>
      </c>
      <c r="C12" s="6">
        <v>0</v>
      </c>
      <c r="D12" s="6">
        <f t="shared" si="1"/>
        <v>0</v>
      </c>
      <c r="E12" s="6">
        <v>0</v>
      </c>
      <c r="F12" s="7" t="s">
        <v>349</v>
      </c>
      <c r="G12" s="6">
        <f t="shared" si="2"/>
        <v>0</v>
      </c>
      <c r="H12" s="6">
        <v>0</v>
      </c>
      <c r="I12" s="6">
        <f t="shared" si="3"/>
        <v>0</v>
      </c>
      <c r="J12" s="6">
        <v>0</v>
      </c>
    </row>
    <row r="13" spans="1:10" ht="18.95" customHeight="1">
      <c r="A13" s="5" t="s">
        <v>350</v>
      </c>
      <c r="B13" s="6">
        <f t="shared" si="0"/>
        <v>0</v>
      </c>
      <c r="C13" s="6">
        <v>0</v>
      </c>
      <c r="D13" s="6">
        <f t="shared" si="1"/>
        <v>0</v>
      </c>
      <c r="E13" s="6">
        <v>0</v>
      </c>
      <c r="F13" s="7" t="s">
        <v>351</v>
      </c>
      <c r="G13" s="6">
        <f t="shared" si="2"/>
        <v>46271</v>
      </c>
      <c r="H13" s="6">
        <v>46271</v>
      </c>
      <c r="I13" s="6">
        <f t="shared" si="3"/>
        <v>33393</v>
      </c>
      <c r="J13" s="6">
        <v>33393</v>
      </c>
    </row>
    <row r="14" spans="1:10" ht="18.95" customHeight="1">
      <c r="A14" s="5" t="s">
        <v>352</v>
      </c>
      <c r="B14" s="6">
        <f t="shared" si="0"/>
        <v>38389</v>
      </c>
      <c r="C14" s="6">
        <v>38389</v>
      </c>
      <c r="D14" s="6">
        <f t="shared" si="1"/>
        <v>28043</v>
      </c>
      <c r="E14" s="6">
        <v>28043</v>
      </c>
      <c r="F14" s="7" t="s">
        <v>353</v>
      </c>
      <c r="G14" s="6">
        <f t="shared" si="2"/>
        <v>0</v>
      </c>
      <c r="H14" s="6">
        <v>0</v>
      </c>
      <c r="I14" s="6">
        <f t="shared" si="3"/>
        <v>0</v>
      </c>
      <c r="J14" s="6">
        <v>0</v>
      </c>
    </row>
    <row r="15" spans="1:10" ht="18.95" customHeight="1">
      <c r="A15" s="5" t="s">
        <v>354</v>
      </c>
      <c r="B15" s="6">
        <f t="shared" si="0"/>
        <v>1008</v>
      </c>
      <c r="C15" s="6">
        <v>1008</v>
      </c>
      <c r="D15" s="6">
        <f t="shared" si="1"/>
        <v>1008</v>
      </c>
      <c r="E15" s="6">
        <v>1008</v>
      </c>
      <c r="F15" s="7" t="s">
        <v>355</v>
      </c>
      <c r="G15" s="6">
        <f t="shared" si="2"/>
        <v>0</v>
      </c>
      <c r="H15" s="6">
        <v>0</v>
      </c>
      <c r="I15" s="6">
        <f t="shared" si="3"/>
        <v>0</v>
      </c>
      <c r="J15" s="6">
        <v>0</v>
      </c>
    </row>
    <row r="16" spans="1:10" ht="18.95" customHeight="1">
      <c r="A16" s="5" t="s">
        <v>356</v>
      </c>
      <c r="B16" s="6">
        <f t="shared" si="0"/>
        <v>0</v>
      </c>
      <c r="C16" s="6">
        <v>0</v>
      </c>
      <c r="D16" s="6">
        <f t="shared" si="1"/>
        <v>0</v>
      </c>
      <c r="E16" s="6">
        <v>0</v>
      </c>
      <c r="F16" s="7" t="s">
        <v>357</v>
      </c>
      <c r="G16" s="6">
        <f t="shared" si="2"/>
        <v>0</v>
      </c>
      <c r="H16" s="6">
        <v>0</v>
      </c>
      <c r="I16" s="6">
        <f t="shared" si="3"/>
        <v>0</v>
      </c>
      <c r="J16" s="6">
        <v>0</v>
      </c>
    </row>
    <row r="17" spans="1:10" ht="18.95" customHeight="1">
      <c r="A17" s="5" t="s">
        <v>358</v>
      </c>
      <c r="B17" s="6">
        <f t="shared" si="0"/>
        <v>0</v>
      </c>
      <c r="C17" s="6">
        <v>0</v>
      </c>
      <c r="D17" s="6">
        <f t="shared" si="1"/>
        <v>0</v>
      </c>
      <c r="E17" s="6">
        <v>0</v>
      </c>
      <c r="F17" s="7" t="s">
        <v>359</v>
      </c>
      <c r="G17" s="6">
        <f t="shared" si="2"/>
        <v>204525</v>
      </c>
      <c r="H17" s="6">
        <v>204525</v>
      </c>
      <c r="I17" s="6">
        <f t="shared" si="3"/>
        <v>335208</v>
      </c>
      <c r="J17" s="6">
        <v>335208</v>
      </c>
    </row>
    <row r="18" spans="1:10" ht="27.95" customHeight="1">
      <c r="A18" s="7" t="s">
        <v>360</v>
      </c>
      <c r="B18" s="6">
        <f t="shared" si="0"/>
        <v>0</v>
      </c>
      <c r="C18" s="6">
        <v>0</v>
      </c>
      <c r="D18" s="6">
        <f t="shared" si="1"/>
        <v>0</v>
      </c>
      <c r="E18" s="6">
        <v>0</v>
      </c>
      <c r="F18" s="7" t="s">
        <v>361</v>
      </c>
      <c r="G18" s="6">
        <f t="shared" si="2"/>
        <v>0</v>
      </c>
      <c r="H18" s="6">
        <v>0</v>
      </c>
      <c r="I18" s="6">
        <f t="shared" si="3"/>
        <v>0</v>
      </c>
      <c r="J18" s="6">
        <v>0</v>
      </c>
    </row>
    <row r="19" spans="1:10" ht="18.95" customHeight="1">
      <c r="A19" s="5" t="s">
        <v>362</v>
      </c>
      <c r="B19" s="6">
        <f t="shared" si="0"/>
        <v>47</v>
      </c>
      <c r="C19" s="6">
        <v>47</v>
      </c>
      <c r="D19" s="6">
        <f t="shared" si="1"/>
        <v>47</v>
      </c>
      <c r="E19" s="6">
        <v>47</v>
      </c>
      <c r="F19" s="7" t="s">
        <v>363</v>
      </c>
      <c r="G19" s="6">
        <f t="shared" si="2"/>
        <v>0</v>
      </c>
      <c r="H19" s="6">
        <v>0</v>
      </c>
      <c r="I19" s="6">
        <f t="shared" si="3"/>
        <v>0</v>
      </c>
      <c r="J19" s="6">
        <v>0</v>
      </c>
    </row>
    <row r="20" spans="1:10" ht="18.95" customHeight="1">
      <c r="A20" s="5" t="s">
        <v>364</v>
      </c>
      <c r="B20" s="6">
        <f t="shared" si="0"/>
        <v>0</v>
      </c>
      <c r="C20" s="6">
        <v>0</v>
      </c>
      <c r="D20" s="6">
        <f t="shared" si="1"/>
        <v>0</v>
      </c>
      <c r="E20" s="6">
        <v>0</v>
      </c>
      <c r="F20" s="7" t="s">
        <v>365</v>
      </c>
      <c r="G20" s="6">
        <f t="shared" si="2"/>
        <v>0</v>
      </c>
      <c r="H20" s="6">
        <v>0</v>
      </c>
      <c r="I20" s="6">
        <f t="shared" si="3"/>
        <v>0</v>
      </c>
      <c r="J20" s="6">
        <v>0</v>
      </c>
    </row>
    <row r="21" spans="1:10" ht="21" customHeight="1">
      <c r="A21" s="5" t="s">
        <v>366</v>
      </c>
      <c r="B21" s="6">
        <f t="shared" si="0"/>
        <v>0</v>
      </c>
      <c r="C21" s="6">
        <v>0</v>
      </c>
      <c r="D21" s="6">
        <f t="shared" si="1"/>
        <v>0</v>
      </c>
      <c r="E21" s="6">
        <v>0</v>
      </c>
      <c r="F21" s="7" t="s">
        <v>367</v>
      </c>
      <c r="G21" s="6">
        <f t="shared" si="2"/>
        <v>-197678</v>
      </c>
      <c r="H21" s="6">
        <v>-197678</v>
      </c>
      <c r="I21" s="6">
        <f t="shared" si="3"/>
        <v>-331061</v>
      </c>
      <c r="J21" s="6">
        <v>-331061</v>
      </c>
    </row>
    <row r="22" spans="1:10" ht="21" customHeight="1">
      <c r="A22" s="5" t="s">
        <v>368</v>
      </c>
      <c r="B22" s="6">
        <f t="shared" si="0"/>
        <v>0</v>
      </c>
      <c r="C22" s="6">
        <v>0</v>
      </c>
      <c r="D22" s="6">
        <f t="shared" si="1"/>
        <v>0</v>
      </c>
      <c r="E22" s="6">
        <v>0</v>
      </c>
      <c r="F22" s="7" t="s">
        <v>369</v>
      </c>
      <c r="G22" s="6">
        <f t="shared" si="2"/>
        <v>4884</v>
      </c>
      <c r="H22" s="6">
        <v>4884</v>
      </c>
      <c r="I22" s="6">
        <f t="shared" si="3"/>
        <v>4073</v>
      </c>
      <c r="J22" s="6">
        <v>4073</v>
      </c>
    </row>
    <row r="23" spans="1:10" ht="21" customHeight="1">
      <c r="A23" s="5" t="s">
        <v>370</v>
      </c>
      <c r="B23" s="6">
        <f t="shared" si="0"/>
        <v>0</v>
      </c>
      <c r="C23" s="6">
        <v>0</v>
      </c>
      <c r="D23" s="6">
        <f t="shared" si="1"/>
        <v>0</v>
      </c>
      <c r="E23" s="6">
        <v>0</v>
      </c>
      <c r="F23" s="7" t="s">
        <v>371</v>
      </c>
      <c r="G23" s="6">
        <f t="shared" si="2"/>
        <v>1963</v>
      </c>
      <c r="H23" s="6">
        <v>1963</v>
      </c>
      <c r="I23" s="6">
        <f t="shared" si="3"/>
        <v>0</v>
      </c>
      <c r="J23" s="6">
        <v>0</v>
      </c>
    </row>
    <row r="24" spans="1:10" ht="21" customHeight="1">
      <c r="A24" s="5"/>
      <c r="B24" s="6"/>
      <c r="C24" s="6"/>
      <c r="D24" s="6"/>
      <c r="E24" s="6"/>
      <c r="F24" s="7" t="s">
        <v>372</v>
      </c>
      <c r="G24" s="6">
        <f t="shared" si="2"/>
        <v>0</v>
      </c>
      <c r="H24" s="6">
        <v>0</v>
      </c>
      <c r="I24" s="6">
        <f t="shared" si="3"/>
        <v>74</v>
      </c>
      <c r="J24" s="6">
        <v>74</v>
      </c>
    </row>
    <row r="25" spans="1:10" ht="21" customHeight="1">
      <c r="A25" s="5"/>
      <c r="B25" s="6"/>
      <c r="C25" s="6"/>
      <c r="D25" s="6"/>
      <c r="E25" s="6"/>
      <c r="F25" s="7" t="s">
        <v>373</v>
      </c>
      <c r="G25" s="6">
        <f t="shared" si="2"/>
        <v>0</v>
      </c>
      <c r="H25" s="6">
        <v>0</v>
      </c>
      <c r="I25" s="6">
        <f t="shared" si="3"/>
        <v>0</v>
      </c>
      <c r="J25" s="6">
        <v>0</v>
      </c>
    </row>
    <row r="26" spans="1:10" ht="21" customHeight="1">
      <c r="A26" s="5"/>
      <c r="B26" s="6"/>
      <c r="C26" s="6"/>
      <c r="D26" s="6"/>
      <c r="E26" s="6"/>
      <c r="F26" s="7" t="s">
        <v>374</v>
      </c>
      <c r="G26" s="6">
        <f t="shared" si="2"/>
        <v>0</v>
      </c>
      <c r="H26" s="6">
        <v>0</v>
      </c>
      <c r="I26" s="6">
        <f t="shared" si="3"/>
        <v>0</v>
      </c>
      <c r="J26" s="6">
        <v>0</v>
      </c>
    </row>
    <row r="27" spans="1:10" ht="21" customHeight="1">
      <c r="A27" s="5"/>
      <c r="B27" s="6"/>
      <c r="C27" s="6"/>
      <c r="D27" s="6"/>
      <c r="E27" s="6"/>
      <c r="F27" s="7" t="s">
        <v>375</v>
      </c>
      <c r="G27" s="6">
        <f t="shared" si="2"/>
        <v>0</v>
      </c>
      <c r="H27" s="6">
        <v>0</v>
      </c>
      <c r="I27" s="6">
        <f t="shared" si="3"/>
        <v>0</v>
      </c>
      <c r="J27" s="6">
        <v>0</v>
      </c>
    </row>
    <row r="28" spans="1:10" ht="21" customHeight="1">
      <c r="A28" s="5"/>
      <c r="B28" s="6"/>
      <c r="C28" s="6"/>
      <c r="D28" s="6"/>
      <c r="E28" s="6"/>
      <c r="F28" s="7" t="s">
        <v>376</v>
      </c>
      <c r="G28" s="6">
        <f t="shared" si="2"/>
        <v>0</v>
      </c>
      <c r="H28" s="6">
        <v>0</v>
      </c>
      <c r="I28" s="6">
        <f t="shared" si="3"/>
        <v>0</v>
      </c>
      <c r="J28" s="6">
        <v>0</v>
      </c>
    </row>
    <row r="29" spans="1:10" ht="21" customHeight="1">
      <c r="A29" s="5"/>
      <c r="B29" s="6"/>
      <c r="C29" s="6"/>
      <c r="D29" s="6"/>
      <c r="E29" s="6"/>
      <c r="F29" s="7" t="s">
        <v>377</v>
      </c>
      <c r="G29" s="6">
        <f t="shared" si="2"/>
        <v>-204525</v>
      </c>
      <c r="H29" s="6">
        <v>-204525</v>
      </c>
      <c r="I29" s="6">
        <f t="shared" si="3"/>
        <v>-335208</v>
      </c>
      <c r="J29" s="6">
        <v>-335208</v>
      </c>
    </row>
    <row r="30" spans="1:10" ht="21" customHeight="1">
      <c r="A30" s="5" t="s">
        <v>378</v>
      </c>
      <c r="B30" s="6">
        <f>B7</f>
        <v>66218</v>
      </c>
      <c r="C30" s="6">
        <f t="shared" ref="C30:D30" si="4">C7</f>
        <v>66218</v>
      </c>
      <c r="D30" s="6">
        <f t="shared" si="4"/>
        <v>51147</v>
      </c>
      <c r="E30" s="6">
        <f t="shared" ref="E30" si="5">E7</f>
        <v>51147</v>
      </c>
      <c r="F30" s="7" t="s">
        <v>378</v>
      </c>
      <c r="G30" s="6">
        <f>G7+G21</f>
        <v>66218</v>
      </c>
      <c r="H30" s="6">
        <f t="shared" ref="H30:J30" si="6">H7+H21</f>
        <v>66218</v>
      </c>
      <c r="I30" s="6">
        <f t="shared" si="6"/>
        <v>51147</v>
      </c>
      <c r="J30" s="6">
        <f t="shared" si="6"/>
        <v>51147</v>
      </c>
    </row>
    <row r="34" spans="1:10">
      <c r="A34" s="368"/>
      <c r="B34" s="368"/>
      <c r="C34" s="368"/>
      <c r="D34" s="368"/>
      <c r="E34" s="368"/>
      <c r="F34" s="368"/>
      <c r="G34" s="368"/>
      <c r="H34" s="368"/>
      <c r="I34" s="368"/>
      <c r="J34" s="368"/>
    </row>
    <row r="35" spans="1:10">
      <c r="A35" s="368"/>
      <c r="B35" s="368"/>
      <c r="C35" s="368"/>
      <c r="D35" s="368"/>
      <c r="E35" s="368"/>
      <c r="F35" s="368"/>
      <c r="G35" s="368"/>
      <c r="H35" s="368"/>
      <c r="I35" s="368"/>
      <c r="J35" s="368"/>
    </row>
    <row r="36" spans="1:10">
      <c r="A36" s="368"/>
      <c r="B36" s="368"/>
      <c r="C36" s="368"/>
      <c r="D36" s="368"/>
      <c r="E36" s="368"/>
      <c r="F36" s="368"/>
      <c r="G36" s="368"/>
      <c r="H36" s="368"/>
      <c r="I36" s="368"/>
      <c r="J36" s="368"/>
    </row>
    <row r="59" spans="2:10">
      <c r="B59" s="8"/>
      <c r="C59" s="8"/>
      <c r="D59" s="8"/>
      <c r="E59" s="8"/>
      <c r="F59" s="9"/>
      <c r="G59" s="8"/>
      <c r="H59" s="8"/>
      <c r="I59" s="8"/>
      <c r="J59" s="8"/>
    </row>
  </sheetData>
  <mergeCells count="14">
    <mergeCell ref="A2:J2"/>
    <mergeCell ref="A3:J3"/>
    <mergeCell ref="A4:E4"/>
    <mergeCell ref="F4:J4"/>
    <mergeCell ref="B5:C5"/>
    <mergeCell ref="D5:E5"/>
    <mergeCell ref="G5:H5"/>
    <mergeCell ref="I5:J5"/>
    <mergeCell ref="A34:J34"/>
    <mergeCell ref="A35:J35"/>
    <mergeCell ref="A36:E36"/>
    <mergeCell ref="F36:J36"/>
    <mergeCell ref="A5:A6"/>
    <mergeCell ref="F5:F6"/>
  </mergeCells>
  <phoneticPr fontId="74" type="noConversion"/>
  <printOptions horizontalCentered="1"/>
  <pageMargins left="0.70866141732283472" right="0.70866141732283472" top="0.74803149606299213" bottom="0.74803149606299213" header="0.31496062992125984" footer="0.31496062992125984"/>
  <pageSetup paperSize="8" firstPageNumber="37" orientation="landscape" useFirstPageNumber="1" r:id="rId1"/>
  <headerFooter>
    <oddFooter>&amp;C- &amp;P -</oddFooter>
  </headerFooter>
</worksheet>
</file>

<file path=xl/worksheets/sheet22.xml><?xml version="1.0" encoding="utf-8"?>
<worksheet xmlns="http://schemas.openxmlformats.org/spreadsheetml/2006/main" xmlns:r="http://schemas.openxmlformats.org/officeDocument/2006/relationships">
  <dimension ref="A1:J12"/>
  <sheetViews>
    <sheetView workbookViewId="0">
      <selection activeCell="O8" sqref="O8"/>
    </sheetView>
  </sheetViews>
  <sheetFormatPr defaultRowHeight="14.25"/>
  <cols>
    <col min="1" max="1" width="24.875" customWidth="1"/>
    <col min="2" max="2" width="11.875" customWidth="1"/>
    <col min="3" max="4" width="11.875" style="195" customWidth="1"/>
    <col min="5" max="5" width="11.875" customWidth="1"/>
    <col min="6" max="7" width="11.875" style="195" customWidth="1"/>
    <col min="8" max="9" width="11.875" customWidth="1"/>
    <col min="10" max="10" width="17.25" customWidth="1"/>
  </cols>
  <sheetData>
    <row r="1" spans="1:10" s="195" customFormat="1" ht="22.5" customHeight="1">
      <c r="A1" s="3" t="s">
        <v>2566</v>
      </c>
    </row>
    <row r="2" spans="1:10" ht="33.75" customHeight="1">
      <c r="A2" s="394" t="s">
        <v>1309</v>
      </c>
      <c r="B2" s="394"/>
      <c r="C2" s="394"/>
      <c r="D2" s="394"/>
      <c r="E2" s="394"/>
      <c r="F2" s="394"/>
      <c r="G2" s="394"/>
      <c r="H2" s="394"/>
      <c r="I2" s="394"/>
      <c r="J2" s="394"/>
    </row>
    <row r="3" spans="1:10" ht="27.75" customHeight="1">
      <c r="A3" s="221"/>
      <c r="B3" s="222"/>
      <c r="C3" s="222"/>
      <c r="D3" s="222"/>
      <c r="E3" s="223"/>
      <c r="F3" s="223"/>
      <c r="G3" s="223"/>
      <c r="H3" s="223"/>
      <c r="I3" s="223"/>
      <c r="J3" s="222" t="s">
        <v>1292</v>
      </c>
    </row>
    <row r="4" spans="1:10" ht="27.75" customHeight="1">
      <c r="A4" s="224"/>
      <c r="B4" s="395" t="s">
        <v>1313</v>
      </c>
      <c r="C4" s="396"/>
      <c r="D4" s="397"/>
      <c r="E4" s="395" t="s">
        <v>1304</v>
      </c>
      <c r="F4" s="396"/>
      <c r="G4" s="397"/>
      <c r="H4" s="395" t="s">
        <v>1293</v>
      </c>
      <c r="I4" s="396"/>
      <c r="J4" s="397"/>
    </row>
    <row r="5" spans="1:10" ht="27.75" customHeight="1">
      <c r="A5" s="225" t="s">
        <v>507</v>
      </c>
      <c r="B5" s="398" t="s">
        <v>1314</v>
      </c>
      <c r="C5" s="399"/>
      <c r="D5" s="400"/>
      <c r="E5" s="398" t="s">
        <v>1305</v>
      </c>
      <c r="F5" s="399"/>
      <c r="G5" s="400"/>
      <c r="H5" s="225" t="s">
        <v>1294</v>
      </c>
      <c r="I5" s="225" t="s">
        <v>1295</v>
      </c>
      <c r="J5" s="225" t="s">
        <v>1296</v>
      </c>
    </row>
    <row r="6" spans="1:10" s="195" customFormat="1" ht="27.75" customHeight="1">
      <c r="A6" s="225"/>
      <c r="B6" s="225" t="s">
        <v>1308</v>
      </c>
      <c r="C6" s="225" t="s">
        <v>1306</v>
      </c>
      <c r="D6" s="225" t="s">
        <v>1307</v>
      </c>
      <c r="E6" s="225" t="s">
        <v>1308</v>
      </c>
      <c r="F6" s="225" t="s">
        <v>1306</v>
      </c>
      <c r="G6" s="225" t="s">
        <v>1307</v>
      </c>
      <c r="H6" s="225"/>
      <c r="I6" s="225"/>
      <c r="J6" s="225"/>
    </row>
    <row r="7" spans="1:10" ht="27.75" customHeight="1">
      <c r="A7" s="226" t="s">
        <v>11</v>
      </c>
      <c r="B7" s="227">
        <f>C7+D7</f>
        <v>3193.81</v>
      </c>
      <c r="C7" s="227">
        <f>C8+C9+C10</f>
        <v>3058.38</v>
      </c>
      <c r="D7" s="227">
        <f t="shared" ref="D7:G7" si="0">D8+D9+D10</f>
        <v>135.43</v>
      </c>
      <c r="E7" s="227">
        <f>E8+E9+E10</f>
        <v>3456.3740669999997</v>
      </c>
      <c r="F7" s="227">
        <f t="shared" si="0"/>
        <v>3400.6839669999999</v>
      </c>
      <c r="G7" s="227">
        <f t="shared" si="0"/>
        <v>55.690100000000001</v>
      </c>
      <c r="H7" s="228">
        <f>E7-B7</f>
        <v>262.5640669999998</v>
      </c>
      <c r="I7" s="228">
        <f t="shared" ref="I7:I12" si="1">H7/B7*100</f>
        <v>8.2210296479752962</v>
      </c>
      <c r="J7" s="229"/>
    </row>
    <row r="8" spans="1:10" ht="55.5" customHeight="1">
      <c r="A8" s="230" t="s">
        <v>1297</v>
      </c>
      <c r="B8" s="227">
        <f t="shared" ref="B8:B12" si="2">C8+D8</f>
        <v>209.6</v>
      </c>
      <c r="C8" s="227">
        <v>206.6</v>
      </c>
      <c r="D8" s="227">
        <v>3</v>
      </c>
      <c r="E8" s="227">
        <f>F8+G8</f>
        <v>292.537781</v>
      </c>
      <c r="F8" s="227">
        <v>292.537781</v>
      </c>
      <c r="G8" s="227">
        <v>0</v>
      </c>
      <c r="H8" s="228">
        <f t="shared" ref="H8:H12" si="3">E8-B8</f>
        <v>82.937781000000001</v>
      </c>
      <c r="I8" s="228">
        <f t="shared" si="1"/>
        <v>39.569552003816796</v>
      </c>
      <c r="J8" s="231" t="s">
        <v>2598</v>
      </c>
    </row>
    <row r="9" spans="1:10" ht="55.5" customHeight="1">
      <c r="A9" s="230" t="s">
        <v>1298</v>
      </c>
      <c r="B9" s="227">
        <f t="shared" si="2"/>
        <v>928.15000000000009</v>
      </c>
      <c r="C9" s="227">
        <v>809.72</v>
      </c>
      <c r="D9" s="227">
        <v>118.43</v>
      </c>
      <c r="E9" s="227">
        <f>F9+G9</f>
        <v>503.07933000000003</v>
      </c>
      <c r="F9" s="227">
        <v>464.88943</v>
      </c>
      <c r="G9" s="227">
        <v>38.189900000000002</v>
      </c>
      <c r="H9" s="228">
        <f t="shared" si="3"/>
        <v>-425.07067000000006</v>
      </c>
      <c r="I9" s="228">
        <f t="shared" si="1"/>
        <v>-45.797626461240107</v>
      </c>
      <c r="J9" s="231" t="s">
        <v>1299</v>
      </c>
    </row>
    <row r="10" spans="1:10" ht="55.5" customHeight="1">
      <c r="A10" s="230" t="s">
        <v>1300</v>
      </c>
      <c r="B10" s="227">
        <f t="shared" si="2"/>
        <v>2056.06</v>
      </c>
      <c r="C10" s="227">
        <v>2042.06</v>
      </c>
      <c r="D10" s="227">
        <f>D11+D12</f>
        <v>14</v>
      </c>
      <c r="E10" s="227">
        <f>F10+G10</f>
        <v>2660.7569559999997</v>
      </c>
      <c r="F10" s="227">
        <f>F11+F12</f>
        <v>2643.2567559999998</v>
      </c>
      <c r="G10" s="233">
        <v>17.5002</v>
      </c>
      <c r="H10" s="228">
        <f t="shared" si="3"/>
        <v>604.69695599999977</v>
      </c>
      <c r="I10" s="228">
        <f>H10/B10*100</f>
        <v>29.4104722624826</v>
      </c>
      <c r="J10" s="229"/>
    </row>
    <row r="11" spans="1:10" ht="68.25" customHeight="1">
      <c r="A11" s="230" t="s">
        <v>1301</v>
      </c>
      <c r="B11" s="227">
        <f t="shared" si="2"/>
        <v>1906.06</v>
      </c>
      <c r="C11" s="227">
        <f>C10-C12</f>
        <v>1892.06</v>
      </c>
      <c r="D11" s="227">
        <v>14</v>
      </c>
      <c r="E11" s="227">
        <f>F11+G11</f>
        <v>2256.8545909999998</v>
      </c>
      <c r="F11" s="227">
        <v>2239.3543909999999</v>
      </c>
      <c r="G11" s="233">
        <v>17.5002</v>
      </c>
      <c r="H11" s="228">
        <f t="shared" si="3"/>
        <v>350.79459099999985</v>
      </c>
      <c r="I11" s="228">
        <f t="shared" si="1"/>
        <v>18.40417358320304</v>
      </c>
      <c r="J11" s="229" t="s">
        <v>1302</v>
      </c>
    </row>
    <row r="12" spans="1:10" ht="66" customHeight="1">
      <c r="A12" s="230" t="s">
        <v>1303</v>
      </c>
      <c r="B12" s="227">
        <f t="shared" si="2"/>
        <v>150</v>
      </c>
      <c r="C12" s="227">
        <v>150</v>
      </c>
      <c r="D12" s="227"/>
      <c r="E12" s="227">
        <f>F12+G12</f>
        <v>403.90236499999997</v>
      </c>
      <c r="F12" s="227">
        <v>403.90236499999997</v>
      </c>
      <c r="G12" s="227"/>
      <c r="H12" s="228">
        <f t="shared" si="3"/>
        <v>253.90236499999997</v>
      </c>
      <c r="I12" s="228">
        <f t="shared" si="1"/>
        <v>169.26824333333332</v>
      </c>
      <c r="J12" s="231" t="s">
        <v>1317</v>
      </c>
    </row>
  </sheetData>
  <mergeCells count="6">
    <mergeCell ref="A2:J2"/>
    <mergeCell ref="H4:J4"/>
    <mergeCell ref="E5:G5"/>
    <mergeCell ref="E4:G4"/>
    <mergeCell ref="B5:D5"/>
    <mergeCell ref="B4:D4"/>
  </mergeCells>
  <phoneticPr fontId="74" type="noConversion"/>
  <pageMargins left="0.31496062992125984" right="0.31496062992125984" top="0.74803149606299213" bottom="0.74803149606299213" header="0.31496062992125984" footer="0.31496062992125984"/>
  <pageSetup paperSize="9" scale="95" orientation="landscape" verticalDpi="0" r:id="rId1"/>
</worksheet>
</file>

<file path=xl/worksheets/sheet23.xml><?xml version="1.0" encoding="utf-8"?>
<worksheet xmlns="http://schemas.openxmlformats.org/spreadsheetml/2006/main" xmlns:r="http://schemas.openxmlformats.org/officeDocument/2006/relationships">
  <dimension ref="A1:E21"/>
  <sheetViews>
    <sheetView workbookViewId="0">
      <selection activeCell="G27" sqref="G27"/>
    </sheetView>
  </sheetViews>
  <sheetFormatPr defaultRowHeight="14.25"/>
  <cols>
    <col min="1" max="1" width="34.875" customWidth="1"/>
    <col min="2" max="5" width="20" customWidth="1"/>
  </cols>
  <sheetData>
    <row r="1" spans="1:5" ht="26.25" customHeight="1">
      <c r="A1" s="3" t="s">
        <v>2581</v>
      </c>
    </row>
    <row r="2" spans="1:5" s="290" customFormat="1" ht="34.5" customHeight="1">
      <c r="A2" s="401" t="s">
        <v>2596</v>
      </c>
      <c r="B2" s="401"/>
      <c r="C2" s="401"/>
      <c r="D2" s="401"/>
      <c r="E2" s="401"/>
    </row>
    <row r="3" spans="1:5" s="290" customFormat="1" ht="34.5" customHeight="1">
      <c r="E3" s="290" t="s">
        <v>2</v>
      </c>
    </row>
    <row r="4" spans="1:5" s="290" customFormat="1" ht="21" customHeight="1">
      <c r="A4" s="364" t="s">
        <v>499</v>
      </c>
      <c r="B4" s="364" t="s">
        <v>2583</v>
      </c>
      <c r="C4" s="364"/>
      <c r="D4" s="364" t="s">
        <v>2584</v>
      </c>
      <c r="E4" s="364"/>
    </row>
    <row r="5" spans="1:5" s="290" customFormat="1" ht="21" customHeight="1">
      <c r="A5" s="364"/>
      <c r="B5" s="258" t="s">
        <v>500</v>
      </c>
      <c r="C5" s="258" t="s">
        <v>501</v>
      </c>
      <c r="D5" s="258" t="s">
        <v>500</v>
      </c>
      <c r="E5" s="258" t="s">
        <v>501</v>
      </c>
    </row>
    <row r="6" spans="1:5" s="290" customFormat="1" ht="24.75" customHeight="1">
      <c r="A6" s="300" t="s">
        <v>2585</v>
      </c>
      <c r="B6" s="291">
        <f>B7+B8</f>
        <v>1681100</v>
      </c>
      <c r="C6" s="291">
        <f>C7+C8</f>
        <v>925700</v>
      </c>
      <c r="D6" s="292">
        <f>D7+D8</f>
        <v>2111300</v>
      </c>
      <c r="E6" s="292">
        <f>E7+E8</f>
        <v>1113500</v>
      </c>
    </row>
    <row r="7" spans="1:5" s="290" customFormat="1" ht="24.75" customHeight="1">
      <c r="A7" s="293" t="s">
        <v>2586</v>
      </c>
      <c r="B7" s="291">
        <v>1318800</v>
      </c>
      <c r="C7" s="291">
        <v>669500</v>
      </c>
      <c r="D7" s="292">
        <v>1534700</v>
      </c>
      <c r="E7" s="292">
        <v>780100</v>
      </c>
    </row>
    <row r="8" spans="1:5" s="290" customFormat="1" ht="24.75" customHeight="1">
      <c r="A8" s="293" t="s">
        <v>2587</v>
      </c>
      <c r="B8" s="291">
        <v>362300</v>
      </c>
      <c r="C8" s="291">
        <v>256200</v>
      </c>
      <c r="D8" s="292">
        <v>576600</v>
      </c>
      <c r="E8" s="292">
        <v>333400</v>
      </c>
    </row>
    <row r="9" spans="1:5" s="290" customFormat="1" ht="24.75" customHeight="1">
      <c r="A9" s="300" t="s">
        <v>2588</v>
      </c>
      <c r="B9" s="291">
        <f>B10+B11</f>
        <v>1613399</v>
      </c>
      <c r="C9" s="291">
        <f>C10+C11</f>
        <v>924313</v>
      </c>
      <c r="D9" s="294">
        <f>D10+D11</f>
        <v>2014942</v>
      </c>
      <c r="E9" s="294">
        <f>E10+E11</f>
        <v>1095732</v>
      </c>
    </row>
    <row r="10" spans="1:5" s="290" customFormat="1" ht="24.75" customHeight="1">
      <c r="A10" s="293" t="s">
        <v>2589</v>
      </c>
      <c r="B10" s="291">
        <v>1259708</v>
      </c>
      <c r="C10" s="291">
        <v>668621</v>
      </c>
      <c r="D10" s="295">
        <v>1455868</v>
      </c>
      <c r="E10" s="295">
        <v>764387</v>
      </c>
    </row>
    <row r="11" spans="1:5" s="290" customFormat="1" ht="24.75" customHeight="1">
      <c r="A11" s="293" t="s">
        <v>2590</v>
      </c>
      <c r="B11" s="291">
        <v>353691</v>
      </c>
      <c r="C11" s="291">
        <v>255692</v>
      </c>
      <c r="D11" s="295">
        <v>559074</v>
      </c>
      <c r="E11" s="295">
        <v>331345</v>
      </c>
    </row>
    <row r="12" spans="1:5" s="290" customFormat="1" ht="24.75" customHeight="1">
      <c r="A12" s="299" t="s">
        <v>2597</v>
      </c>
      <c r="B12" s="296">
        <f>B13+B14</f>
        <v>327800</v>
      </c>
      <c r="C12" s="296">
        <f>C13+C14</f>
        <v>110200</v>
      </c>
      <c r="D12" s="296">
        <f>D13+D14</f>
        <v>430100</v>
      </c>
      <c r="E12" s="296">
        <f>E13+E14</f>
        <v>187267</v>
      </c>
    </row>
    <row r="13" spans="1:5" s="290" customFormat="1" ht="24.75" customHeight="1">
      <c r="A13" s="297" t="s">
        <v>2591</v>
      </c>
      <c r="B13" s="296">
        <v>302800</v>
      </c>
      <c r="C13" s="296">
        <v>85200</v>
      </c>
      <c r="D13" s="296">
        <v>215800</v>
      </c>
      <c r="E13" s="296">
        <v>110267</v>
      </c>
    </row>
    <row r="14" spans="1:5" s="290" customFormat="1" ht="24.75" customHeight="1">
      <c r="A14" s="297" t="s">
        <v>2592</v>
      </c>
      <c r="B14" s="296">
        <v>25000</v>
      </c>
      <c r="C14" s="296">
        <v>25000</v>
      </c>
      <c r="D14" s="296">
        <v>214300</v>
      </c>
      <c r="E14" s="296">
        <v>77000</v>
      </c>
    </row>
    <row r="15" spans="1:5" s="290" customFormat="1" ht="24.75" customHeight="1">
      <c r="A15" s="301" t="s">
        <v>2593</v>
      </c>
      <c r="B15" s="296">
        <f>B16+B17</f>
        <v>147528</v>
      </c>
      <c r="C15" s="296">
        <f>C16+C17</f>
        <v>95580</v>
      </c>
      <c r="D15" s="296">
        <f>D16+D17</f>
        <v>191114</v>
      </c>
      <c r="E15" s="296">
        <f>E16+E17</f>
        <v>129625</v>
      </c>
    </row>
    <row r="16" spans="1:5" s="290" customFormat="1" ht="24.75" customHeight="1">
      <c r="A16" s="297" t="s">
        <v>2591</v>
      </c>
      <c r="B16" s="298">
        <f>26033+26300</f>
        <v>52333</v>
      </c>
      <c r="C16" s="298">
        <f>15410+15500</f>
        <v>30910</v>
      </c>
      <c r="D16" s="298">
        <f>40893+82900</f>
        <v>123793</v>
      </c>
      <c r="E16" s="298">
        <f>20536+56647</f>
        <v>77183</v>
      </c>
    </row>
    <row r="17" spans="1:5" s="290" customFormat="1" ht="24.75" customHeight="1">
      <c r="A17" s="297" t="s">
        <v>2592</v>
      </c>
      <c r="B17" s="298">
        <f>6124+89071</f>
        <v>95195</v>
      </c>
      <c r="C17" s="298">
        <f>4503+60167</f>
        <v>64670</v>
      </c>
      <c r="D17" s="298">
        <f>9340+57981</f>
        <v>67321</v>
      </c>
      <c r="E17" s="298">
        <f>6725+45717</f>
        <v>52442</v>
      </c>
    </row>
    <row r="18" spans="1:5" s="290" customFormat="1"/>
    <row r="19" spans="1:5" s="290" customFormat="1"/>
    <row r="20" spans="1:5" s="290" customFormat="1"/>
    <row r="21" spans="1:5" s="290" customFormat="1"/>
  </sheetData>
  <mergeCells count="4">
    <mergeCell ref="A2:E2"/>
    <mergeCell ref="A4:A5"/>
    <mergeCell ref="B4:C4"/>
    <mergeCell ref="D4:E4"/>
  </mergeCells>
  <phoneticPr fontId="74" type="noConversion"/>
  <pageMargins left="0.7" right="0.7" top="0.75" bottom="0.75" header="0.3" footer="0.3"/>
  <pageSetup paperSize="9" orientation="landscape" verticalDpi="0" r:id="rId1"/>
</worksheet>
</file>

<file path=xl/worksheets/sheet24.xml><?xml version="1.0" encoding="utf-8"?>
<worksheet xmlns="http://schemas.openxmlformats.org/spreadsheetml/2006/main" xmlns:r="http://schemas.openxmlformats.org/officeDocument/2006/relationships">
  <dimension ref="A1:A13"/>
  <sheetViews>
    <sheetView topLeftCell="A9" workbookViewId="0">
      <selection activeCell="C11" sqref="C11"/>
    </sheetView>
  </sheetViews>
  <sheetFormatPr defaultColWidth="9" defaultRowHeight="14.25"/>
  <cols>
    <col min="1" max="1" width="97.625" style="168" customWidth="1"/>
    <col min="2" max="16384" width="9" style="168"/>
  </cols>
  <sheetData>
    <row r="1" spans="1:1" ht="29.1" customHeight="1">
      <c r="A1" s="3" t="s">
        <v>2582</v>
      </c>
    </row>
    <row r="2" spans="1:1" s="232" customFormat="1" ht="29.1" customHeight="1">
      <c r="A2" s="237" t="s">
        <v>1310</v>
      </c>
    </row>
    <row r="3" spans="1:1" ht="39" customHeight="1">
      <c r="A3" s="402" t="s">
        <v>1280</v>
      </c>
    </row>
    <row r="4" spans="1:1" ht="20.25">
      <c r="A4" s="402" t="s">
        <v>1282</v>
      </c>
    </row>
    <row r="5" spans="1:1" ht="88.5" customHeight="1">
      <c r="A5" s="403" t="s">
        <v>1281</v>
      </c>
    </row>
    <row r="6" spans="1:1" ht="20.25">
      <c r="A6" s="402" t="s">
        <v>1283</v>
      </c>
    </row>
    <row r="7" spans="1:1" ht="131.25" customHeight="1">
      <c r="A7" s="403" t="s">
        <v>1284</v>
      </c>
    </row>
    <row r="8" spans="1:1" ht="20.25">
      <c r="A8" s="404" t="s">
        <v>1285</v>
      </c>
    </row>
    <row r="9" spans="1:1" ht="135" customHeight="1">
      <c r="A9" s="403" t="s">
        <v>1286</v>
      </c>
    </row>
    <row r="10" spans="1:1" ht="23.25" customHeight="1">
      <c r="A10" s="402" t="s">
        <v>1289</v>
      </c>
    </row>
    <row r="11" spans="1:1" ht="103.5" customHeight="1">
      <c r="A11" s="403" t="s">
        <v>1290</v>
      </c>
    </row>
    <row r="12" spans="1:1" ht="20.25">
      <c r="A12" s="405" t="s">
        <v>1287</v>
      </c>
    </row>
    <row r="13" spans="1:1" ht="93.75" customHeight="1">
      <c r="A13" s="403" t="s">
        <v>1288</v>
      </c>
    </row>
  </sheetData>
  <phoneticPr fontId="8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S50"/>
  <sheetViews>
    <sheetView showZeros="0" workbookViewId="0">
      <pane xSplit="1" ySplit="6" topLeftCell="B7" activePane="bottomRight" state="frozen"/>
      <selection activeCell="H15" sqref="H15"/>
      <selection pane="topRight" activeCell="H15" sqref="H15"/>
      <selection pane="bottomLeft" activeCell="H15" sqref="H15"/>
      <selection pane="bottomRight" activeCell="A2" sqref="A2:R2"/>
    </sheetView>
  </sheetViews>
  <sheetFormatPr defaultColWidth="9" defaultRowHeight="14.25"/>
  <cols>
    <col min="1" max="1" width="25.5" style="30" customWidth="1"/>
    <col min="2" max="2" width="10.25" style="29" customWidth="1"/>
    <col min="3" max="4" width="9.25" style="29" customWidth="1"/>
    <col min="5" max="5" width="9.75" style="29" customWidth="1"/>
    <col min="6" max="7" width="9.25" style="29" customWidth="1"/>
    <col min="8" max="8" width="10.125" style="29" customWidth="1"/>
    <col min="9" max="10" width="9.25" style="29" customWidth="1"/>
    <col min="11" max="11" width="11.125" style="29" customWidth="1"/>
    <col min="12" max="12" width="11.375" style="29" customWidth="1"/>
    <col min="13" max="13" width="9.25" style="29" customWidth="1"/>
    <col min="14" max="14" width="9.375" style="29" customWidth="1"/>
    <col min="15" max="15" width="8.625" style="29" customWidth="1"/>
    <col min="16" max="16" width="9.75" style="29" customWidth="1"/>
    <col min="17" max="17" width="8.75" style="29" customWidth="1"/>
    <col min="18" max="18" width="10.625" style="29" customWidth="1"/>
    <col min="19" max="19" width="10.5" style="29" customWidth="1"/>
    <col min="20" max="16384" width="9" style="29"/>
  </cols>
  <sheetData>
    <row r="1" spans="1:19" ht="21.95" customHeight="1">
      <c r="A1" s="313" t="s">
        <v>1245</v>
      </c>
      <c r="B1" s="313"/>
      <c r="C1" s="313"/>
      <c r="D1" s="313"/>
      <c r="E1" s="313"/>
      <c r="F1" s="313"/>
      <c r="G1" s="313"/>
      <c r="H1" s="313"/>
      <c r="I1" s="313"/>
      <c r="J1" s="313"/>
      <c r="K1" s="313"/>
      <c r="L1" s="313"/>
      <c r="M1" s="313"/>
      <c r="N1" s="313"/>
      <c r="O1" s="313"/>
      <c r="P1" s="313"/>
      <c r="Q1" s="313"/>
    </row>
    <row r="2" spans="1:19" ht="36" customHeight="1">
      <c r="A2" s="314" t="s">
        <v>2528</v>
      </c>
      <c r="B2" s="314"/>
      <c r="C2" s="314"/>
      <c r="D2" s="314"/>
      <c r="E2" s="314"/>
      <c r="F2" s="314"/>
      <c r="G2" s="314"/>
      <c r="H2" s="314"/>
      <c r="I2" s="314"/>
      <c r="J2" s="314"/>
      <c r="K2" s="314"/>
      <c r="L2" s="314"/>
      <c r="M2" s="314"/>
      <c r="N2" s="314"/>
      <c r="O2" s="314"/>
      <c r="P2" s="314"/>
      <c r="Q2" s="314"/>
      <c r="R2" s="314"/>
    </row>
    <row r="3" spans="1:19" ht="18" customHeight="1">
      <c r="A3" s="137"/>
      <c r="B3" s="136"/>
      <c r="C3" s="136"/>
      <c r="D3" s="136"/>
      <c r="E3" s="136"/>
      <c r="F3" s="136"/>
      <c r="G3" s="136"/>
      <c r="H3" s="136"/>
      <c r="I3" s="136"/>
      <c r="J3" s="136"/>
      <c r="K3" s="136"/>
      <c r="L3" s="136"/>
      <c r="M3" s="136"/>
      <c r="N3" s="136"/>
      <c r="O3" s="136"/>
      <c r="P3" s="144"/>
      <c r="Q3" s="127"/>
      <c r="R3" s="132" t="s">
        <v>2</v>
      </c>
    </row>
    <row r="4" spans="1:19" ht="15" customHeight="1">
      <c r="A4" s="320" t="s">
        <v>3</v>
      </c>
      <c r="B4" s="320" t="s">
        <v>4</v>
      </c>
      <c r="C4" s="323"/>
      <c r="D4" s="323"/>
      <c r="E4" s="324" t="s">
        <v>5</v>
      </c>
      <c r="F4" s="323"/>
      <c r="G4" s="323"/>
      <c r="H4" s="324" t="s">
        <v>6</v>
      </c>
      <c r="I4" s="323"/>
      <c r="J4" s="323"/>
      <c r="K4" s="324" t="s">
        <v>7</v>
      </c>
      <c r="L4" s="323"/>
      <c r="M4" s="323"/>
      <c r="N4" s="324" t="s">
        <v>8</v>
      </c>
      <c r="O4" s="323"/>
      <c r="P4" s="323"/>
      <c r="Q4" s="321" t="s">
        <v>9</v>
      </c>
      <c r="R4" s="322" t="s">
        <v>10</v>
      </c>
    </row>
    <row r="5" spans="1:19" ht="15" customHeight="1">
      <c r="A5" s="321"/>
      <c r="B5" s="323"/>
      <c r="C5" s="323"/>
      <c r="D5" s="323"/>
      <c r="E5" s="323"/>
      <c r="F5" s="323"/>
      <c r="G5" s="323"/>
      <c r="H5" s="323"/>
      <c r="I5" s="323"/>
      <c r="J5" s="323"/>
      <c r="K5" s="323"/>
      <c r="L5" s="323"/>
      <c r="M5" s="323"/>
      <c r="N5" s="323"/>
      <c r="O5" s="323"/>
      <c r="P5" s="323"/>
      <c r="Q5" s="321"/>
      <c r="R5" s="321"/>
    </row>
    <row r="6" spans="1:19" ht="15" customHeight="1">
      <c r="A6" s="321"/>
      <c r="B6" s="67" t="s">
        <v>11</v>
      </c>
      <c r="C6" s="67" t="s">
        <v>12</v>
      </c>
      <c r="D6" s="67" t="s">
        <v>13</v>
      </c>
      <c r="E6" s="67" t="s">
        <v>11</v>
      </c>
      <c r="F6" s="67" t="s">
        <v>12</v>
      </c>
      <c r="G6" s="67" t="s">
        <v>13</v>
      </c>
      <c r="H6" s="67" t="s">
        <v>11</v>
      </c>
      <c r="I6" s="67" t="s">
        <v>12</v>
      </c>
      <c r="J6" s="67" t="s">
        <v>13</v>
      </c>
      <c r="K6" s="67" t="s">
        <v>11</v>
      </c>
      <c r="L6" s="67" t="s">
        <v>12</v>
      </c>
      <c r="M6" s="67" t="s">
        <v>13</v>
      </c>
      <c r="N6" s="67" t="s">
        <v>11</v>
      </c>
      <c r="O6" s="67" t="s">
        <v>12</v>
      </c>
      <c r="P6" s="67" t="s">
        <v>13</v>
      </c>
      <c r="Q6" s="321"/>
      <c r="R6" s="321"/>
    </row>
    <row r="7" spans="1:19" ht="15.95" customHeight="1">
      <c r="A7" s="138" t="s">
        <v>14</v>
      </c>
      <c r="B7" s="139">
        <f>C7+D7</f>
        <v>172221</v>
      </c>
      <c r="C7" s="139">
        <f>SUM(C8:C24)</f>
        <v>107878</v>
      </c>
      <c r="D7" s="139">
        <f>SUM(D8:D24)</f>
        <v>64343</v>
      </c>
      <c r="E7" s="139">
        <f>SUM(F7:G7)</f>
        <v>191600</v>
      </c>
      <c r="F7" s="139">
        <f>SUM(F8:F24)</f>
        <v>120988</v>
      </c>
      <c r="G7" s="139">
        <f>SUM(G8:G24)</f>
        <v>70612</v>
      </c>
      <c r="H7" s="139">
        <f>I7+J7</f>
        <v>202714</v>
      </c>
      <c r="I7" s="139">
        <f t="shared" ref="I7:J7" si="0">SUM(I8:I24)</f>
        <v>134482</v>
      </c>
      <c r="J7" s="139">
        <f t="shared" si="0"/>
        <v>68232</v>
      </c>
      <c r="K7" s="139">
        <f>L7+M7</f>
        <v>189405</v>
      </c>
      <c r="L7" s="139">
        <f>SUM(L8:L24)</f>
        <v>125786</v>
      </c>
      <c r="M7" s="139">
        <f>SUM(M8:M24)</f>
        <v>63619</v>
      </c>
      <c r="N7" s="147">
        <f>K7/H7*100</f>
        <v>93.43459257870694</v>
      </c>
      <c r="O7" s="147">
        <f t="shared" ref="O7:P7" si="1">L7/I7*100</f>
        <v>93.533707113219606</v>
      </c>
      <c r="P7" s="147">
        <f t="shared" si="1"/>
        <v>93.239242584124753</v>
      </c>
      <c r="Q7" s="147">
        <f t="shared" ref="Q7:Q11" si="2">(K7-B7)/B7*100</f>
        <v>9.9778772623547649</v>
      </c>
      <c r="R7" s="139">
        <v>189405</v>
      </c>
    </row>
    <row r="8" spans="1:19" ht="15.95" customHeight="1">
      <c r="A8" s="19" t="s">
        <v>15</v>
      </c>
      <c r="B8" s="124">
        <f t="shared" ref="B8:B33" si="3">C8+D8</f>
        <v>39377</v>
      </c>
      <c r="C8" s="124">
        <v>31610</v>
      </c>
      <c r="D8" s="124">
        <v>7767</v>
      </c>
      <c r="E8" s="124">
        <f t="shared" ref="E8:E14" si="4">SUM(F8:G8)</f>
        <v>44540</v>
      </c>
      <c r="F8" s="124">
        <v>36108</v>
      </c>
      <c r="G8" s="124">
        <v>8432</v>
      </c>
      <c r="H8" s="124">
        <f t="shared" ref="H8" si="5">I8+J8</f>
        <v>41336</v>
      </c>
      <c r="I8" s="124">
        <v>33925</v>
      </c>
      <c r="J8" s="124">
        <v>7411</v>
      </c>
      <c r="K8" s="124">
        <f t="shared" ref="K8" si="6">L8+M8</f>
        <v>35180</v>
      </c>
      <c r="L8" s="124">
        <v>27078</v>
      </c>
      <c r="M8" s="124">
        <v>8102</v>
      </c>
      <c r="N8" s="146">
        <f t="shared" ref="N8" si="7">K8/H8*100</f>
        <v>85.107412425004838</v>
      </c>
      <c r="O8" s="146">
        <f t="shared" ref="O8:P10" si="8">L8/I8*100</f>
        <v>79.817243920412679</v>
      </c>
      <c r="P8" s="146">
        <f t="shared" si="8"/>
        <v>109.32397787073269</v>
      </c>
      <c r="Q8" s="146">
        <f t="shared" si="2"/>
        <v>-10.658506234603957</v>
      </c>
      <c r="R8" s="139">
        <v>35180</v>
      </c>
    </row>
    <row r="9" spans="1:19" ht="15.95" customHeight="1">
      <c r="A9" s="19" t="s">
        <v>16</v>
      </c>
      <c r="B9" s="124">
        <f t="shared" si="3"/>
        <v>12394</v>
      </c>
      <c r="C9" s="124">
        <v>5783</v>
      </c>
      <c r="D9" s="124">
        <v>6611</v>
      </c>
      <c r="E9" s="124">
        <f t="shared" si="4"/>
        <v>18090</v>
      </c>
      <c r="F9" s="124">
        <v>11010</v>
      </c>
      <c r="G9" s="124">
        <v>7080</v>
      </c>
      <c r="H9" s="124">
        <f t="shared" ref="H9:H33" si="9">I9+J9</f>
        <v>16365</v>
      </c>
      <c r="I9" s="124">
        <v>7485</v>
      </c>
      <c r="J9" s="124">
        <v>8880</v>
      </c>
      <c r="K9" s="124">
        <f t="shared" ref="K9:K23" si="10">L9+M9</f>
        <v>17380</v>
      </c>
      <c r="L9" s="124">
        <v>6874</v>
      </c>
      <c r="M9" s="124">
        <v>10506</v>
      </c>
      <c r="N9" s="146">
        <f t="shared" ref="N9:N10" si="11">K9/H9*100</f>
        <v>106.20226092270089</v>
      </c>
      <c r="O9" s="146">
        <f t="shared" si="8"/>
        <v>91.837007348029388</v>
      </c>
      <c r="P9" s="146">
        <f t="shared" si="8"/>
        <v>118.31081081081081</v>
      </c>
      <c r="Q9" s="146">
        <f t="shared" si="2"/>
        <v>40.229143133774407</v>
      </c>
      <c r="R9" s="139">
        <v>17380</v>
      </c>
    </row>
    <row r="10" spans="1:19" ht="15.95" customHeight="1">
      <c r="A10" s="19" t="s">
        <v>17</v>
      </c>
      <c r="B10" s="124">
        <f t="shared" si="3"/>
        <v>50</v>
      </c>
      <c r="C10" s="124">
        <v>-151</v>
      </c>
      <c r="D10" s="124">
        <v>201</v>
      </c>
      <c r="E10" s="124">
        <f t="shared" si="4"/>
        <v>0</v>
      </c>
      <c r="F10" s="124"/>
      <c r="G10" s="124">
        <v>0</v>
      </c>
      <c r="H10" s="124">
        <f t="shared" si="9"/>
        <v>150</v>
      </c>
      <c r="I10" s="124">
        <v>11</v>
      </c>
      <c r="J10" s="124">
        <v>139</v>
      </c>
      <c r="K10" s="124">
        <f t="shared" si="10"/>
        <v>144</v>
      </c>
      <c r="L10" s="124">
        <v>11</v>
      </c>
      <c r="M10" s="124">
        <v>133</v>
      </c>
      <c r="N10" s="146">
        <f t="shared" si="11"/>
        <v>96</v>
      </c>
      <c r="O10" s="146">
        <f t="shared" si="8"/>
        <v>100</v>
      </c>
      <c r="P10" s="146">
        <f>M10/J10*100</f>
        <v>95.683453237410077</v>
      </c>
      <c r="Q10" s="146">
        <f t="shared" si="2"/>
        <v>188</v>
      </c>
      <c r="R10" s="139">
        <v>145</v>
      </c>
      <c r="S10" s="150"/>
    </row>
    <row r="11" spans="1:19" ht="15.95" customHeight="1">
      <c r="A11" s="19" t="s">
        <v>18</v>
      </c>
      <c r="B11" s="124">
        <f t="shared" si="3"/>
        <v>22155</v>
      </c>
      <c r="C11" s="124">
        <v>16803</v>
      </c>
      <c r="D11" s="124">
        <v>5352</v>
      </c>
      <c r="E11" s="124">
        <f t="shared" si="4"/>
        <v>23100</v>
      </c>
      <c r="F11" s="124">
        <v>17550</v>
      </c>
      <c r="G11" s="124">
        <v>5550</v>
      </c>
      <c r="H11" s="124">
        <f t="shared" si="9"/>
        <v>24117</v>
      </c>
      <c r="I11" s="124">
        <v>18117</v>
      </c>
      <c r="J11" s="124">
        <v>6000</v>
      </c>
      <c r="K11" s="124">
        <f t="shared" si="10"/>
        <v>23216</v>
      </c>
      <c r="L11" s="124">
        <v>17142</v>
      </c>
      <c r="M11" s="124">
        <v>6074</v>
      </c>
      <c r="N11" s="146">
        <f t="shared" ref="N11:P11" si="12">K11/H11*100</f>
        <v>96.26404610855414</v>
      </c>
      <c r="O11" s="146">
        <f t="shared" si="12"/>
        <v>94.61831429044544</v>
      </c>
      <c r="P11" s="146">
        <f t="shared" si="12"/>
        <v>101.23333333333333</v>
      </c>
      <c r="Q11" s="146">
        <f t="shared" si="2"/>
        <v>4.7889866847212819</v>
      </c>
      <c r="R11" s="139">
        <v>23216</v>
      </c>
    </row>
    <row r="12" spans="1:19" ht="15.95" customHeight="1">
      <c r="A12" s="19" t="s">
        <v>19</v>
      </c>
      <c r="B12" s="124">
        <f t="shared" si="3"/>
        <v>0</v>
      </c>
      <c r="C12" s="124"/>
      <c r="D12" s="124"/>
      <c r="E12" s="124">
        <f t="shared" si="4"/>
        <v>0</v>
      </c>
      <c r="F12" s="124"/>
      <c r="G12" s="124"/>
      <c r="H12" s="124">
        <f t="shared" si="9"/>
        <v>0</v>
      </c>
      <c r="I12" s="124"/>
      <c r="J12" s="124"/>
      <c r="K12" s="124">
        <f t="shared" si="10"/>
        <v>0</v>
      </c>
      <c r="L12" s="124"/>
      <c r="M12" s="124"/>
      <c r="N12" s="146"/>
      <c r="O12" s="146"/>
      <c r="P12" s="146"/>
      <c r="Q12" s="146"/>
      <c r="R12" s="139"/>
    </row>
    <row r="13" spans="1:19" ht="15.95" customHeight="1">
      <c r="A13" s="19" t="s">
        <v>20</v>
      </c>
      <c r="B13" s="124">
        <f t="shared" si="3"/>
        <v>8293</v>
      </c>
      <c r="C13" s="124">
        <v>7872</v>
      </c>
      <c r="D13" s="124">
        <v>421</v>
      </c>
      <c r="E13" s="124">
        <f t="shared" si="4"/>
        <v>8613</v>
      </c>
      <c r="F13" s="124">
        <v>8163</v>
      </c>
      <c r="G13" s="124">
        <v>450</v>
      </c>
      <c r="H13" s="124">
        <f t="shared" si="9"/>
        <v>12041</v>
      </c>
      <c r="I13" s="124">
        <v>11466</v>
      </c>
      <c r="J13" s="124">
        <v>575</v>
      </c>
      <c r="K13" s="124">
        <f t="shared" si="10"/>
        <v>12018</v>
      </c>
      <c r="L13" s="124">
        <v>11320</v>
      </c>
      <c r="M13" s="124">
        <v>698</v>
      </c>
      <c r="N13" s="146">
        <f t="shared" ref="N13:P13" si="13">K13/H13*100</f>
        <v>99.808985964620874</v>
      </c>
      <c r="O13" s="146">
        <f t="shared" si="13"/>
        <v>98.726670155241578</v>
      </c>
      <c r="P13" s="146">
        <f t="shared" si="13"/>
        <v>121.39130434782608</v>
      </c>
      <c r="Q13" s="146">
        <f>(K13-B13)/B13*100</f>
        <v>44.91740021705052</v>
      </c>
      <c r="R13" s="139">
        <v>12018</v>
      </c>
    </row>
    <row r="14" spans="1:19" ht="15.95" customHeight="1">
      <c r="A14" s="19" t="s">
        <v>21</v>
      </c>
      <c r="B14" s="124">
        <f t="shared" si="3"/>
        <v>7</v>
      </c>
      <c r="C14" s="124"/>
      <c r="D14" s="124">
        <v>7</v>
      </c>
      <c r="E14" s="124">
        <f t="shared" si="4"/>
        <v>0</v>
      </c>
      <c r="F14" s="124"/>
      <c r="G14" s="124"/>
      <c r="H14" s="124">
        <f t="shared" si="9"/>
        <v>7</v>
      </c>
      <c r="I14" s="124"/>
      <c r="J14" s="124">
        <v>7</v>
      </c>
      <c r="K14" s="124">
        <f t="shared" si="10"/>
        <v>8</v>
      </c>
      <c r="L14" s="124"/>
      <c r="M14" s="124">
        <v>8</v>
      </c>
      <c r="N14" s="146">
        <f t="shared" ref="N14" si="14">K14/H14*100</f>
        <v>114.28571428571428</v>
      </c>
      <c r="O14" s="146"/>
      <c r="P14" s="146">
        <f t="shared" ref="P14" si="15">M14/J14*100</f>
        <v>114.28571428571428</v>
      </c>
      <c r="Q14" s="146">
        <f>(K14-B14)/B14*100</f>
        <v>14.285714285714285</v>
      </c>
      <c r="R14" s="139">
        <v>8</v>
      </c>
    </row>
    <row r="15" spans="1:19" ht="15.95" customHeight="1">
      <c r="A15" s="19" t="s">
        <v>22</v>
      </c>
      <c r="B15" s="124">
        <f t="shared" si="3"/>
        <v>15162</v>
      </c>
      <c r="C15" s="124">
        <v>11437</v>
      </c>
      <c r="D15" s="124">
        <v>3725</v>
      </c>
      <c r="E15" s="124">
        <f t="shared" ref="E15" si="16">SUM(F15:G15)</f>
        <v>14700</v>
      </c>
      <c r="F15" s="124">
        <v>11000</v>
      </c>
      <c r="G15" s="124">
        <v>3700</v>
      </c>
      <c r="H15" s="124">
        <f t="shared" si="9"/>
        <v>15350</v>
      </c>
      <c r="I15" s="124">
        <v>10950</v>
      </c>
      <c r="J15" s="124">
        <v>4400</v>
      </c>
      <c r="K15" s="124">
        <f t="shared" si="10"/>
        <v>15990</v>
      </c>
      <c r="L15" s="124">
        <v>11409</v>
      </c>
      <c r="M15" s="124">
        <v>4581</v>
      </c>
      <c r="N15" s="146">
        <f t="shared" ref="N15" si="17">K15/H15*100</f>
        <v>104.16938110749186</v>
      </c>
      <c r="O15" s="146">
        <f t="shared" ref="O15" si="18">L15/I15*100</f>
        <v>104.1917808219178</v>
      </c>
      <c r="P15" s="146">
        <f t="shared" ref="P15" si="19">M15/J15*100</f>
        <v>104.11363636363635</v>
      </c>
      <c r="Q15" s="146">
        <f t="shared" ref="Q15" si="20">(K15-B15)/B15*100</f>
        <v>5.461020973486348</v>
      </c>
      <c r="R15" s="139">
        <v>15989</v>
      </c>
    </row>
    <row r="16" spans="1:19" ht="15.95" customHeight="1">
      <c r="A16" s="19" t="s">
        <v>23</v>
      </c>
      <c r="B16" s="124">
        <f t="shared" si="3"/>
        <v>6146</v>
      </c>
      <c r="C16" s="124">
        <v>5270</v>
      </c>
      <c r="D16" s="124">
        <v>876</v>
      </c>
      <c r="E16" s="124">
        <f t="shared" ref="E16:E22" si="21">SUM(F16:G16)</f>
        <v>6330</v>
      </c>
      <c r="F16" s="124">
        <v>5500</v>
      </c>
      <c r="G16" s="124">
        <v>830</v>
      </c>
      <c r="H16" s="124">
        <f t="shared" si="9"/>
        <v>6450</v>
      </c>
      <c r="I16" s="124">
        <v>5620</v>
      </c>
      <c r="J16" s="124">
        <v>830</v>
      </c>
      <c r="K16" s="124">
        <f t="shared" si="10"/>
        <v>5658</v>
      </c>
      <c r="L16" s="124">
        <v>4804</v>
      </c>
      <c r="M16" s="124">
        <v>854</v>
      </c>
      <c r="N16" s="146">
        <f t="shared" ref="N16:N21" si="22">K16/H16*100</f>
        <v>87.720930232558132</v>
      </c>
      <c r="O16" s="146">
        <f t="shared" ref="O16:P20" si="23">L16/I16*100</f>
        <v>85.480427046263344</v>
      </c>
      <c r="P16" s="146">
        <f t="shared" si="23"/>
        <v>102.89156626506025</v>
      </c>
      <c r="Q16" s="146">
        <f t="shared" ref="Q16:Q22" si="24">(K16-B16)/B16*100</f>
        <v>-7.9401236576635208</v>
      </c>
      <c r="R16" s="139">
        <v>5658</v>
      </c>
    </row>
    <row r="17" spans="1:18" ht="15.95" customHeight="1">
      <c r="A17" s="19" t="s">
        <v>24</v>
      </c>
      <c r="B17" s="124">
        <f t="shared" si="3"/>
        <v>4454</v>
      </c>
      <c r="C17" s="124">
        <v>3061</v>
      </c>
      <c r="D17" s="124">
        <v>1393</v>
      </c>
      <c r="E17" s="124">
        <f t="shared" si="21"/>
        <v>4900</v>
      </c>
      <c r="F17" s="124">
        <v>3500</v>
      </c>
      <c r="G17" s="124">
        <v>1400</v>
      </c>
      <c r="H17" s="124">
        <f t="shared" si="9"/>
        <v>4300</v>
      </c>
      <c r="I17" s="124">
        <v>3100</v>
      </c>
      <c r="J17" s="124">
        <v>1200</v>
      </c>
      <c r="K17" s="124">
        <f t="shared" si="10"/>
        <v>3976</v>
      </c>
      <c r="L17" s="124">
        <v>2827</v>
      </c>
      <c r="M17" s="124">
        <v>1149</v>
      </c>
      <c r="N17" s="146">
        <f t="shared" si="22"/>
        <v>92.465116279069775</v>
      </c>
      <c r="O17" s="146">
        <f t="shared" si="23"/>
        <v>91.193548387096783</v>
      </c>
      <c r="P17" s="146">
        <f t="shared" si="23"/>
        <v>95.75</v>
      </c>
      <c r="Q17" s="146">
        <f t="shared" si="24"/>
        <v>-10.731926358329591</v>
      </c>
      <c r="R17" s="139">
        <v>3976</v>
      </c>
    </row>
    <row r="18" spans="1:18" ht="15.95" customHeight="1">
      <c r="A18" s="19" t="s">
        <v>25</v>
      </c>
      <c r="B18" s="124">
        <f t="shared" si="3"/>
        <v>4843</v>
      </c>
      <c r="C18" s="124">
        <v>3492</v>
      </c>
      <c r="D18" s="124">
        <v>1351</v>
      </c>
      <c r="E18" s="124">
        <f t="shared" si="21"/>
        <v>5000</v>
      </c>
      <c r="F18" s="124">
        <v>3600</v>
      </c>
      <c r="G18" s="124">
        <v>1400</v>
      </c>
      <c r="H18" s="124">
        <f t="shared" si="9"/>
        <v>4500</v>
      </c>
      <c r="I18" s="124">
        <v>3300</v>
      </c>
      <c r="J18" s="124">
        <v>1200</v>
      </c>
      <c r="K18" s="124">
        <f t="shared" si="10"/>
        <v>3655</v>
      </c>
      <c r="L18" s="124">
        <v>2436</v>
      </c>
      <c r="M18" s="124">
        <v>1219</v>
      </c>
      <c r="N18" s="146">
        <f t="shared" si="22"/>
        <v>81.222222222222214</v>
      </c>
      <c r="O18" s="146">
        <f t="shared" si="23"/>
        <v>73.818181818181813</v>
      </c>
      <c r="P18" s="146">
        <f t="shared" si="23"/>
        <v>101.58333333333334</v>
      </c>
      <c r="Q18" s="146">
        <f t="shared" si="24"/>
        <v>-24.530249845137313</v>
      </c>
      <c r="R18" s="139">
        <v>3655</v>
      </c>
    </row>
    <row r="19" spans="1:18" ht="15.95" customHeight="1">
      <c r="A19" s="19" t="s">
        <v>26</v>
      </c>
      <c r="B19" s="124">
        <f t="shared" si="3"/>
        <v>11021</v>
      </c>
      <c r="C19" s="124">
        <v>3871</v>
      </c>
      <c r="D19" s="124">
        <v>7150</v>
      </c>
      <c r="E19" s="124">
        <f t="shared" si="21"/>
        <v>12230</v>
      </c>
      <c r="F19" s="124">
        <v>5900</v>
      </c>
      <c r="G19" s="124">
        <v>6330</v>
      </c>
      <c r="H19" s="124">
        <f t="shared" si="9"/>
        <v>16680</v>
      </c>
      <c r="I19" s="124">
        <v>10350</v>
      </c>
      <c r="J19" s="124">
        <v>6330</v>
      </c>
      <c r="K19" s="124">
        <f t="shared" si="10"/>
        <v>20641</v>
      </c>
      <c r="L19" s="124">
        <v>11921</v>
      </c>
      <c r="M19" s="124">
        <v>8720</v>
      </c>
      <c r="N19" s="146">
        <f t="shared" si="22"/>
        <v>123.74700239808153</v>
      </c>
      <c r="O19" s="146">
        <f t="shared" si="23"/>
        <v>115.17874396135267</v>
      </c>
      <c r="P19" s="146">
        <f t="shared" si="23"/>
        <v>137.75671406003161</v>
      </c>
      <c r="Q19" s="146">
        <f t="shared" si="24"/>
        <v>87.287904908810461</v>
      </c>
      <c r="R19" s="139">
        <v>20640</v>
      </c>
    </row>
    <row r="20" spans="1:18" ht="15.95" customHeight="1">
      <c r="A20" s="19" t="s">
        <v>27</v>
      </c>
      <c r="B20" s="124">
        <f t="shared" si="3"/>
        <v>2637</v>
      </c>
      <c r="C20" s="124">
        <v>1724</v>
      </c>
      <c r="D20" s="124">
        <v>913</v>
      </c>
      <c r="E20" s="124">
        <f t="shared" si="21"/>
        <v>2700</v>
      </c>
      <c r="F20" s="124">
        <v>1750</v>
      </c>
      <c r="G20" s="124">
        <v>950</v>
      </c>
      <c r="H20" s="124">
        <f t="shared" si="9"/>
        <v>3000</v>
      </c>
      <c r="I20" s="124">
        <v>2050</v>
      </c>
      <c r="J20" s="124">
        <v>950</v>
      </c>
      <c r="K20" s="124">
        <f t="shared" si="10"/>
        <v>2878</v>
      </c>
      <c r="L20" s="124">
        <v>1747</v>
      </c>
      <c r="M20" s="124">
        <v>1131</v>
      </c>
      <c r="N20" s="146">
        <f t="shared" si="22"/>
        <v>95.933333333333337</v>
      </c>
      <c r="O20" s="146">
        <f t="shared" si="23"/>
        <v>85.219512195121951</v>
      </c>
      <c r="P20" s="146">
        <f t="shared" si="23"/>
        <v>119.05263157894737</v>
      </c>
      <c r="Q20" s="146">
        <f t="shared" si="24"/>
        <v>9.1391733029958289</v>
      </c>
      <c r="R20" s="139">
        <v>2878</v>
      </c>
    </row>
    <row r="21" spans="1:18" ht="15.95" customHeight="1">
      <c r="A21" s="19" t="s">
        <v>28</v>
      </c>
      <c r="B21" s="124">
        <f t="shared" si="3"/>
        <v>17008</v>
      </c>
      <c r="C21" s="124"/>
      <c r="D21" s="124">
        <v>17008</v>
      </c>
      <c r="E21" s="124">
        <f t="shared" si="21"/>
        <v>23590</v>
      </c>
      <c r="F21" s="124"/>
      <c r="G21" s="124">
        <v>23590</v>
      </c>
      <c r="H21" s="124">
        <f t="shared" si="9"/>
        <v>11400</v>
      </c>
      <c r="I21" s="124"/>
      <c r="J21" s="124">
        <v>11400</v>
      </c>
      <c r="K21" s="124">
        <f t="shared" si="10"/>
        <v>2058</v>
      </c>
      <c r="L21" s="124"/>
      <c r="M21" s="124">
        <v>2058</v>
      </c>
      <c r="N21" s="146">
        <f t="shared" si="22"/>
        <v>18.052631578947366</v>
      </c>
      <c r="O21" s="146"/>
      <c r="P21" s="146">
        <f>M21/J21*100</f>
        <v>18.052631578947366</v>
      </c>
      <c r="Q21" s="146">
        <f t="shared" si="24"/>
        <v>-87.899811853245538</v>
      </c>
      <c r="R21" s="139">
        <v>2058</v>
      </c>
    </row>
    <row r="22" spans="1:18" ht="15.95" customHeight="1">
      <c r="A22" s="19" t="s">
        <v>29</v>
      </c>
      <c r="B22" s="124">
        <f t="shared" si="3"/>
        <v>28674</v>
      </c>
      <c r="C22" s="124">
        <v>17106</v>
      </c>
      <c r="D22" s="124">
        <v>11568</v>
      </c>
      <c r="E22" s="124">
        <f t="shared" si="21"/>
        <v>27807</v>
      </c>
      <c r="F22" s="124">
        <v>16907</v>
      </c>
      <c r="G22" s="124">
        <v>10900</v>
      </c>
      <c r="H22" s="124">
        <f t="shared" si="9"/>
        <v>46910</v>
      </c>
      <c r="I22" s="124">
        <v>28010</v>
      </c>
      <c r="J22" s="124">
        <v>18900</v>
      </c>
      <c r="K22" s="124">
        <f t="shared" si="10"/>
        <v>46456</v>
      </c>
      <c r="L22" s="124">
        <v>28080</v>
      </c>
      <c r="M22" s="124">
        <v>18376</v>
      </c>
      <c r="N22" s="146">
        <f t="shared" ref="N22:P22" si="25">K22/H22*100</f>
        <v>99.032189298657002</v>
      </c>
      <c r="O22" s="146">
        <f t="shared" si="25"/>
        <v>100.24991074616207</v>
      </c>
      <c r="P22" s="146">
        <f t="shared" si="25"/>
        <v>97.227513227513228</v>
      </c>
      <c r="Q22" s="146">
        <f t="shared" si="24"/>
        <v>62.014368417381604</v>
      </c>
      <c r="R22" s="139">
        <v>46457</v>
      </c>
    </row>
    <row r="23" spans="1:18" ht="15.95" customHeight="1">
      <c r="A23" s="19" t="s">
        <v>30</v>
      </c>
      <c r="B23" s="124">
        <f t="shared" si="3"/>
        <v>0</v>
      </c>
      <c r="C23" s="124"/>
      <c r="D23" s="124"/>
      <c r="E23" s="124"/>
      <c r="F23" s="124"/>
      <c r="G23" s="124"/>
      <c r="H23" s="124">
        <f t="shared" si="9"/>
        <v>108</v>
      </c>
      <c r="I23" s="124">
        <v>98</v>
      </c>
      <c r="J23" s="124">
        <v>10</v>
      </c>
      <c r="K23" s="124">
        <f t="shared" si="10"/>
        <v>147</v>
      </c>
      <c r="L23" s="124">
        <v>137</v>
      </c>
      <c r="M23" s="124">
        <v>10</v>
      </c>
      <c r="N23" s="146">
        <f>K23/H23*100</f>
        <v>136.11111111111111</v>
      </c>
      <c r="O23" s="146">
        <f>L23/I23*100</f>
        <v>139.79591836734696</v>
      </c>
      <c r="P23" s="146">
        <f>M23/J23*100</f>
        <v>100</v>
      </c>
      <c r="Q23" s="146"/>
      <c r="R23" s="139">
        <v>147</v>
      </c>
    </row>
    <row r="24" spans="1:18" ht="15.95" customHeight="1">
      <c r="A24" s="19" t="s">
        <v>31</v>
      </c>
      <c r="B24" s="124">
        <f t="shared" si="3"/>
        <v>0</v>
      </c>
      <c r="C24" s="124"/>
      <c r="D24" s="124"/>
      <c r="E24" s="124">
        <f t="shared" ref="E24" si="26">SUM(F24:G24)</f>
        <v>0</v>
      </c>
      <c r="F24" s="124"/>
      <c r="G24" s="124"/>
      <c r="H24" s="124">
        <f t="shared" si="9"/>
        <v>0</v>
      </c>
      <c r="I24" s="124">
        <v>0</v>
      </c>
      <c r="J24" s="124"/>
      <c r="K24" s="124">
        <f t="shared" ref="K24" si="27">L24+M24</f>
        <v>0</v>
      </c>
      <c r="L24" s="124"/>
      <c r="M24" s="124"/>
      <c r="N24" s="146"/>
      <c r="O24" s="146"/>
      <c r="P24" s="146"/>
      <c r="Q24" s="146"/>
      <c r="R24" s="139"/>
    </row>
    <row r="25" spans="1:18" ht="15.95" customHeight="1">
      <c r="A25" s="19" t="s">
        <v>32</v>
      </c>
      <c r="B25" s="124">
        <f>C25+D25</f>
        <v>107436</v>
      </c>
      <c r="C25" s="124">
        <f>SUM(C26:C33)</f>
        <v>89368</v>
      </c>
      <c r="D25" s="124">
        <f>SUM(D26:D33)</f>
        <v>18068</v>
      </c>
      <c r="E25" s="124">
        <f t="shared" ref="E25:E33" si="28">SUM(F25:G25)</f>
        <v>107493</v>
      </c>
      <c r="F25" s="124">
        <f>SUM(F26:F33)</f>
        <v>89893</v>
      </c>
      <c r="G25" s="124">
        <f>SUM(G26:G33)</f>
        <v>17600</v>
      </c>
      <c r="H25" s="124">
        <f t="shared" si="9"/>
        <v>121209</v>
      </c>
      <c r="I25" s="124">
        <f t="shared" ref="I25:J25" si="29">SUM(I26:I33)</f>
        <v>105206</v>
      </c>
      <c r="J25" s="124">
        <f t="shared" si="29"/>
        <v>16003</v>
      </c>
      <c r="K25" s="124">
        <f t="shared" ref="K25:K33" si="30">L25+M25</f>
        <v>119863</v>
      </c>
      <c r="L25" s="124">
        <f>SUM(L26:L33)</f>
        <v>105917</v>
      </c>
      <c r="M25" s="124">
        <f>SUM(M26:M33)</f>
        <v>13946</v>
      </c>
      <c r="N25" s="146">
        <f t="shared" ref="N25" si="31">K25/H25*100</f>
        <v>98.889521405176183</v>
      </c>
      <c r="O25" s="146">
        <f t="shared" ref="O25:P32" si="32">L25/I25*100</f>
        <v>100.67581696861396</v>
      </c>
      <c r="P25" s="146">
        <f t="shared" si="32"/>
        <v>87.146160094982193</v>
      </c>
      <c r="Q25" s="146">
        <f t="shared" ref="Q25" si="33">(K25-B25)/B25*100</f>
        <v>11.566886332328083</v>
      </c>
      <c r="R25" s="139">
        <v>119862</v>
      </c>
    </row>
    <row r="26" spans="1:18" ht="15.95" customHeight="1">
      <c r="A26" s="19" t="s">
        <v>33</v>
      </c>
      <c r="B26" s="124">
        <f t="shared" si="3"/>
        <v>25309</v>
      </c>
      <c r="C26" s="124">
        <v>21864</v>
      </c>
      <c r="D26" s="124">
        <v>3445</v>
      </c>
      <c r="E26" s="124">
        <f t="shared" si="28"/>
        <v>28493</v>
      </c>
      <c r="F26" s="124">
        <v>24893</v>
      </c>
      <c r="G26" s="124">
        <v>3600</v>
      </c>
      <c r="H26" s="124">
        <f t="shared" si="9"/>
        <v>26747</v>
      </c>
      <c r="I26" s="124">
        <v>23147</v>
      </c>
      <c r="J26" s="124">
        <v>3600</v>
      </c>
      <c r="K26" s="124">
        <f t="shared" si="30"/>
        <v>27710</v>
      </c>
      <c r="L26" s="124">
        <v>22865</v>
      </c>
      <c r="M26" s="124">
        <v>4845</v>
      </c>
      <c r="N26" s="146">
        <f t="shared" ref="N26" si="34">K26/H26*100</f>
        <v>103.60040378360189</v>
      </c>
      <c r="O26" s="146">
        <f t="shared" si="32"/>
        <v>98.781699572298791</v>
      </c>
      <c r="P26" s="146">
        <f t="shared" si="32"/>
        <v>134.58333333333334</v>
      </c>
      <c r="Q26" s="146">
        <f t="shared" ref="Q26:Q33" si="35">(K26-B26)/B26*100</f>
        <v>9.4867438460626659</v>
      </c>
      <c r="R26" s="139">
        <v>27710</v>
      </c>
    </row>
    <row r="27" spans="1:18" ht="15.95" customHeight="1">
      <c r="A27" s="19" t="s">
        <v>34</v>
      </c>
      <c r="B27" s="124">
        <f t="shared" si="3"/>
        <v>31106</v>
      </c>
      <c r="C27" s="124">
        <v>28783</v>
      </c>
      <c r="D27" s="124">
        <v>2323</v>
      </c>
      <c r="E27" s="124">
        <f t="shared" si="28"/>
        <v>31900</v>
      </c>
      <c r="F27" s="124">
        <v>29900</v>
      </c>
      <c r="G27" s="124">
        <v>2000</v>
      </c>
      <c r="H27" s="124">
        <f t="shared" si="9"/>
        <v>23050</v>
      </c>
      <c r="I27" s="124">
        <v>22750</v>
      </c>
      <c r="J27" s="124">
        <v>300</v>
      </c>
      <c r="K27" s="124">
        <f t="shared" si="30"/>
        <v>21433</v>
      </c>
      <c r="L27" s="124">
        <v>20973</v>
      </c>
      <c r="M27" s="124">
        <v>460</v>
      </c>
      <c r="N27" s="146">
        <f t="shared" ref="N27" si="36">K27/H27*100</f>
        <v>92.984815618221262</v>
      </c>
      <c r="O27" s="146">
        <f t="shared" si="32"/>
        <v>92.189010989010995</v>
      </c>
      <c r="P27" s="146">
        <f t="shared" si="32"/>
        <v>153.33333333333334</v>
      </c>
      <c r="Q27" s="146">
        <f t="shared" si="35"/>
        <v>-31.096894489809042</v>
      </c>
      <c r="R27" s="139">
        <v>21433</v>
      </c>
    </row>
    <row r="28" spans="1:18" ht="15.95" customHeight="1">
      <c r="A28" s="19" t="s">
        <v>35</v>
      </c>
      <c r="B28" s="124">
        <f t="shared" si="3"/>
        <v>10308</v>
      </c>
      <c r="C28" s="124">
        <v>10306</v>
      </c>
      <c r="D28" s="124">
        <v>2</v>
      </c>
      <c r="E28" s="124">
        <f t="shared" si="28"/>
        <v>10400</v>
      </c>
      <c r="F28" s="124">
        <v>10400</v>
      </c>
      <c r="G28" s="124"/>
      <c r="H28" s="124">
        <f t="shared" si="9"/>
        <v>9183</v>
      </c>
      <c r="I28" s="124">
        <v>9180</v>
      </c>
      <c r="J28" s="124">
        <v>3</v>
      </c>
      <c r="K28" s="124">
        <f t="shared" si="30"/>
        <v>12194</v>
      </c>
      <c r="L28" s="124">
        <v>12190</v>
      </c>
      <c r="M28" s="124">
        <v>4</v>
      </c>
      <c r="N28" s="146">
        <f t="shared" ref="N28" si="37">K28/H28*100</f>
        <v>132.78884896003484</v>
      </c>
      <c r="O28" s="146">
        <f t="shared" si="32"/>
        <v>132.78867102396515</v>
      </c>
      <c r="P28" s="146">
        <f t="shared" si="32"/>
        <v>133.33333333333331</v>
      </c>
      <c r="Q28" s="146">
        <f t="shared" si="35"/>
        <v>18.296468762126501</v>
      </c>
      <c r="R28" s="139">
        <v>12194</v>
      </c>
    </row>
    <row r="29" spans="1:18" ht="15.95" customHeight="1">
      <c r="A29" s="19" t="s">
        <v>36</v>
      </c>
      <c r="B29" s="124">
        <f t="shared" si="3"/>
        <v>9816</v>
      </c>
      <c r="C29" s="124">
        <v>7584</v>
      </c>
      <c r="D29" s="124">
        <v>2232</v>
      </c>
      <c r="E29" s="124">
        <f t="shared" si="28"/>
        <v>5800</v>
      </c>
      <c r="F29" s="124">
        <v>5800</v>
      </c>
      <c r="G29" s="124"/>
      <c r="H29" s="124">
        <f t="shared" si="9"/>
        <v>35339</v>
      </c>
      <c r="I29" s="124">
        <v>33939</v>
      </c>
      <c r="J29" s="124">
        <v>1400</v>
      </c>
      <c r="K29" s="124">
        <f t="shared" si="30"/>
        <v>32077</v>
      </c>
      <c r="L29" s="124">
        <v>30717</v>
      </c>
      <c r="M29" s="124">
        <v>1360</v>
      </c>
      <c r="N29" s="146">
        <f t="shared" ref="N29" si="38">K29/H29*100</f>
        <v>90.769404906760229</v>
      </c>
      <c r="O29" s="146">
        <f t="shared" si="32"/>
        <v>90.506496950411034</v>
      </c>
      <c r="P29" s="146">
        <f t="shared" si="32"/>
        <v>97.142857142857139</v>
      </c>
      <c r="Q29" s="146">
        <f t="shared" si="35"/>
        <v>226.78280358598207</v>
      </c>
      <c r="R29" s="139">
        <v>32077</v>
      </c>
    </row>
    <row r="30" spans="1:18" ht="27">
      <c r="A30" s="19" t="s">
        <v>37</v>
      </c>
      <c r="B30" s="124">
        <f t="shared" si="3"/>
        <v>22759</v>
      </c>
      <c r="C30" s="124">
        <v>12785</v>
      </c>
      <c r="D30" s="124">
        <v>9974</v>
      </c>
      <c r="E30" s="124">
        <f t="shared" si="28"/>
        <v>25000</v>
      </c>
      <c r="F30" s="124">
        <v>13000</v>
      </c>
      <c r="G30" s="124">
        <v>12000</v>
      </c>
      <c r="H30" s="124">
        <f t="shared" si="9"/>
        <v>21480</v>
      </c>
      <c r="I30" s="124">
        <v>10880</v>
      </c>
      <c r="J30" s="124">
        <v>10600</v>
      </c>
      <c r="K30" s="124">
        <f t="shared" si="30"/>
        <v>19005</v>
      </c>
      <c r="L30" s="124">
        <v>11904</v>
      </c>
      <c r="M30" s="124">
        <v>7101</v>
      </c>
      <c r="N30" s="146">
        <f t="shared" ref="N30:N31" si="39">K30/H30*100</f>
        <v>88.477653631284909</v>
      </c>
      <c r="O30" s="146">
        <f t="shared" si="32"/>
        <v>109.41176470588236</v>
      </c>
      <c r="P30" s="146">
        <f t="shared" si="32"/>
        <v>66.990566037735846</v>
      </c>
      <c r="Q30" s="146">
        <f t="shared" si="35"/>
        <v>-16.494573575288896</v>
      </c>
      <c r="R30" s="139">
        <v>19005</v>
      </c>
    </row>
    <row r="31" spans="1:18">
      <c r="A31" s="19" t="s">
        <v>38</v>
      </c>
      <c r="B31" s="124">
        <f t="shared" si="3"/>
        <v>74</v>
      </c>
      <c r="C31" s="124">
        <v>74</v>
      </c>
      <c r="D31" s="124"/>
      <c r="E31" s="124">
        <f t="shared" si="28"/>
        <v>0</v>
      </c>
      <c r="F31" s="124"/>
      <c r="G31" s="124"/>
      <c r="H31" s="124">
        <f t="shared" si="9"/>
        <v>90</v>
      </c>
      <c r="I31" s="124">
        <v>90</v>
      </c>
      <c r="J31" s="124"/>
      <c r="K31" s="124">
        <f t="shared" si="30"/>
        <v>152</v>
      </c>
      <c r="L31" s="124">
        <v>152</v>
      </c>
      <c r="M31" s="124"/>
      <c r="N31" s="146">
        <f t="shared" si="39"/>
        <v>168.88888888888889</v>
      </c>
      <c r="O31" s="146">
        <f t="shared" ref="O31:O32" si="40">L31/I31*100</f>
        <v>168.88888888888889</v>
      </c>
      <c r="P31" s="146"/>
      <c r="Q31" s="146">
        <f t="shared" si="35"/>
        <v>105.40540540540539</v>
      </c>
      <c r="R31" s="139">
        <v>152</v>
      </c>
    </row>
    <row r="32" spans="1:18">
      <c r="A32" s="19" t="s">
        <v>39</v>
      </c>
      <c r="B32" s="124">
        <f t="shared" si="3"/>
        <v>4227</v>
      </c>
      <c r="C32" s="124">
        <v>4139</v>
      </c>
      <c r="D32" s="124">
        <v>88</v>
      </c>
      <c r="E32" s="124">
        <f t="shared" si="28"/>
        <v>5800</v>
      </c>
      <c r="F32" s="124">
        <v>5800</v>
      </c>
      <c r="G32" s="124"/>
      <c r="H32" s="124">
        <f t="shared" si="9"/>
        <v>4910</v>
      </c>
      <c r="I32" s="124">
        <v>4810</v>
      </c>
      <c r="J32" s="124">
        <v>100</v>
      </c>
      <c r="K32" s="124">
        <f t="shared" si="30"/>
        <v>5950</v>
      </c>
      <c r="L32" s="124">
        <v>5774</v>
      </c>
      <c r="M32" s="124">
        <v>176</v>
      </c>
      <c r="N32" s="146">
        <f t="shared" ref="N32" si="41">K32/H32*100</f>
        <v>121.18126272912424</v>
      </c>
      <c r="O32" s="146">
        <f t="shared" si="40"/>
        <v>120.04158004158003</v>
      </c>
      <c r="P32" s="146">
        <f t="shared" si="32"/>
        <v>176</v>
      </c>
      <c r="Q32" s="146">
        <f t="shared" si="35"/>
        <v>40.761769576531819</v>
      </c>
      <c r="R32" s="139">
        <v>5949</v>
      </c>
    </row>
    <row r="33" spans="1:18" ht="15" customHeight="1">
      <c r="A33" s="19" t="s">
        <v>40</v>
      </c>
      <c r="B33" s="124">
        <f t="shared" si="3"/>
        <v>3837</v>
      </c>
      <c r="C33" s="124">
        <v>3833</v>
      </c>
      <c r="D33" s="124">
        <v>4</v>
      </c>
      <c r="E33" s="124">
        <f t="shared" si="28"/>
        <v>100</v>
      </c>
      <c r="F33" s="124">
        <v>100</v>
      </c>
      <c r="G33" s="124"/>
      <c r="H33" s="124">
        <f t="shared" si="9"/>
        <v>410</v>
      </c>
      <c r="I33" s="124">
        <v>410</v>
      </c>
      <c r="J33" s="124"/>
      <c r="K33" s="124">
        <f t="shared" si="30"/>
        <v>1342</v>
      </c>
      <c r="L33" s="124">
        <v>1342</v>
      </c>
      <c r="M33" s="124"/>
      <c r="N33" s="146">
        <f t="shared" ref="N33" si="42">K33/H33*100</f>
        <v>327.3170731707317</v>
      </c>
      <c r="O33" s="146">
        <f t="shared" ref="O33:O34" si="43">L33/I33*100</f>
        <v>327.3170731707317</v>
      </c>
      <c r="P33" s="146"/>
      <c r="Q33" s="146">
        <f t="shared" si="35"/>
        <v>-65.024758926244459</v>
      </c>
      <c r="R33" s="139">
        <v>1342</v>
      </c>
    </row>
    <row r="34" spans="1:18" s="162" customFormat="1" ht="15" customHeight="1">
      <c r="A34" s="140" t="s">
        <v>1242</v>
      </c>
      <c r="B34" s="124">
        <f t="shared" ref="B34:M34" si="44">B35+B53</f>
        <v>513916</v>
      </c>
      <c r="C34" s="124">
        <f>C7+C25</f>
        <v>197246</v>
      </c>
      <c r="D34" s="124">
        <f t="shared" ref="D34:L34" si="45">D7+D25</f>
        <v>82411</v>
      </c>
      <c r="E34" s="124">
        <f t="shared" si="45"/>
        <v>299093</v>
      </c>
      <c r="F34" s="124">
        <f t="shared" si="45"/>
        <v>210881</v>
      </c>
      <c r="G34" s="124">
        <f t="shared" si="45"/>
        <v>88212</v>
      </c>
      <c r="H34" s="124">
        <f t="shared" si="45"/>
        <v>323923</v>
      </c>
      <c r="I34" s="124">
        <f t="shared" si="45"/>
        <v>239688</v>
      </c>
      <c r="J34" s="124">
        <f t="shared" si="45"/>
        <v>84235</v>
      </c>
      <c r="K34" s="124">
        <f t="shared" si="45"/>
        <v>309268</v>
      </c>
      <c r="L34" s="124">
        <f t="shared" si="45"/>
        <v>231703</v>
      </c>
      <c r="M34" s="124">
        <f t="shared" si="44"/>
        <v>105665</v>
      </c>
      <c r="N34" s="146">
        <f>K34/H34*100</f>
        <v>95.475776650623757</v>
      </c>
      <c r="O34" s="146">
        <f t="shared" si="43"/>
        <v>96.66858582824338</v>
      </c>
      <c r="P34" s="146">
        <f t="shared" ref="P34" si="46">M34/J34*100</f>
        <v>125.44073128746957</v>
      </c>
      <c r="Q34" s="146">
        <f>(K34-B34)/B34*100</f>
        <v>-39.821293752286365</v>
      </c>
      <c r="R34" s="139">
        <v>309267</v>
      </c>
    </row>
    <row r="35" spans="1:18" s="114" customFormat="1" ht="15" customHeight="1">
      <c r="A35" s="16" t="s">
        <v>1243</v>
      </c>
      <c r="B35" s="124">
        <f t="shared" ref="B35" si="47">SUM(C35:D35)</f>
        <v>513916</v>
      </c>
      <c r="C35" s="124">
        <f>SUM(C36:C41)</f>
        <v>459272</v>
      </c>
      <c r="D35" s="124">
        <f t="shared" ref="D35:L35" si="48">SUM(D36:D41)</f>
        <v>54644</v>
      </c>
      <c r="E35" s="124">
        <f t="shared" si="48"/>
        <v>434570</v>
      </c>
      <c r="F35" s="124">
        <f t="shared" si="48"/>
        <v>333733</v>
      </c>
      <c r="G35" s="124">
        <f t="shared" si="48"/>
        <v>100837</v>
      </c>
      <c r="H35" s="124">
        <f t="shared" si="48"/>
        <v>564401</v>
      </c>
      <c r="I35" s="124">
        <f t="shared" si="48"/>
        <v>460560</v>
      </c>
      <c r="J35" s="124">
        <f t="shared" si="48"/>
        <v>103841</v>
      </c>
      <c r="K35" s="124">
        <f t="shared" si="48"/>
        <v>773279</v>
      </c>
      <c r="L35" s="124">
        <f t="shared" si="48"/>
        <v>667614</v>
      </c>
      <c r="M35" s="124">
        <v>105665</v>
      </c>
      <c r="N35" s="146">
        <f t="shared" ref="N35:N42" si="49">K35/H35*100</f>
        <v>137.00879339334978</v>
      </c>
      <c r="O35" s="146">
        <f>L35/I35*100</f>
        <v>144.95700885878063</v>
      </c>
      <c r="P35" s="146">
        <f t="shared" ref="P35:P42" si="50">M35/J35*100</f>
        <v>101.75653162045819</v>
      </c>
      <c r="Q35" s="146">
        <f t="shared" ref="Q35:Q40" si="51">(K35-B35)/B35*100</f>
        <v>50.467975311140343</v>
      </c>
      <c r="R35" s="139">
        <v>694382</v>
      </c>
    </row>
    <row r="36" spans="1:18" s="114" customFormat="1" ht="15" customHeight="1">
      <c r="A36" s="19" t="s">
        <v>388</v>
      </c>
      <c r="B36" s="124">
        <v>214248</v>
      </c>
      <c r="C36" s="124">
        <v>196416</v>
      </c>
      <c r="D36" s="124">
        <v>17832</v>
      </c>
      <c r="E36" s="124">
        <v>179135</v>
      </c>
      <c r="F36" s="124">
        <v>173023</v>
      </c>
      <c r="G36" s="124">
        <v>6112</v>
      </c>
      <c r="H36" s="124">
        <v>196787</v>
      </c>
      <c r="I36" s="124">
        <v>176443</v>
      </c>
      <c r="J36" s="124">
        <v>20344</v>
      </c>
      <c r="K36" s="124">
        <v>266132</v>
      </c>
      <c r="L36" s="124">
        <v>243964</v>
      </c>
      <c r="M36" s="124">
        <v>22168</v>
      </c>
      <c r="N36" s="146">
        <f t="shared" si="49"/>
        <v>135.23860824139805</v>
      </c>
      <c r="O36" s="146">
        <f t="shared" ref="O36:O42" si="52">L36/I36*100</f>
        <v>138.26788254563797</v>
      </c>
      <c r="P36" s="146">
        <f t="shared" si="50"/>
        <v>108.96578843885175</v>
      </c>
      <c r="Q36" s="146">
        <f t="shared" si="51"/>
        <v>24.216795489339457</v>
      </c>
      <c r="R36" s="139">
        <v>247123.9</v>
      </c>
    </row>
    <row r="37" spans="1:18" s="114" customFormat="1" ht="15" customHeight="1">
      <c r="A37" s="19" t="s">
        <v>390</v>
      </c>
      <c r="B37" s="124">
        <v>3528</v>
      </c>
      <c r="C37" s="124">
        <v>3528</v>
      </c>
      <c r="D37" s="124"/>
      <c r="E37" s="124">
        <v>11769</v>
      </c>
      <c r="F37" s="124">
        <v>11769</v>
      </c>
      <c r="G37" s="124"/>
      <c r="H37" s="124">
        <v>11779</v>
      </c>
      <c r="I37" s="124">
        <v>11779</v>
      </c>
      <c r="J37" s="124"/>
      <c r="K37" s="124">
        <v>11553</v>
      </c>
      <c r="L37" s="124">
        <v>11553</v>
      </c>
      <c r="M37" s="124"/>
      <c r="N37" s="146">
        <f t="shared" si="49"/>
        <v>98.081331182613127</v>
      </c>
      <c r="O37" s="146">
        <f t="shared" si="52"/>
        <v>98.081331182613127</v>
      </c>
      <c r="P37" s="146"/>
      <c r="Q37" s="146">
        <f>(K37-B37)/B37*100</f>
        <v>227.46598639455783</v>
      </c>
      <c r="R37" s="139">
        <v>11423</v>
      </c>
    </row>
    <row r="38" spans="1:18" s="114" customFormat="1" ht="15" customHeight="1">
      <c r="A38" s="19" t="s">
        <v>392</v>
      </c>
      <c r="B38" s="124">
        <v>14029</v>
      </c>
      <c r="C38" s="124">
        <v>11068</v>
      </c>
      <c r="D38" s="124">
        <v>2961</v>
      </c>
      <c r="E38" s="124">
        <v>21222</v>
      </c>
      <c r="F38" s="124">
        <v>17000</v>
      </c>
      <c r="G38" s="124">
        <v>4222</v>
      </c>
      <c r="H38" s="124">
        <v>8296</v>
      </c>
      <c r="I38" s="124">
        <v>3412</v>
      </c>
      <c r="J38" s="124">
        <v>4884</v>
      </c>
      <c r="K38" s="124">
        <v>8296</v>
      </c>
      <c r="L38" s="124">
        <v>3412</v>
      </c>
      <c r="M38" s="124">
        <v>4884</v>
      </c>
      <c r="N38" s="146">
        <f t="shared" si="49"/>
        <v>100</v>
      </c>
      <c r="O38" s="146">
        <f t="shared" si="52"/>
        <v>100</v>
      </c>
      <c r="P38" s="146">
        <f t="shared" si="50"/>
        <v>100</v>
      </c>
      <c r="Q38" s="146">
        <f t="shared" si="51"/>
        <v>-40.86535034571245</v>
      </c>
      <c r="R38" s="139">
        <v>8296</v>
      </c>
    </row>
    <row r="39" spans="1:18" s="114" customFormat="1" ht="15" customHeight="1">
      <c r="A39" s="19" t="s">
        <v>394</v>
      </c>
      <c r="B39" s="124">
        <v>72485</v>
      </c>
      <c r="C39" s="124">
        <v>72485</v>
      </c>
      <c r="D39" s="124"/>
      <c r="E39" s="124">
        <v>11156</v>
      </c>
      <c r="F39" s="124">
        <v>11156</v>
      </c>
      <c r="G39" s="124"/>
      <c r="H39" s="124">
        <v>32997</v>
      </c>
      <c r="I39" s="124">
        <v>32997</v>
      </c>
      <c r="J39" s="124"/>
      <c r="K39" s="124">
        <v>172756</v>
      </c>
      <c r="L39" s="124">
        <v>172756</v>
      </c>
      <c r="M39" s="124"/>
      <c r="N39" s="146">
        <f t="shared" si="49"/>
        <v>523.55062581446794</v>
      </c>
      <c r="O39" s="146">
        <f t="shared" si="52"/>
        <v>523.55062581446794</v>
      </c>
      <c r="P39" s="146"/>
      <c r="Q39" s="146">
        <f t="shared" si="51"/>
        <v>138.33344829964821</v>
      </c>
      <c r="R39" s="139">
        <v>112997</v>
      </c>
    </row>
    <row r="40" spans="1:18" s="114" customFormat="1" ht="15" customHeight="1">
      <c r="A40" s="19" t="s">
        <v>396</v>
      </c>
      <c r="B40" s="124">
        <v>134051</v>
      </c>
      <c r="C40" s="124">
        <v>100200</v>
      </c>
      <c r="D40" s="124">
        <v>33851</v>
      </c>
      <c r="E40" s="124">
        <v>131503</v>
      </c>
      <c r="F40" s="124">
        <v>41000</v>
      </c>
      <c r="G40" s="124">
        <v>90503</v>
      </c>
      <c r="H40" s="124">
        <v>226880</v>
      </c>
      <c r="I40" s="124">
        <v>148267</v>
      </c>
      <c r="J40" s="124">
        <v>78613</v>
      </c>
      <c r="K40" s="124">
        <v>226880</v>
      </c>
      <c r="L40" s="124">
        <v>148267</v>
      </c>
      <c r="M40" s="124">
        <v>78613</v>
      </c>
      <c r="N40" s="146">
        <f t="shared" si="49"/>
        <v>100</v>
      </c>
      <c r="O40" s="146">
        <f t="shared" si="52"/>
        <v>100</v>
      </c>
      <c r="P40" s="146">
        <f t="shared" si="50"/>
        <v>100</v>
      </c>
      <c r="Q40" s="146">
        <f t="shared" si="51"/>
        <v>69.24901716510881</v>
      </c>
      <c r="R40" s="139">
        <v>226880</v>
      </c>
    </row>
    <row r="41" spans="1:18" s="114" customFormat="1" ht="15" customHeight="1">
      <c r="A41" s="19" t="s">
        <v>398</v>
      </c>
      <c r="B41" s="124">
        <v>75575</v>
      </c>
      <c r="C41" s="124">
        <v>75575</v>
      </c>
      <c r="D41" s="124"/>
      <c r="E41" s="124">
        <v>79785</v>
      </c>
      <c r="F41" s="124">
        <v>79785</v>
      </c>
      <c r="G41" s="124"/>
      <c r="H41" s="124">
        <v>87662</v>
      </c>
      <c r="I41" s="124">
        <v>87662</v>
      </c>
      <c r="J41" s="124"/>
      <c r="K41" s="124">
        <v>87662</v>
      </c>
      <c r="L41" s="124">
        <v>87662</v>
      </c>
      <c r="M41" s="124"/>
      <c r="N41" s="146">
        <f t="shared" si="49"/>
        <v>100</v>
      </c>
      <c r="O41" s="146">
        <f t="shared" si="52"/>
        <v>100</v>
      </c>
      <c r="P41" s="146"/>
      <c r="Q41" s="146">
        <f>(K41-B41)/B41*100</f>
        <v>15.993384055573934</v>
      </c>
      <c r="R41" s="139">
        <v>87662</v>
      </c>
    </row>
    <row r="42" spans="1:18" ht="26.25" customHeight="1">
      <c r="A42" s="192" t="s">
        <v>1241</v>
      </c>
      <c r="B42" s="194">
        <f>C42+D42</f>
        <v>793573</v>
      </c>
      <c r="C42" s="121">
        <v>656518</v>
      </c>
      <c r="D42" s="121">
        <v>137055</v>
      </c>
      <c r="E42" s="121">
        <v>733663</v>
      </c>
      <c r="F42" s="121">
        <v>544614</v>
      </c>
      <c r="G42" s="121">
        <v>189049</v>
      </c>
      <c r="H42" s="121">
        <f>I42+J42</f>
        <v>888324</v>
      </c>
      <c r="I42" s="121">
        <v>700248</v>
      </c>
      <c r="J42" s="198">
        <v>188076</v>
      </c>
      <c r="K42" s="121">
        <f>L42+M42</f>
        <v>1082547</v>
      </c>
      <c r="L42" s="121">
        <v>899317</v>
      </c>
      <c r="M42" s="121">
        <v>183230</v>
      </c>
      <c r="N42" s="145">
        <f t="shared" si="49"/>
        <v>121.86398206059951</v>
      </c>
      <c r="O42" s="145">
        <f t="shared" si="52"/>
        <v>128.42835681072989</v>
      </c>
      <c r="P42" s="145">
        <f t="shared" si="50"/>
        <v>97.423382037048853</v>
      </c>
      <c r="Q42" s="145">
        <f>(K42-B42)/B42*100</f>
        <v>36.414293329032112</v>
      </c>
      <c r="R42" s="149">
        <v>1003648.9</v>
      </c>
    </row>
    <row r="43" spans="1:18">
      <c r="K43" s="150"/>
      <c r="L43" s="150"/>
      <c r="R43" s="150"/>
    </row>
    <row r="44" spans="1:18">
      <c r="K44" s="150"/>
      <c r="L44" s="150"/>
    </row>
    <row r="45" spans="1:18">
      <c r="K45" s="150"/>
      <c r="L45" s="150"/>
    </row>
    <row r="47" spans="1:18">
      <c r="M47" s="150"/>
    </row>
    <row r="50" ht="12" customHeight="1"/>
  </sheetData>
  <mergeCells count="10">
    <mergeCell ref="A1:Q1"/>
    <mergeCell ref="A2:R2"/>
    <mergeCell ref="A4:A6"/>
    <mergeCell ref="Q4:Q6"/>
    <mergeCell ref="R4:R6"/>
    <mergeCell ref="B4:D5"/>
    <mergeCell ref="E4:G5"/>
    <mergeCell ref="H4:J5"/>
    <mergeCell ref="K4:M5"/>
    <mergeCell ref="N4:P5"/>
  </mergeCells>
  <phoneticPr fontId="74" type="noConversion"/>
  <printOptions horizontalCentered="1"/>
  <pageMargins left="0.23622047244094491" right="0.23622047244094491" top="0.82677165354330717" bottom="0.47244094488188981" header="0.19685039370078741" footer="0.23622047244094491"/>
  <pageSetup paperSize="8" scale="98" firstPageNumber="17" orientation="landscape" useFirstPageNumber="1" r:id="rId1"/>
  <headerFooter alignWithMargins="0">
    <oddFooter>&amp;C- &amp;P -</oddFooter>
  </headerFooter>
</worksheet>
</file>

<file path=xl/worksheets/sheet4.xml><?xml version="1.0" encoding="utf-8"?>
<worksheet xmlns="http://schemas.openxmlformats.org/spreadsheetml/2006/main" xmlns:r="http://schemas.openxmlformats.org/officeDocument/2006/relationships">
  <dimension ref="A1:S47"/>
  <sheetViews>
    <sheetView showZeros="0" workbookViewId="0">
      <pane xSplit="1" ySplit="6" topLeftCell="B22" activePane="bottomRight" state="frozen"/>
      <selection activeCell="H15" sqref="H15"/>
      <selection pane="topRight" activeCell="H15" sqref="H15"/>
      <selection pane="bottomLeft" activeCell="H15" sqref="H15"/>
      <selection pane="bottomRight" activeCell="F50" sqref="F50"/>
    </sheetView>
  </sheetViews>
  <sheetFormatPr defaultColWidth="9" defaultRowHeight="14.25"/>
  <cols>
    <col min="1" max="1" width="28.375" style="30" customWidth="1"/>
    <col min="2" max="2" width="10.25" style="162" customWidth="1"/>
    <col min="3" max="4" width="9.25" style="162" customWidth="1"/>
    <col min="5" max="5" width="9.75" style="162" customWidth="1"/>
    <col min="6" max="7" width="9.25" style="162" customWidth="1"/>
    <col min="8" max="8" width="10.125" style="162" customWidth="1"/>
    <col min="9" max="10" width="9.25" style="162" customWidth="1"/>
    <col min="11" max="11" width="11.125" style="162" customWidth="1"/>
    <col min="12" max="12" width="11.375" style="162" customWidth="1"/>
    <col min="13" max="13" width="9.25" style="162" customWidth="1"/>
    <col min="14" max="14" width="9.375" style="162" customWidth="1"/>
    <col min="15" max="15" width="8.625" style="162" customWidth="1"/>
    <col min="16" max="16" width="9.75" style="162" customWidth="1"/>
    <col min="17" max="17" width="8.75" style="162" customWidth="1"/>
    <col min="18" max="18" width="14.75" style="162" customWidth="1"/>
    <col min="19" max="19" width="10.5" style="162" customWidth="1"/>
    <col min="20" max="16384" width="9" style="162"/>
  </cols>
  <sheetData>
    <row r="1" spans="1:19" ht="21.95" customHeight="1">
      <c r="A1" s="313" t="s">
        <v>2533</v>
      </c>
      <c r="B1" s="313"/>
      <c r="C1" s="313"/>
      <c r="D1" s="313"/>
      <c r="E1" s="313"/>
      <c r="F1" s="313"/>
      <c r="G1" s="313"/>
      <c r="H1" s="313"/>
      <c r="I1" s="313"/>
      <c r="J1" s="313"/>
      <c r="K1" s="313"/>
      <c r="L1" s="313"/>
      <c r="M1" s="313"/>
      <c r="N1" s="313"/>
      <c r="O1" s="313"/>
      <c r="P1" s="313"/>
      <c r="Q1" s="313"/>
    </row>
    <row r="2" spans="1:19" ht="26.25" customHeight="1">
      <c r="A2" s="314" t="s">
        <v>2538</v>
      </c>
      <c r="B2" s="314"/>
      <c r="C2" s="314"/>
      <c r="D2" s="314"/>
      <c r="E2" s="314"/>
      <c r="F2" s="314"/>
      <c r="G2" s="314"/>
      <c r="H2" s="314"/>
      <c r="I2" s="314"/>
      <c r="J2" s="314"/>
      <c r="K2" s="314"/>
      <c r="L2" s="314"/>
      <c r="M2" s="314"/>
      <c r="N2" s="314"/>
      <c r="O2" s="314"/>
      <c r="P2" s="314"/>
      <c r="Q2" s="314"/>
      <c r="R2" s="314"/>
    </row>
    <row r="3" spans="1:19" ht="18" customHeight="1">
      <c r="A3" s="137"/>
      <c r="B3" s="160"/>
      <c r="C3" s="160"/>
      <c r="D3" s="160"/>
      <c r="E3" s="160"/>
      <c r="F3" s="160"/>
      <c r="G3" s="160"/>
      <c r="H3" s="160"/>
      <c r="I3" s="160"/>
      <c r="J3" s="160"/>
      <c r="K3" s="160"/>
      <c r="L3" s="160"/>
      <c r="M3" s="160"/>
      <c r="N3" s="160"/>
      <c r="O3" s="160"/>
      <c r="P3" s="144"/>
      <c r="Q3" s="127"/>
      <c r="R3" s="132" t="s">
        <v>2</v>
      </c>
    </row>
    <row r="4" spans="1:19" ht="13.5" customHeight="1">
      <c r="A4" s="320" t="s">
        <v>3</v>
      </c>
      <c r="B4" s="320" t="s">
        <v>4</v>
      </c>
      <c r="C4" s="323"/>
      <c r="D4" s="323"/>
      <c r="E4" s="324" t="s">
        <v>5</v>
      </c>
      <c r="F4" s="323"/>
      <c r="G4" s="323"/>
      <c r="H4" s="324" t="s">
        <v>6</v>
      </c>
      <c r="I4" s="323"/>
      <c r="J4" s="323"/>
      <c r="K4" s="324" t="s">
        <v>7</v>
      </c>
      <c r="L4" s="323"/>
      <c r="M4" s="323"/>
      <c r="N4" s="324" t="s">
        <v>8</v>
      </c>
      <c r="O4" s="323"/>
      <c r="P4" s="323"/>
      <c r="Q4" s="321" t="s">
        <v>9</v>
      </c>
      <c r="R4" s="322" t="s">
        <v>10</v>
      </c>
    </row>
    <row r="5" spans="1:19" ht="13.5" customHeight="1">
      <c r="A5" s="321"/>
      <c r="B5" s="323"/>
      <c r="C5" s="323"/>
      <c r="D5" s="323"/>
      <c r="E5" s="323"/>
      <c r="F5" s="323"/>
      <c r="G5" s="323"/>
      <c r="H5" s="323"/>
      <c r="I5" s="323"/>
      <c r="J5" s="323"/>
      <c r="K5" s="323"/>
      <c r="L5" s="323"/>
      <c r="M5" s="323"/>
      <c r="N5" s="323"/>
      <c r="O5" s="323"/>
      <c r="P5" s="323"/>
      <c r="Q5" s="321"/>
      <c r="R5" s="321"/>
    </row>
    <row r="6" spans="1:19" ht="15" customHeight="1">
      <c r="A6" s="321"/>
      <c r="B6" s="161" t="s">
        <v>11</v>
      </c>
      <c r="C6" s="161" t="s">
        <v>12</v>
      </c>
      <c r="D6" s="161" t="s">
        <v>13</v>
      </c>
      <c r="E6" s="161" t="s">
        <v>11</v>
      </c>
      <c r="F6" s="161" t="s">
        <v>12</v>
      </c>
      <c r="G6" s="161" t="s">
        <v>13</v>
      </c>
      <c r="H6" s="161" t="s">
        <v>11</v>
      </c>
      <c r="I6" s="161" t="s">
        <v>12</v>
      </c>
      <c r="J6" s="161" t="s">
        <v>13</v>
      </c>
      <c r="K6" s="161" t="s">
        <v>11</v>
      </c>
      <c r="L6" s="161" t="s">
        <v>12</v>
      </c>
      <c r="M6" s="161" t="s">
        <v>13</v>
      </c>
      <c r="N6" s="161" t="s">
        <v>11</v>
      </c>
      <c r="O6" s="161" t="s">
        <v>12</v>
      </c>
      <c r="P6" s="161" t="s">
        <v>13</v>
      </c>
      <c r="Q6" s="321"/>
      <c r="R6" s="321"/>
    </row>
    <row r="7" spans="1:19" s="115" customFormat="1" ht="18.75" customHeight="1">
      <c r="A7" s="140" t="s">
        <v>41</v>
      </c>
      <c r="B7" s="121">
        <f t="shared" ref="B7:M7" si="0">B8+B31</f>
        <v>785277</v>
      </c>
      <c r="C7" s="121">
        <f t="shared" si="0"/>
        <v>653106</v>
      </c>
      <c r="D7" s="121">
        <f t="shared" si="0"/>
        <v>132171</v>
      </c>
      <c r="E7" s="121">
        <f t="shared" si="0"/>
        <v>733663</v>
      </c>
      <c r="F7" s="121">
        <f t="shared" si="0"/>
        <v>544614</v>
      </c>
      <c r="G7" s="121">
        <f t="shared" si="0"/>
        <v>189049</v>
      </c>
      <c r="H7" s="121">
        <f t="shared" si="0"/>
        <v>888324</v>
      </c>
      <c r="I7" s="121">
        <f t="shared" si="0"/>
        <v>700248</v>
      </c>
      <c r="J7" s="121">
        <f t="shared" si="0"/>
        <v>188076</v>
      </c>
      <c r="K7" s="121">
        <f t="shared" si="0"/>
        <v>1066082</v>
      </c>
      <c r="L7" s="121">
        <f t="shared" si="0"/>
        <v>886925</v>
      </c>
      <c r="M7" s="121">
        <f t="shared" si="0"/>
        <v>179157</v>
      </c>
      <c r="N7" s="145">
        <f t="shared" ref="N7:P26" si="1">K7/H7*100</f>
        <v>120.01049166745467</v>
      </c>
      <c r="O7" s="145">
        <f t="shared" si="1"/>
        <v>126.65869806125829</v>
      </c>
      <c r="P7" s="145">
        <f t="shared" si="1"/>
        <v>95.257768136285335</v>
      </c>
      <c r="Q7" s="145">
        <f t="shared" ref="Q7:Q26" si="2">(K7-B7)/B7*100</f>
        <v>35.758719534635546</v>
      </c>
      <c r="R7" s="149">
        <f>R8+R31</f>
        <v>987289</v>
      </c>
      <c r="S7" s="151"/>
    </row>
    <row r="8" spans="1:19" s="114" customFormat="1" ht="15.95" customHeight="1">
      <c r="A8" s="123" t="s">
        <v>42</v>
      </c>
      <c r="B8" s="124">
        <v>601365</v>
      </c>
      <c r="C8" s="124">
        <v>499611</v>
      </c>
      <c r="D8" s="124">
        <v>101754</v>
      </c>
      <c r="E8" s="124">
        <v>563274</v>
      </c>
      <c r="F8" s="124">
        <v>473028</v>
      </c>
      <c r="G8" s="124">
        <v>90246</v>
      </c>
      <c r="H8" s="124">
        <v>737508</v>
      </c>
      <c r="I8" s="124">
        <v>633345</v>
      </c>
      <c r="J8" s="124">
        <f>SUM(J9:J30)</f>
        <v>104163</v>
      </c>
      <c r="K8" s="124">
        <v>763381</v>
      </c>
      <c r="L8" s="124">
        <v>668179</v>
      </c>
      <c r="M8" s="124">
        <v>95202</v>
      </c>
      <c r="N8" s="146">
        <f t="shared" si="1"/>
        <v>103.50816533515568</v>
      </c>
      <c r="O8" s="146">
        <f t="shared" si="1"/>
        <v>105.50000394729571</v>
      </c>
      <c r="P8" s="146">
        <f t="shared" si="1"/>
        <v>91.397137179228707</v>
      </c>
      <c r="Q8" s="146">
        <f>(K8-B8)/B8*100</f>
        <v>26.941375038454186</v>
      </c>
      <c r="R8" s="124">
        <f>SUM(表3!R9:R30)</f>
        <v>765401</v>
      </c>
    </row>
    <row r="9" spans="1:19" ht="15.95" customHeight="1">
      <c r="A9" s="123" t="s">
        <v>43</v>
      </c>
      <c r="B9" s="124">
        <f t="shared" ref="B9:B30" si="3">C9+D9</f>
        <v>64871</v>
      </c>
      <c r="C9" s="124">
        <v>51071</v>
      </c>
      <c r="D9" s="124">
        <v>13800</v>
      </c>
      <c r="E9" s="124">
        <f t="shared" ref="E9:E31" si="4">SUM(F9:G9)</f>
        <v>85243</v>
      </c>
      <c r="F9" s="124">
        <v>71681</v>
      </c>
      <c r="G9" s="124">
        <v>13562</v>
      </c>
      <c r="H9" s="124">
        <f t="shared" ref="H9:H31" si="5">SUM(I9:J9)</f>
        <v>103115</v>
      </c>
      <c r="I9" s="124">
        <v>88205</v>
      </c>
      <c r="J9" s="141">
        <v>14910</v>
      </c>
      <c r="K9" s="124">
        <f t="shared" ref="K9:K30" si="6">L9+M9</f>
        <v>63557</v>
      </c>
      <c r="L9" s="124">
        <v>54582</v>
      </c>
      <c r="M9" s="124">
        <v>8975</v>
      </c>
      <c r="N9" s="146">
        <f t="shared" si="1"/>
        <v>61.637007224943034</v>
      </c>
      <c r="O9" s="146">
        <f t="shared" si="1"/>
        <v>61.880845757043254</v>
      </c>
      <c r="P9" s="146">
        <f t="shared" si="1"/>
        <v>60.194500335345403</v>
      </c>
      <c r="Q9" s="146">
        <f t="shared" si="2"/>
        <v>-2.0255584159331597</v>
      </c>
      <c r="R9" s="124">
        <v>64362</v>
      </c>
    </row>
    <row r="10" spans="1:19" ht="15.95" customHeight="1">
      <c r="A10" s="123" t="s">
        <v>44</v>
      </c>
      <c r="B10" s="124">
        <f t="shared" si="3"/>
        <v>2313</v>
      </c>
      <c r="C10" s="124">
        <v>2287</v>
      </c>
      <c r="D10" s="124">
        <v>26</v>
      </c>
      <c r="E10" s="124">
        <f t="shared" si="4"/>
        <v>2693</v>
      </c>
      <c r="F10" s="124">
        <v>2668</v>
      </c>
      <c r="G10" s="124">
        <v>25</v>
      </c>
      <c r="H10" s="124">
        <f t="shared" si="5"/>
        <v>2963</v>
      </c>
      <c r="I10" s="124">
        <v>2928</v>
      </c>
      <c r="J10" s="141">
        <v>35</v>
      </c>
      <c r="K10" s="124">
        <f t="shared" si="6"/>
        <v>2462</v>
      </c>
      <c r="L10" s="124">
        <v>2444</v>
      </c>
      <c r="M10" s="124">
        <v>18</v>
      </c>
      <c r="N10" s="146">
        <f t="shared" si="1"/>
        <v>83.091461356733049</v>
      </c>
      <c r="O10" s="146">
        <f t="shared" si="1"/>
        <v>83.469945355191257</v>
      </c>
      <c r="P10" s="146">
        <f t="shared" si="1"/>
        <v>51.428571428571423</v>
      </c>
      <c r="Q10" s="146">
        <f t="shared" si="2"/>
        <v>6.4418504107220054</v>
      </c>
      <c r="R10" s="124">
        <v>2462</v>
      </c>
    </row>
    <row r="11" spans="1:19" ht="15.95" customHeight="1">
      <c r="A11" s="123" t="s">
        <v>45</v>
      </c>
      <c r="B11" s="124">
        <f t="shared" si="3"/>
        <v>53406</v>
      </c>
      <c r="C11" s="124">
        <v>52549</v>
      </c>
      <c r="D11" s="124">
        <v>857</v>
      </c>
      <c r="E11" s="124">
        <f t="shared" si="4"/>
        <v>47127</v>
      </c>
      <c r="F11" s="124">
        <v>46077</v>
      </c>
      <c r="G11" s="124">
        <v>1050</v>
      </c>
      <c r="H11" s="124">
        <f t="shared" si="5"/>
        <v>50733</v>
      </c>
      <c r="I11" s="124">
        <v>49342</v>
      </c>
      <c r="J11" s="141">
        <v>1391</v>
      </c>
      <c r="K11" s="124">
        <f t="shared" si="6"/>
        <v>67315</v>
      </c>
      <c r="L11" s="124">
        <v>66607</v>
      </c>
      <c r="M11" s="124">
        <v>708</v>
      </c>
      <c r="N11" s="146">
        <f t="shared" si="1"/>
        <v>132.68484024205151</v>
      </c>
      <c r="O11" s="146">
        <f t="shared" si="1"/>
        <v>134.99047464634592</v>
      </c>
      <c r="P11" s="146">
        <f t="shared" si="1"/>
        <v>50.898634076204175</v>
      </c>
      <c r="Q11" s="146">
        <f t="shared" si="2"/>
        <v>26.043890199603041</v>
      </c>
      <c r="R11" s="124">
        <v>67395</v>
      </c>
    </row>
    <row r="12" spans="1:19" ht="15.95" customHeight="1">
      <c r="A12" s="123" t="s">
        <v>46</v>
      </c>
      <c r="B12" s="124">
        <f t="shared" si="3"/>
        <v>65923</v>
      </c>
      <c r="C12" s="124">
        <v>52311</v>
      </c>
      <c r="D12" s="124">
        <v>13612</v>
      </c>
      <c r="E12" s="124">
        <f t="shared" si="4"/>
        <v>60288</v>
      </c>
      <c r="F12" s="124">
        <v>49812</v>
      </c>
      <c r="G12" s="124">
        <v>10476</v>
      </c>
      <c r="H12" s="124">
        <f t="shared" si="5"/>
        <v>78883</v>
      </c>
      <c r="I12" s="124">
        <v>60028</v>
      </c>
      <c r="J12" s="141">
        <v>18855</v>
      </c>
      <c r="K12" s="124">
        <f t="shared" si="6"/>
        <v>82101</v>
      </c>
      <c r="L12" s="124">
        <v>63755</v>
      </c>
      <c r="M12" s="124">
        <v>18346</v>
      </c>
      <c r="N12" s="146">
        <f t="shared" si="1"/>
        <v>104.07945945260701</v>
      </c>
      <c r="O12" s="146">
        <f t="shared" si="1"/>
        <v>106.20876924102085</v>
      </c>
      <c r="P12" s="146">
        <f t="shared" si="1"/>
        <v>97.30045080880403</v>
      </c>
      <c r="Q12" s="146">
        <f t="shared" si="2"/>
        <v>24.540752089559032</v>
      </c>
      <c r="R12" s="124">
        <v>83195</v>
      </c>
    </row>
    <row r="13" spans="1:19" ht="15.95" customHeight="1">
      <c r="A13" s="123" t="s">
        <v>47</v>
      </c>
      <c r="B13" s="124">
        <f t="shared" si="3"/>
        <v>5504</v>
      </c>
      <c r="C13" s="124">
        <v>4335</v>
      </c>
      <c r="D13" s="124">
        <v>1169</v>
      </c>
      <c r="E13" s="124">
        <f t="shared" si="4"/>
        <v>2733</v>
      </c>
      <c r="F13" s="124">
        <v>2691</v>
      </c>
      <c r="G13" s="124">
        <v>42</v>
      </c>
      <c r="H13" s="124">
        <f t="shared" si="5"/>
        <v>3769</v>
      </c>
      <c r="I13" s="124">
        <v>3650</v>
      </c>
      <c r="J13" s="141">
        <v>119</v>
      </c>
      <c r="K13" s="124">
        <f t="shared" si="6"/>
        <v>4113</v>
      </c>
      <c r="L13" s="124">
        <v>2943</v>
      </c>
      <c r="M13" s="124">
        <v>1170</v>
      </c>
      <c r="N13" s="146">
        <f t="shared" si="1"/>
        <v>109.12708941363758</v>
      </c>
      <c r="O13" s="146">
        <f t="shared" si="1"/>
        <v>80.630136986301366</v>
      </c>
      <c r="P13" s="146">
        <f t="shared" si="1"/>
        <v>983.19327731092449</v>
      </c>
      <c r="Q13" s="146">
        <f t="shared" si="2"/>
        <v>-25.27252906976744</v>
      </c>
      <c r="R13" s="124">
        <v>4175</v>
      </c>
    </row>
    <row r="14" spans="1:19" ht="15.95" customHeight="1">
      <c r="A14" s="123" t="s">
        <v>48</v>
      </c>
      <c r="B14" s="124">
        <f t="shared" si="3"/>
        <v>12155</v>
      </c>
      <c r="C14" s="124">
        <v>10605</v>
      </c>
      <c r="D14" s="124">
        <v>1550</v>
      </c>
      <c r="E14" s="124">
        <f t="shared" si="4"/>
        <v>10513</v>
      </c>
      <c r="F14" s="124">
        <v>10434</v>
      </c>
      <c r="G14" s="124">
        <v>79</v>
      </c>
      <c r="H14" s="124">
        <f t="shared" si="5"/>
        <v>11912</v>
      </c>
      <c r="I14" s="124">
        <v>11833</v>
      </c>
      <c r="J14" s="141">
        <v>79</v>
      </c>
      <c r="K14" s="124">
        <f t="shared" si="6"/>
        <v>13648</v>
      </c>
      <c r="L14" s="124">
        <v>12087</v>
      </c>
      <c r="M14" s="124">
        <v>1561</v>
      </c>
      <c r="N14" s="146">
        <f t="shared" si="1"/>
        <v>114.57353928811283</v>
      </c>
      <c r="O14" s="146">
        <f t="shared" si="1"/>
        <v>102.14653933913631</v>
      </c>
      <c r="P14" s="146">
        <f t="shared" si="1"/>
        <v>1975.9493670886077</v>
      </c>
      <c r="Q14" s="146">
        <f t="shared" si="2"/>
        <v>12.283011106540519</v>
      </c>
      <c r="R14" s="124">
        <v>14971</v>
      </c>
    </row>
    <row r="15" spans="1:19" ht="15.95" customHeight="1">
      <c r="A15" s="123" t="s">
        <v>49</v>
      </c>
      <c r="B15" s="124">
        <f t="shared" si="3"/>
        <v>52535</v>
      </c>
      <c r="C15" s="124">
        <v>48463</v>
      </c>
      <c r="D15" s="124">
        <v>4072</v>
      </c>
      <c r="E15" s="124">
        <f t="shared" si="4"/>
        <v>58000</v>
      </c>
      <c r="F15" s="124">
        <v>54947</v>
      </c>
      <c r="G15" s="124">
        <v>3053</v>
      </c>
      <c r="H15" s="124">
        <f t="shared" si="5"/>
        <v>62454</v>
      </c>
      <c r="I15" s="124">
        <v>57199</v>
      </c>
      <c r="J15" s="141">
        <v>5255</v>
      </c>
      <c r="K15" s="124">
        <f t="shared" si="6"/>
        <v>70742</v>
      </c>
      <c r="L15" s="124">
        <v>66961</v>
      </c>
      <c r="M15" s="124">
        <v>3781</v>
      </c>
      <c r="N15" s="146">
        <f t="shared" si="1"/>
        <v>113.27056713741312</v>
      </c>
      <c r="O15" s="146">
        <f t="shared" si="1"/>
        <v>117.06673193587301</v>
      </c>
      <c r="P15" s="146">
        <f t="shared" si="1"/>
        <v>71.950523311132258</v>
      </c>
      <c r="Q15" s="146">
        <f t="shared" si="2"/>
        <v>34.656895403064624</v>
      </c>
      <c r="R15" s="124">
        <v>71197</v>
      </c>
    </row>
    <row r="16" spans="1:19" ht="15.95" customHeight="1">
      <c r="A16" s="123" t="s">
        <v>50</v>
      </c>
      <c r="B16" s="124">
        <f t="shared" si="3"/>
        <v>39718</v>
      </c>
      <c r="C16" s="124">
        <v>34764</v>
      </c>
      <c r="D16" s="124">
        <v>4954</v>
      </c>
      <c r="E16" s="124">
        <f t="shared" si="4"/>
        <v>35535</v>
      </c>
      <c r="F16" s="124">
        <v>34019</v>
      </c>
      <c r="G16" s="124">
        <v>1516</v>
      </c>
      <c r="H16" s="124">
        <f t="shared" si="5"/>
        <v>42496</v>
      </c>
      <c r="I16" s="124">
        <v>33958</v>
      </c>
      <c r="J16" s="141">
        <v>8538</v>
      </c>
      <c r="K16" s="124">
        <f t="shared" si="6"/>
        <v>43082</v>
      </c>
      <c r="L16" s="124">
        <v>34427</v>
      </c>
      <c r="M16" s="124">
        <v>8655</v>
      </c>
      <c r="N16" s="146">
        <f t="shared" si="1"/>
        <v>101.37895331325302</v>
      </c>
      <c r="O16" s="146">
        <f t="shared" si="1"/>
        <v>101.38111785146357</v>
      </c>
      <c r="P16" s="146">
        <f t="shared" si="1"/>
        <v>101.37034434293746</v>
      </c>
      <c r="Q16" s="146">
        <f t="shared" si="2"/>
        <v>8.4697114658341306</v>
      </c>
      <c r="R16" s="124">
        <v>43596</v>
      </c>
    </row>
    <row r="17" spans="1:18" ht="15.95" customHeight="1">
      <c r="A17" s="123" t="s">
        <v>51</v>
      </c>
      <c r="B17" s="124">
        <f t="shared" si="3"/>
        <v>12504</v>
      </c>
      <c r="C17" s="124">
        <v>11001</v>
      </c>
      <c r="D17" s="124">
        <v>1503</v>
      </c>
      <c r="E17" s="124">
        <f t="shared" si="4"/>
        <v>6106</v>
      </c>
      <c r="F17" s="124">
        <v>5810</v>
      </c>
      <c r="G17" s="124">
        <v>296</v>
      </c>
      <c r="H17" s="124">
        <f t="shared" si="5"/>
        <v>21473</v>
      </c>
      <c r="I17" s="124">
        <v>20084</v>
      </c>
      <c r="J17" s="141">
        <v>1389</v>
      </c>
      <c r="K17" s="124">
        <f t="shared" si="6"/>
        <v>15048</v>
      </c>
      <c r="L17" s="124">
        <v>13664</v>
      </c>
      <c r="M17" s="124">
        <v>1384</v>
      </c>
      <c r="N17" s="146">
        <f t="shared" si="1"/>
        <v>70.07870348810134</v>
      </c>
      <c r="O17" s="146">
        <f t="shared" si="1"/>
        <v>68.034256124278031</v>
      </c>
      <c r="P17" s="146">
        <f t="shared" si="1"/>
        <v>99.640028797696189</v>
      </c>
      <c r="Q17" s="146">
        <f t="shared" si="2"/>
        <v>20.345489443378121</v>
      </c>
      <c r="R17" s="124">
        <v>15060</v>
      </c>
    </row>
    <row r="18" spans="1:18" ht="15.95" customHeight="1">
      <c r="A18" s="123" t="s">
        <v>52</v>
      </c>
      <c r="B18" s="124">
        <f t="shared" si="3"/>
        <v>126456</v>
      </c>
      <c r="C18" s="124">
        <v>110071</v>
      </c>
      <c r="D18" s="124">
        <v>16385</v>
      </c>
      <c r="E18" s="124">
        <f t="shared" si="4"/>
        <v>49049</v>
      </c>
      <c r="F18" s="124">
        <v>40729</v>
      </c>
      <c r="G18" s="124">
        <v>8320</v>
      </c>
      <c r="H18" s="124">
        <f t="shared" si="5"/>
        <v>121241</v>
      </c>
      <c r="I18" s="124">
        <v>107987</v>
      </c>
      <c r="J18" s="141">
        <v>13254</v>
      </c>
      <c r="K18" s="124">
        <f t="shared" si="6"/>
        <v>208911</v>
      </c>
      <c r="L18" s="124">
        <v>182584</v>
      </c>
      <c r="M18" s="124">
        <v>26327</v>
      </c>
      <c r="N18" s="146">
        <f t="shared" si="1"/>
        <v>172.31052201812918</v>
      </c>
      <c r="O18" s="146">
        <f t="shared" si="1"/>
        <v>169.07961143470973</v>
      </c>
      <c r="P18" s="146">
        <f t="shared" si="1"/>
        <v>198.63437452844423</v>
      </c>
      <c r="Q18" s="146">
        <f t="shared" si="2"/>
        <v>65.204498007211996</v>
      </c>
      <c r="R18" s="124">
        <v>206395</v>
      </c>
    </row>
    <row r="19" spans="1:18" ht="15.95" customHeight="1">
      <c r="A19" s="123" t="s">
        <v>53</v>
      </c>
      <c r="B19" s="124">
        <f t="shared" si="3"/>
        <v>24693</v>
      </c>
      <c r="C19" s="124">
        <v>20735</v>
      </c>
      <c r="D19" s="124">
        <v>3958</v>
      </c>
      <c r="E19" s="124">
        <f t="shared" si="4"/>
        <v>36464</v>
      </c>
      <c r="F19" s="124">
        <v>33134</v>
      </c>
      <c r="G19" s="124">
        <v>3330</v>
      </c>
      <c r="H19" s="124">
        <f t="shared" si="5"/>
        <v>40553</v>
      </c>
      <c r="I19" s="124">
        <v>31961</v>
      </c>
      <c r="J19" s="141">
        <v>8592</v>
      </c>
      <c r="K19" s="124">
        <f t="shared" si="6"/>
        <v>28108</v>
      </c>
      <c r="L19" s="124">
        <v>22959</v>
      </c>
      <c r="M19" s="124">
        <v>5149</v>
      </c>
      <c r="N19" s="146">
        <f t="shared" si="1"/>
        <v>69.311764850935802</v>
      </c>
      <c r="O19" s="146">
        <f t="shared" si="1"/>
        <v>71.834423203279002</v>
      </c>
      <c r="P19" s="146">
        <f t="shared" si="1"/>
        <v>59.92783985102421</v>
      </c>
      <c r="Q19" s="146">
        <f t="shared" si="2"/>
        <v>13.829830316283967</v>
      </c>
      <c r="R19" s="124">
        <v>28603</v>
      </c>
    </row>
    <row r="20" spans="1:18" ht="15.95" customHeight="1">
      <c r="A20" s="123" t="s">
        <v>54</v>
      </c>
      <c r="B20" s="124">
        <f t="shared" si="3"/>
        <v>30090</v>
      </c>
      <c r="C20" s="124">
        <v>30090</v>
      </c>
      <c r="D20" s="124"/>
      <c r="E20" s="124">
        <f t="shared" si="4"/>
        <v>49822</v>
      </c>
      <c r="F20" s="124">
        <v>49822</v>
      </c>
      <c r="G20" s="124"/>
      <c r="H20" s="124">
        <f t="shared" si="5"/>
        <v>49719</v>
      </c>
      <c r="I20" s="124">
        <v>49641</v>
      </c>
      <c r="J20" s="141">
        <v>78</v>
      </c>
      <c r="K20" s="124">
        <f t="shared" si="6"/>
        <v>74537</v>
      </c>
      <c r="L20" s="124">
        <v>74537</v>
      </c>
      <c r="M20" s="124"/>
      <c r="N20" s="146">
        <f t="shared" si="1"/>
        <v>149.91653090367868</v>
      </c>
      <c r="O20" s="146">
        <f t="shared" si="1"/>
        <v>150.15209202070869</v>
      </c>
      <c r="P20" s="146">
        <f t="shared" si="1"/>
        <v>0</v>
      </c>
      <c r="Q20" s="146">
        <f t="shared" si="2"/>
        <v>147.71352608840147</v>
      </c>
      <c r="R20" s="124">
        <v>74484</v>
      </c>
    </row>
    <row r="21" spans="1:18" ht="15.95" customHeight="1">
      <c r="A21" s="123" t="s">
        <v>55</v>
      </c>
      <c r="B21" s="124">
        <f t="shared" si="3"/>
        <v>48094</v>
      </c>
      <c r="C21" s="124">
        <v>25101</v>
      </c>
      <c r="D21" s="124">
        <v>22993</v>
      </c>
      <c r="E21" s="124">
        <f t="shared" si="4"/>
        <v>41248</v>
      </c>
      <c r="F21" s="124">
        <v>7288</v>
      </c>
      <c r="G21" s="124">
        <v>33960</v>
      </c>
      <c r="H21" s="124">
        <f t="shared" si="5"/>
        <v>71154</v>
      </c>
      <c r="I21" s="124">
        <v>51926</v>
      </c>
      <c r="J21" s="141">
        <v>19228</v>
      </c>
      <c r="K21" s="124">
        <f t="shared" si="6"/>
        <v>33538</v>
      </c>
      <c r="L21" s="124">
        <v>25183</v>
      </c>
      <c r="M21" s="124">
        <v>8355</v>
      </c>
      <c r="N21" s="146">
        <f t="shared" si="1"/>
        <v>47.134384574303624</v>
      </c>
      <c r="O21" s="146">
        <f t="shared" si="1"/>
        <v>48.497862342564417</v>
      </c>
      <c r="P21" s="146">
        <f t="shared" si="1"/>
        <v>43.452257125026009</v>
      </c>
      <c r="Q21" s="146">
        <f t="shared" si="2"/>
        <v>-30.265729612841518</v>
      </c>
      <c r="R21" s="124">
        <v>33837</v>
      </c>
    </row>
    <row r="22" spans="1:18" ht="15.95" customHeight="1">
      <c r="A22" s="123" t="s">
        <v>56</v>
      </c>
      <c r="B22" s="124">
        <f t="shared" si="3"/>
        <v>3853</v>
      </c>
      <c r="C22" s="124">
        <v>3263</v>
      </c>
      <c r="D22" s="124">
        <v>590</v>
      </c>
      <c r="E22" s="124">
        <f t="shared" si="4"/>
        <v>3514</v>
      </c>
      <c r="F22" s="124">
        <v>3043</v>
      </c>
      <c r="G22" s="124">
        <v>471</v>
      </c>
      <c r="H22" s="124">
        <f t="shared" si="5"/>
        <v>3380</v>
      </c>
      <c r="I22" s="124">
        <v>2909</v>
      </c>
      <c r="J22" s="141">
        <v>471</v>
      </c>
      <c r="K22" s="124">
        <f t="shared" si="6"/>
        <v>2175</v>
      </c>
      <c r="L22" s="124">
        <v>1882</v>
      </c>
      <c r="M22" s="124">
        <v>293</v>
      </c>
      <c r="N22" s="146">
        <f t="shared" si="1"/>
        <v>64.349112426035504</v>
      </c>
      <c r="O22" s="146">
        <f t="shared" si="1"/>
        <v>64.695771742866967</v>
      </c>
      <c r="P22" s="146">
        <f t="shared" si="1"/>
        <v>62.208067940552013</v>
      </c>
      <c r="Q22" s="146">
        <f t="shared" si="2"/>
        <v>-43.55048014534129</v>
      </c>
      <c r="R22" s="124">
        <v>2181</v>
      </c>
    </row>
    <row r="23" spans="1:18" ht="15.95" customHeight="1">
      <c r="A23" s="123" t="s">
        <v>57</v>
      </c>
      <c r="B23" s="124">
        <f t="shared" si="3"/>
        <v>335</v>
      </c>
      <c r="C23" s="124">
        <v>329</v>
      </c>
      <c r="D23" s="124">
        <v>6</v>
      </c>
      <c r="E23" s="124">
        <f t="shared" si="4"/>
        <v>474</v>
      </c>
      <c r="F23" s="124">
        <v>474</v>
      </c>
      <c r="G23" s="124"/>
      <c r="H23" s="124">
        <f t="shared" si="5"/>
        <v>474</v>
      </c>
      <c r="I23" s="124">
        <v>474</v>
      </c>
      <c r="J23" s="141"/>
      <c r="K23" s="124">
        <f t="shared" si="6"/>
        <v>398</v>
      </c>
      <c r="L23" s="124">
        <v>398</v>
      </c>
      <c r="M23" s="124"/>
      <c r="N23" s="146">
        <f t="shared" si="1"/>
        <v>83.966244725738392</v>
      </c>
      <c r="O23" s="146">
        <f t="shared" si="1"/>
        <v>83.966244725738392</v>
      </c>
      <c r="P23" s="146"/>
      <c r="Q23" s="146">
        <f t="shared" si="2"/>
        <v>18.805970149253731</v>
      </c>
      <c r="R23" s="124">
        <v>399</v>
      </c>
    </row>
    <row r="24" spans="1:18" ht="15.95" customHeight="1">
      <c r="A24" s="123" t="s">
        <v>58</v>
      </c>
      <c r="B24" s="124">
        <f t="shared" si="3"/>
        <v>3905</v>
      </c>
      <c r="C24" s="124">
        <v>3467</v>
      </c>
      <c r="D24" s="124">
        <v>438</v>
      </c>
      <c r="E24" s="124">
        <f t="shared" si="4"/>
        <v>3763</v>
      </c>
      <c r="F24" s="124">
        <v>3386</v>
      </c>
      <c r="G24" s="124">
        <v>377</v>
      </c>
      <c r="H24" s="124">
        <f t="shared" si="5"/>
        <v>4223</v>
      </c>
      <c r="I24" s="124">
        <v>3646</v>
      </c>
      <c r="J24" s="141">
        <v>577</v>
      </c>
      <c r="K24" s="124">
        <f t="shared" si="6"/>
        <v>5552</v>
      </c>
      <c r="L24" s="124">
        <v>4948</v>
      </c>
      <c r="M24" s="124">
        <v>604</v>
      </c>
      <c r="N24" s="146">
        <f t="shared" si="1"/>
        <v>131.47051858868105</v>
      </c>
      <c r="O24" s="146">
        <f t="shared" si="1"/>
        <v>135.71036752605593</v>
      </c>
      <c r="P24" s="146">
        <f>M24/J24*100</f>
        <v>104.67937608318891</v>
      </c>
      <c r="Q24" s="146">
        <f t="shared" si="2"/>
        <v>42.17669654289373</v>
      </c>
      <c r="R24" s="124">
        <v>5578</v>
      </c>
    </row>
    <row r="25" spans="1:18" ht="15.95" customHeight="1">
      <c r="A25" s="123" t="s">
        <v>59</v>
      </c>
      <c r="B25" s="124">
        <f t="shared" si="3"/>
        <v>37999</v>
      </c>
      <c r="C25" s="124">
        <v>27069</v>
      </c>
      <c r="D25" s="124">
        <v>10930</v>
      </c>
      <c r="E25" s="124">
        <f t="shared" si="4"/>
        <v>34172</v>
      </c>
      <c r="F25" s="124">
        <v>33283</v>
      </c>
      <c r="G25" s="124">
        <v>889</v>
      </c>
      <c r="H25" s="124">
        <f t="shared" si="5"/>
        <v>32914</v>
      </c>
      <c r="I25" s="124">
        <v>31756</v>
      </c>
      <c r="J25" s="141">
        <v>1158</v>
      </c>
      <c r="K25" s="124">
        <f t="shared" si="6"/>
        <v>24463</v>
      </c>
      <c r="L25" s="124">
        <v>22345</v>
      </c>
      <c r="M25" s="124">
        <v>2118</v>
      </c>
      <c r="N25" s="146">
        <f t="shared" si="1"/>
        <v>74.323995868019693</v>
      </c>
      <c r="O25" s="146">
        <f t="shared" si="1"/>
        <v>70.364655498173576</v>
      </c>
      <c r="P25" s="146">
        <f>M25/J25*100</f>
        <v>182.90155440414509</v>
      </c>
      <c r="Q25" s="146">
        <f t="shared" si="2"/>
        <v>-35.621990052369803</v>
      </c>
      <c r="R25" s="124">
        <v>23876</v>
      </c>
    </row>
    <row r="26" spans="1:18" ht="15.95" customHeight="1">
      <c r="A26" s="123" t="s">
        <v>60</v>
      </c>
      <c r="B26" s="124">
        <f t="shared" si="3"/>
        <v>1416</v>
      </c>
      <c r="C26" s="124">
        <v>1416</v>
      </c>
      <c r="D26" s="124"/>
      <c r="E26" s="124">
        <f t="shared" si="4"/>
        <v>980</v>
      </c>
      <c r="F26" s="124">
        <v>980</v>
      </c>
      <c r="G26" s="124"/>
      <c r="H26" s="124">
        <f t="shared" si="5"/>
        <v>981</v>
      </c>
      <c r="I26" s="124">
        <v>981</v>
      </c>
      <c r="J26" s="141"/>
      <c r="K26" s="124">
        <f t="shared" si="6"/>
        <v>1145</v>
      </c>
      <c r="L26" s="124">
        <v>1145</v>
      </c>
      <c r="M26" s="124"/>
      <c r="N26" s="146">
        <f t="shared" si="1"/>
        <v>116.71763506625892</v>
      </c>
      <c r="O26" s="146">
        <f t="shared" si="1"/>
        <v>116.71763506625892</v>
      </c>
      <c r="P26" s="146"/>
      <c r="Q26" s="146">
        <f t="shared" si="2"/>
        <v>-19.138418079096045</v>
      </c>
      <c r="R26" s="124">
        <v>1149</v>
      </c>
    </row>
    <row r="27" spans="1:18" ht="15.95" customHeight="1">
      <c r="A27" s="123" t="s">
        <v>61</v>
      </c>
      <c r="B27" s="124">
        <f t="shared" si="3"/>
        <v>0</v>
      </c>
      <c r="C27" s="124"/>
      <c r="D27" s="124"/>
      <c r="E27" s="124">
        <f t="shared" si="4"/>
        <v>5560</v>
      </c>
      <c r="F27" s="124">
        <v>4700</v>
      </c>
      <c r="G27" s="124">
        <v>860</v>
      </c>
      <c r="H27" s="124">
        <f t="shared" si="5"/>
        <v>5560</v>
      </c>
      <c r="I27" s="124">
        <v>4700</v>
      </c>
      <c r="J27" s="141">
        <v>860</v>
      </c>
      <c r="K27" s="124">
        <f t="shared" si="6"/>
        <v>0</v>
      </c>
      <c r="L27" s="124"/>
      <c r="M27" s="124"/>
      <c r="N27" s="146"/>
      <c r="O27" s="146"/>
      <c r="P27" s="146"/>
      <c r="Q27" s="146"/>
      <c r="R27" s="124"/>
    </row>
    <row r="28" spans="1:18" ht="15.95" customHeight="1">
      <c r="A28" s="123" t="s">
        <v>62</v>
      </c>
      <c r="B28" s="124">
        <f t="shared" si="3"/>
        <v>15410</v>
      </c>
      <c r="C28" s="124">
        <v>10534</v>
      </c>
      <c r="D28" s="124">
        <v>4876</v>
      </c>
      <c r="E28" s="124">
        <f t="shared" si="4"/>
        <v>20800</v>
      </c>
      <c r="F28" s="124">
        <v>13000</v>
      </c>
      <c r="G28" s="124">
        <v>7800</v>
      </c>
      <c r="H28" s="124">
        <f t="shared" si="5"/>
        <v>22175</v>
      </c>
      <c r="I28" s="124">
        <v>14375</v>
      </c>
      <c r="J28" s="141">
        <v>7800</v>
      </c>
      <c r="K28" s="124">
        <f t="shared" si="6"/>
        <v>20536</v>
      </c>
      <c r="L28" s="124">
        <v>14375</v>
      </c>
      <c r="M28" s="124">
        <v>6161</v>
      </c>
      <c r="N28" s="146">
        <f t="shared" ref="N28:P34" si="7">K28/H28*100</f>
        <v>92.608793686583994</v>
      </c>
      <c r="O28" s="146">
        <f t="shared" si="7"/>
        <v>100</v>
      </c>
      <c r="P28" s="146">
        <f t="shared" si="7"/>
        <v>78.987179487179475</v>
      </c>
      <c r="Q28" s="146">
        <f>(K28-B28)/B28*100</f>
        <v>33.264114211550947</v>
      </c>
      <c r="R28" s="124">
        <v>20536</v>
      </c>
    </row>
    <row r="29" spans="1:18" ht="15.95" customHeight="1">
      <c r="A29" s="123" t="s">
        <v>63</v>
      </c>
      <c r="B29" s="124">
        <f t="shared" si="3"/>
        <v>61</v>
      </c>
      <c r="C29" s="124">
        <v>60</v>
      </c>
      <c r="D29" s="124">
        <v>1</v>
      </c>
      <c r="E29" s="124">
        <f t="shared" si="4"/>
        <v>9190</v>
      </c>
      <c r="F29" s="124">
        <v>5050</v>
      </c>
      <c r="G29" s="124">
        <v>4140</v>
      </c>
      <c r="H29" s="124">
        <f t="shared" si="5"/>
        <v>7115</v>
      </c>
      <c r="I29" s="124">
        <v>5615</v>
      </c>
      <c r="J29" s="141">
        <v>1500</v>
      </c>
      <c r="K29" s="124">
        <f t="shared" si="6"/>
        <v>1724</v>
      </c>
      <c r="L29" s="124">
        <v>205</v>
      </c>
      <c r="M29" s="124">
        <v>1519</v>
      </c>
      <c r="N29" s="146">
        <f t="shared" si="7"/>
        <v>24.230498945888968</v>
      </c>
      <c r="O29" s="146">
        <f t="shared" si="7"/>
        <v>3.6509349955476402</v>
      </c>
      <c r="P29" s="146">
        <f t="shared" si="7"/>
        <v>101.26666666666667</v>
      </c>
      <c r="Q29" s="146">
        <f>(K29-B29)/B29*100</f>
        <v>2726.2295081967213</v>
      </c>
      <c r="R29" s="124">
        <v>1724</v>
      </c>
    </row>
    <row r="30" spans="1:18" ht="15.95" customHeight="1">
      <c r="A30" s="123" t="s">
        <v>64</v>
      </c>
      <c r="B30" s="124">
        <f t="shared" si="3"/>
        <v>124</v>
      </c>
      <c r="C30" s="124">
        <v>90</v>
      </c>
      <c r="D30" s="124">
        <v>34</v>
      </c>
      <c r="E30" s="124">
        <f t="shared" si="4"/>
        <v>0</v>
      </c>
      <c r="F30" s="124"/>
      <c r="G30" s="124"/>
      <c r="H30" s="124">
        <f t="shared" si="5"/>
        <v>223</v>
      </c>
      <c r="I30" s="124">
        <v>149</v>
      </c>
      <c r="J30" s="141">
        <v>74</v>
      </c>
      <c r="K30" s="124">
        <f t="shared" si="6"/>
        <v>226</v>
      </c>
      <c r="L30" s="124">
        <v>148</v>
      </c>
      <c r="M30" s="124">
        <v>78</v>
      </c>
      <c r="N30" s="146">
        <f t="shared" si="7"/>
        <v>101.34529147982063</v>
      </c>
      <c r="O30" s="146">
        <f t="shared" si="7"/>
        <v>99.328859060402692</v>
      </c>
      <c r="P30" s="146">
        <f t="shared" si="7"/>
        <v>105.40540540540539</v>
      </c>
      <c r="Q30" s="146">
        <f>(K30-B30)/B30*100</f>
        <v>82.258064516129039</v>
      </c>
      <c r="R30" s="124">
        <v>226</v>
      </c>
    </row>
    <row r="31" spans="1:18" s="114" customFormat="1">
      <c r="A31" s="19" t="s">
        <v>65</v>
      </c>
      <c r="B31" s="141">
        <v>183912</v>
      </c>
      <c r="C31" s="141">
        <v>153495</v>
      </c>
      <c r="D31" s="141">
        <v>30417</v>
      </c>
      <c r="E31" s="141">
        <f t="shared" si="4"/>
        <v>170389</v>
      </c>
      <c r="F31" s="141">
        <v>71586</v>
      </c>
      <c r="G31" s="141">
        <v>98803</v>
      </c>
      <c r="H31" s="141">
        <f t="shared" si="5"/>
        <v>150816</v>
      </c>
      <c r="I31" s="141">
        <v>66903</v>
      </c>
      <c r="J31" s="141">
        <v>83913</v>
      </c>
      <c r="K31" s="141">
        <f>SUM(L31:M31)</f>
        <v>302701</v>
      </c>
      <c r="L31" s="141">
        <v>218746</v>
      </c>
      <c r="M31" s="141">
        <v>83955</v>
      </c>
      <c r="N31" s="146">
        <f>K31/H31*100</f>
        <v>200.7088107362614</v>
      </c>
      <c r="O31" s="146">
        <f>L31/I31*100</f>
        <v>326.95992705857731</v>
      </c>
      <c r="P31" s="146">
        <f>M31/J31*100</f>
        <v>100.0500518394051</v>
      </c>
      <c r="Q31" s="146">
        <f t="shared" ref="Q31:Q39" si="8">(K31-B31)/B31*100</f>
        <v>64.59013006220367</v>
      </c>
      <c r="R31" s="152">
        <v>221888</v>
      </c>
    </row>
    <row r="32" spans="1:18" s="114" customFormat="1">
      <c r="A32" s="19" t="s">
        <v>380</v>
      </c>
      <c r="B32" s="141">
        <f>SUM(C32:D32)</f>
        <v>39900</v>
      </c>
      <c r="C32" s="141">
        <v>39900</v>
      </c>
      <c r="D32" s="141"/>
      <c r="E32" s="141">
        <f>SUM(F32:G32)</f>
        <v>16917</v>
      </c>
      <c r="F32" s="141">
        <v>16917</v>
      </c>
      <c r="G32" s="141"/>
      <c r="H32" s="141">
        <f>SUM(I32:J32)</f>
        <v>16031</v>
      </c>
      <c r="I32" s="141">
        <v>16031</v>
      </c>
      <c r="J32" s="141"/>
      <c r="K32" s="141">
        <f>SUM(L32:M32)</f>
        <v>80022</v>
      </c>
      <c r="L32" s="141">
        <v>80022</v>
      </c>
      <c r="M32" s="141"/>
      <c r="N32" s="146">
        <f t="shared" si="7"/>
        <v>499.17035743247465</v>
      </c>
      <c r="O32" s="146">
        <f t="shared" si="7"/>
        <v>499.17035743247465</v>
      </c>
      <c r="P32" s="146"/>
      <c r="Q32" s="146">
        <f>(K32-B32)/B32*100</f>
        <v>100.5563909774436</v>
      </c>
      <c r="R32" s="152">
        <v>10031</v>
      </c>
    </row>
    <row r="33" spans="1:19" s="114" customFormat="1">
      <c r="A33" s="19" t="s">
        <v>382</v>
      </c>
      <c r="B33" s="141">
        <f t="shared" ref="B33:B35" si="9">SUM(C33:D33)</f>
        <v>15499</v>
      </c>
      <c r="C33" s="141">
        <v>8933</v>
      </c>
      <c r="D33" s="141">
        <v>6566</v>
      </c>
      <c r="E33" s="141">
        <f t="shared" ref="E33:E35" si="10">SUM(F33:G33)</f>
        <v>21969</v>
      </c>
      <c r="F33" s="141">
        <v>13669</v>
      </c>
      <c r="G33" s="141">
        <v>8300</v>
      </c>
      <c r="H33" s="141">
        <f t="shared" ref="H33:H35" si="11">SUM(I33:J33)</f>
        <v>18172</v>
      </c>
      <c r="I33" s="141">
        <v>9872</v>
      </c>
      <c r="J33" s="141">
        <v>8300</v>
      </c>
      <c r="K33" s="141">
        <f t="shared" ref="K33:K35" si="12">SUM(L33:M33)</f>
        <v>18976</v>
      </c>
      <c r="L33" s="141">
        <v>10634</v>
      </c>
      <c r="M33" s="141">
        <v>8342</v>
      </c>
      <c r="N33" s="146">
        <f t="shared" si="7"/>
        <v>104.42438917015188</v>
      </c>
      <c r="O33" s="146">
        <f t="shared" si="7"/>
        <v>107.71880064829821</v>
      </c>
      <c r="P33" s="146">
        <f t="shared" si="7"/>
        <v>100.50602409638554</v>
      </c>
      <c r="Q33" s="146">
        <f t="shared" si="8"/>
        <v>22.433705400348408</v>
      </c>
      <c r="R33" s="152">
        <v>12244</v>
      </c>
    </row>
    <row r="34" spans="1:19" s="114" customFormat="1">
      <c r="A34" s="19" t="s">
        <v>384</v>
      </c>
      <c r="B34" s="141">
        <f t="shared" si="9"/>
        <v>48851</v>
      </c>
      <c r="C34" s="141">
        <v>25000</v>
      </c>
      <c r="D34" s="141">
        <v>23851</v>
      </c>
      <c r="E34" s="141">
        <f t="shared" si="10"/>
        <v>131503</v>
      </c>
      <c r="F34" s="141">
        <v>41000</v>
      </c>
      <c r="G34" s="141">
        <v>90503</v>
      </c>
      <c r="H34" s="141">
        <f t="shared" si="11"/>
        <v>116613</v>
      </c>
      <c r="I34" s="141">
        <v>41000</v>
      </c>
      <c r="J34" s="141">
        <v>75613</v>
      </c>
      <c r="K34" s="141">
        <f t="shared" si="12"/>
        <v>116613</v>
      </c>
      <c r="L34" s="141">
        <v>41000</v>
      </c>
      <c r="M34" s="141">
        <v>75613</v>
      </c>
      <c r="N34" s="146">
        <f t="shared" si="7"/>
        <v>100</v>
      </c>
      <c r="O34" s="146">
        <f t="shared" si="7"/>
        <v>100</v>
      </c>
      <c r="P34" s="146">
        <f t="shared" si="7"/>
        <v>100</v>
      </c>
      <c r="Q34" s="146">
        <f t="shared" si="8"/>
        <v>138.71159239319564</v>
      </c>
      <c r="R34" s="152">
        <v>119613</v>
      </c>
    </row>
    <row r="35" spans="1:19" s="114" customFormat="1">
      <c r="A35" s="19" t="s">
        <v>386</v>
      </c>
      <c r="B35" s="141">
        <f t="shared" si="9"/>
        <v>79662</v>
      </c>
      <c r="C35" s="141">
        <v>79662</v>
      </c>
      <c r="D35" s="141"/>
      <c r="E35" s="141">
        <f t="shared" si="10"/>
        <v>0</v>
      </c>
      <c r="F35" s="141"/>
      <c r="G35" s="141"/>
      <c r="H35" s="141">
        <f t="shared" si="11"/>
        <v>0</v>
      </c>
      <c r="I35" s="141"/>
      <c r="J35" s="141"/>
      <c r="K35" s="141">
        <f t="shared" si="12"/>
        <v>87090</v>
      </c>
      <c r="L35" s="141">
        <v>87090</v>
      </c>
      <c r="M35" s="141"/>
      <c r="N35" s="146"/>
      <c r="O35" s="146"/>
      <c r="P35" s="146"/>
      <c r="Q35" s="146">
        <f t="shared" si="8"/>
        <v>9.3243955712886955</v>
      </c>
      <c r="R35" s="152">
        <v>80000</v>
      </c>
    </row>
    <row r="36" spans="1:19" s="135" customFormat="1" ht="15.75" customHeight="1">
      <c r="A36" s="140" t="s">
        <v>66</v>
      </c>
      <c r="B36" s="121">
        <v>8296</v>
      </c>
      <c r="C36" s="198">
        <v>3412</v>
      </c>
      <c r="D36" s="198">
        <v>4884</v>
      </c>
      <c r="E36" s="121"/>
      <c r="F36" s="121"/>
      <c r="G36" s="121"/>
      <c r="H36" s="121"/>
      <c r="I36" s="121"/>
      <c r="J36" s="121"/>
      <c r="K36" s="121">
        <v>16465</v>
      </c>
      <c r="L36" s="198">
        <v>12392</v>
      </c>
      <c r="M36" s="198">
        <v>4073</v>
      </c>
      <c r="N36" s="146"/>
      <c r="O36" s="146"/>
      <c r="P36" s="146"/>
      <c r="Q36" s="145">
        <f>(K36-B36)/B36*100</f>
        <v>98.46914175506268</v>
      </c>
      <c r="R36" s="199">
        <v>16360</v>
      </c>
    </row>
    <row r="37" spans="1:19" s="135" customFormat="1" ht="15.75" customHeight="1">
      <c r="A37" s="140" t="s">
        <v>67</v>
      </c>
      <c r="B37" s="124">
        <v>8296</v>
      </c>
      <c r="C37" s="124">
        <v>3412</v>
      </c>
      <c r="D37" s="124">
        <v>4884</v>
      </c>
      <c r="E37" s="121"/>
      <c r="F37" s="121"/>
      <c r="G37" s="121"/>
      <c r="H37" s="121"/>
      <c r="I37" s="121"/>
      <c r="J37" s="121"/>
      <c r="K37" s="124">
        <v>16465</v>
      </c>
      <c r="L37" s="197">
        <v>12392</v>
      </c>
      <c r="M37" s="197">
        <v>4073</v>
      </c>
      <c r="N37" s="146"/>
      <c r="O37" s="146"/>
      <c r="P37" s="146"/>
      <c r="Q37" s="146">
        <f t="shared" si="8"/>
        <v>98.46914175506268</v>
      </c>
      <c r="R37" s="152"/>
    </row>
    <row r="38" spans="1:19" s="115" customFormat="1">
      <c r="A38" s="142" t="s">
        <v>68</v>
      </c>
      <c r="B38" s="124">
        <f>B36-B37</f>
        <v>0</v>
      </c>
      <c r="C38" s="143">
        <f>C36-C37</f>
        <v>0</v>
      </c>
      <c r="D38" s="143">
        <f t="shared" ref="D38:M38" si="13">D36-D37</f>
        <v>0</v>
      </c>
      <c r="E38" s="143">
        <f t="shared" si="13"/>
        <v>0</v>
      </c>
      <c r="F38" s="143">
        <f t="shared" si="13"/>
        <v>0</v>
      </c>
      <c r="G38" s="143">
        <f t="shared" si="13"/>
        <v>0</v>
      </c>
      <c r="H38" s="143">
        <f t="shared" si="13"/>
        <v>0</v>
      </c>
      <c r="I38" s="143">
        <f t="shared" si="13"/>
        <v>0</v>
      </c>
      <c r="J38" s="143">
        <f t="shared" si="13"/>
        <v>0</v>
      </c>
      <c r="K38" s="143">
        <f t="shared" si="13"/>
        <v>0</v>
      </c>
      <c r="L38" s="143">
        <f t="shared" si="13"/>
        <v>0</v>
      </c>
      <c r="M38" s="143">
        <f t="shared" si="13"/>
        <v>0</v>
      </c>
      <c r="N38" s="146"/>
      <c r="O38" s="146"/>
      <c r="P38" s="146"/>
      <c r="Q38" s="148"/>
      <c r="R38" s="148"/>
    </row>
    <row r="39" spans="1:19" s="115" customFormat="1">
      <c r="A39" s="196" t="s">
        <v>1239</v>
      </c>
      <c r="B39" s="217">
        <f>表2!B42</f>
        <v>793573</v>
      </c>
      <c r="C39" s="217">
        <f>表2!C42</f>
        <v>656518</v>
      </c>
      <c r="D39" s="217">
        <f>表2!D42</f>
        <v>137055</v>
      </c>
      <c r="E39" s="218"/>
      <c r="F39" s="218"/>
      <c r="G39" s="218"/>
      <c r="H39" s="218"/>
      <c r="I39" s="218"/>
      <c r="J39" s="218"/>
      <c r="K39" s="217">
        <f>表2!K42</f>
        <v>1082547</v>
      </c>
      <c r="L39" s="217">
        <f>表2!L42</f>
        <v>899317</v>
      </c>
      <c r="M39" s="217">
        <f>表2!M42</f>
        <v>183230</v>
      </c>
      <c r="N39" s="218"/>
      <c r="O39" s="145"/>
      <c r="P39" s="145"/>
      <c r="Q39" s="145">
        <f t="shared" si="8"/>
        <v>36.414293329032112</v>
      </c>
      <c r="R39" s="219">
        <f>表2!R42</f>
        <v>1003648.9</v>
      </c>
    </row>
    <row r="40" spans="1:19">
      <c r="K40" s="150"/>
      <c r="L40" s="150"/>
      <c r="R40" s="150"/>
    </row>
    <row r="41" spans="1:19">
      <c r="K41" s="150"/>
      <c r="L41" s="150"/>
    </row>
    <row r="42" spans="1:19">
      <c r="K42" s="150"/>
      <c r="L42" s="150"/>
    </row>
    <row r="44" spans="1:19">
      <c r="M44" s="150"/>
    </row>
    <row r="47" spans="1:19" s="30" customFormat="1" ht="12" customHeight="1">
      <c r="B47" s="162"/>
      <c r="C47" s="162"/>
      <c r="D47" s="162"/>
      <c r="E47" s="162"/>
      <c r="F47" s="162"/>
      <c r="G47" s="162"/>
      <c r="H47" s="162"/>
      <c r="I47" s="162"/>
      <c r="J47" s="162"/>
      <c r="K47" s="162"/>
      <c r="L47" s="162"/>
      <c r="M47" s="162"/>
      <c r="N47" s="162"/>
      <c r="O47" s="162"/>
      <c r="P47" s="162"/>
      <c r="Q47" s="162"/>
      <c r="R47" s="162"/>
      <c r="S47" s="162"/>
    </row>
  </sheetData>
  <mergeCells count="10">
    <mergeCell ref="A1:Q1"/>
    <mergeCell ref="A2:R2"/>
    <mergeCell ref="A4:A6"/>
    <mergeCell ref="B4:D5"/>
    <mergeCell ref="E4:G5"/>
    <mergeCell ref="H4:J5"/>
    <mergeCell ref="K4:M5"/>
    <mergeCell ref="N4:P5"/>
    <mergeCell ref="Q4:Q6"/>
    <mergeCell ref="R4:R6"/>
  </mergeCells>
  <phoneticPr fontId="74" type="noConversion"/>
  <printOptions horizontalCentered="1"/>
  <pageMargins left="0.23622047244094491" right="0.23622047244094491" top="0.43307086614173229" bottom="0.27559055118110237" header="0.19685039370078741" footer="0.23622047244094491"/>
  <pageSetup paperSize="8" scale="95" firstPageNumber="17" orientation="landscape" useFirstPageNumber="1" r:id="rId1"/>
  <headerFooter alignWithMargins="0">
    <oddFooter>&amp;C- &amp;P -</oddFooter>
  </headerFooter>
</worksheet>
</file>

<file path=xl/worksheets/sheet5.xml><?xml version="1.0" encoding="utf-8"?>
<worksheet xmlns="http://schemas.openxmlformats.org/spreadsheetml/2006/main" xmlns:r="http://schemas.openxmlformats.org/officeDocument/2006/relationships">
  <dimension ref="A1:C1404"/>
  <sheetViews>
    <sheetView workbookViewId="0">
      <pane ySplit="1" topLeftCell="A2" activePane="bottomLeft" state="frozen"/>
      <selection pane="bottomLeft" activeCell="F10" sqref="F10"/>
    </sheetView>
  </sheetViews>
  <sheetFormatPr defaultColWidth="9" defaultRowHeight="14.25"/>
  <cols>
    <col min="1" max="1" width="46.75" style="238" customWidth="1"/>
    <col min="2" max="2" width="19.75" style="163" customWidth="1"/>
    <col min="3" max="3" width="19.75" style="162" customWidth="1"/>
    <col min="4" max="4" width="9" style="163"/>
    <col min="5" max="6" width="9.5" style="163" customWidth="1"/>
    <col min="7" max="16384" width="9" style="163"/>
  </cols>
  <sheetData>
    <row r="1" spans="1:3" ht="20.25">
      <c r="A1" s="325" t="s">
        <v>2532</v>
      </c>
      <c r="B1" s="325"/>
      <c r="C1" s="325"/>
    </row>
    <row r="2" spans="1:3" ht="25.5" customHeight="1">
      <c r="A2" s="326" t="s">
        <v>1240</v>
      </c>
      <c r="B2" s="326"/>
      <c r="C2" s="326"/>
    </row>
    <row r="3" spans="1:3" ht="25.5" customHeight="1">
      <c r="A3" s="193"/>
      <c r="B3" s="191"/>
      <c r="C3" s="193"/>
    </row>
    <row r="4" spans="1:3" s="30" customFormat="1" ht="10.5" customHeight="1">
      <c r="A4" s="327" t="s">
        <v>103</v>
      </c>
      <c r="B4" s="328" t="s">
        <v>2494</v>
      </c>
      <c r="C4" s="329"/>
    </row>
    <row r="5" spans="1:3" s="30" customFormat="1" ht="10.5" customHeight="1">
      <c r="A5" s="327"/>
      <c r="B5" s="330"/>
      <c r="C5" s="331"/>
    </row>
    <row r="6" spans="1:3" s="30" customFormat="1" ht="10.5" customHeight="1">
      <c r="A6" s="327"/>
      <c r="B6" s="332"/>
      <c r="C6" s="333"/>
    </row>
    <row r="7" spans="1:3" ht="18" customHeight="1">
      <c r="A7" s="306" t="s">
        <v>1547</v>
      </c>
      <c r="B7" s="240" t="s">
        <v>2493</v>
      </c>
      <c r="C7" s="161" t="s">
        <v>12</v>
      </c>
    </row>
    <row r="8" spans="1:3" ht="18" customHeight="1">
      <c r="A8" s="305"/>
      <c r="B8" s="6">
        <f>C8</f>
        <v>668179</v>
      </c>
      <c r="C8" s="245">
        <f>SUM(C9,C262,C295,C314,C435,C490,C546,C595,C712,C784,C862,C886,C1016,C1080,C1156,C1183,C1212,C1222,C1301,C1319,C1372,C1375,C1383)</f>
        <v>668179</v>
      </c>
    </row>
    <row r="9" spans="1:3" s="236" customFormat="1" ht="15" customHeight="1">
      <c r="A9" s="243" t="s">
        <v>183</v>
      </c>
      <c r="B9" s="6">
        <f t="shared" ref="B9:B72" si="0">C9</f>
        <v>54582</v>
      </c>
      <c r="C9" s="245">
        <f>SUM(C10,C22,C31,C43,C55,C66,C77,C89,C98,C108,C123,C132,C143,C155,C165,C178,C185,C192,C201,C207,C214,C222,C229,C235,C241,C247,C253,C259)</f>
        <v>54582</v>
      </c>
    </row>
    <row r="10" spans="1:3" s="236" customFormat="1" ht="15" customHeight="1">
      <c r="A10" s="243" t="s">
        <v>184</v>
      </c>
      <c r="B10" s="6">
        <f t="shared" si="0"/>
        <v>1919</v>
      </c>
      <c r="C10" s="245">
        <f>SUM(C11:C21)</f>
        <v>1919</v>
      </c>
    </row>
    <row r="11" spans="1:3" s="236" customFormat="1" ht="15" customHeight="1">
      <c r="A11" s="244" t="s">
        <v>1318</v>
      </c>
      <c r="B11" s="6">
        <f t="shared" si="0"/>
        <v>998</v>
      </c>
      <c r="C11" s="245">
        <v>998</v>
      </c>
    </row>
    <row r="12" spans="1:3" s="236" customFormat="1" ht="15" customHeight="1">
      <c r="A12" s="244" t="s">
        <v>1319</v>
      </c>
      <c r="B12" s="6">
        <f t="shared" si="0"/>
        <v>679</v>
      </c>
      <c r="C12" s="245">
        <v>679</v>
      </c>
    </row>
    <row r="13" spans="1:3" s="236" customFormat="1" ht="15" customHeight="1">
      <c r="A13" s="244" t="s">
        <v>1324</v>
      </c>
      <c r="B13" s="6">
        <f t="shared" si="0"/>
        <v>7</v>
      </c>
      <c r="C13" s="245">
        <v>7</v>
      </c>
    </row>
    <row r="14" spans="1:3" s="236" customFormat="1" ht="15" customHeight="1">
      <c r="A14" s="244" t="s">
        <v>1548</v>
      </c>
      <c r="B14" s="6">
        <f t="shared" si="0"/>
        <v>205</v>
      </c>
      <c r="C14" s="245">
        <v>205</v>
      </c>
    </row>
    <row r="15" spans="1:3" s="236" customFormat="1" ht="15" customHeight="1">
      <c r="A15" s="244" t="s">
        <v>1549</v>
      </c>
      <c r="B15" s="6">
        <f t="shared" si="0"/>
        <v>0</v>
      </c>
      <c r="C15" s="245">
        <v>0</v>
      </c>
    </row>
    <row r="16" spans="1:3" s="236" customFormat="1" ht="15" customHeight="1">
      <c r="A16" s="244" t="s">
        <v>1550</v>
      </c>
      <c r="B16" s="6">
        <f t="shared" si="0"/>
        <v>0</v>
      </c>
      <c r="C16" s="245">
        <v>0</v>
      </c>
    </row>
    <row r="17" spans="1:3" s="236" customFormat="1" ht="15" customHeight="1">
      <c r="A17" s="244" t="s">
        <v>1320</v>
      </c>
      <c r="B17" s="6">
        <f t="shared" si="0"/>
        <v>0</v>
      </c>
      <c r="C17" s="245">
        <v>0</v>
      </c>
    </row>
    <row r="18" spans="1:3" s="236" customFormat="1" ht="15" customHeight="1">
      <c r="A18" s="244" t="s">
        <v>1551</v>
      </c>
      <c r="B18" s="6">
        <f t="shared" si="0"/>
        <v>0</v>
      </c>
      <c r="C18" s="245">
        <v>0</v>
      </c>
    </row>
    <row r="19" spans="1:3" s="236" customFormat="1" ht="15" customHeight="1">
      <c r="A19" s="244" t="s">
        <v>1552</v>
      </c>
      <c r="B19" s="6">
        <f t="shared" si="0"/>
        <v>0</v>
      </c>
      <c r="C19" s="245">
        <v>0</v>
      </c>
    </row>
    <row r="20" spans="1:3" s="236" customFormat="1" ht="15" customHeight="1">
      <c r="A20" s="244" t="s">
        <v>1321</v>
      </c>
      <c r="B20" s="6">
        <f t="shared" si="0"/>
        <v>30</v>
      </c>
      <c r="C20" s="245">
        <v>30</v>
      </c>
    </row>
    <row r="21" spans="1:3" s="236" customFormat="1" ht="15" customHeight="1">
      <c r="A21" s="244" t="s">
        <v>1322</v>
      </c>
      <c r="B21" s="6">
        <f t="shared" si="0"/>
        <v>0</v>
      </c>
      <c r="C21" s="245">
        <v>0</v>
      </c>
    </row>
    <row r="22" spans="1:3" s="236" customFormat="1" ht="15" customHeight="1">
      <c r="A22" s="243" t="s">
        <v>185</v>
      </c>
      <c r="B22" s="6">
        <f t="shared" si="0"/>
        <v>1153</v>
      </c>
      <c r="C22" s="245">
        <f>SUM(C23:C30)</f>
        <v>1153</v>
      </c>
    </row>
    <row r="23" spans="1:3" s="236" customFormat="1" ht="15" customHeight="1">
      <c r="A23" s="244" t="s">
        <v>1318</v>
      </c>
      <c r="B23" s="6">
        <f t="shared" si="0"/>
        <v>757</v>
      </c>
      <c r="C23" s="245">
        <v>757</v>
      </c>
    </row>
    <row r="24" spans="1:3" s="236" customFormat="1" ht="15" customHeight="1">
      <c r="A24" s="244" t="s">
        <v>1319</v>
      </c>
      <c r="B24" s="6">
        <f t="shared" si="0"/>
        <v>248</v>
      </c>
      <c r="C24" s="245">
        <v>248</v>
      </c>
    </row>
    <row r="25" spans="1:3" s="236" customFormat="1" ht="15" customHeight="1">
      <c r="A25" s="244" t="s">
        <v>1324</v>
      </c>
      <c r="B25" s="6">
        <f t="shared" si="0"/>
        <v>4</v>
      </c>
      <c r="C25" s="245">
        <v>4</v>
      </c>
    </row>
    <row r="26" spans="1:3" s="236" customFormat="1" ht="15" customHeight="1">
      <c r="A26" s="244" t="s">
        <v>1553</v>
      </c>
      <c r="B26" s="6">
        <f t="shared" si="0"/>
        <v>79</v>
      </c>
      <c r="C26" s="245">
        <v>79</v>
      </c>
    </row>
    <row r="27" spans="1:3" s="236" customFormat="1" ht="15" customHeight="1">
      <c r="A27" s="244" t="s">
        <v>1323</v>
      </c>
      <c r="B27" s="6">
        <f t="shared" si="0"/>
        <v>59</v>
      </c>
      <c r="C27" s="245">
        <v>59</v>
      </c>
    </row>
    <row r="28" spans="1:3" s="236" customFormat="1" ht="15" customHeight="1">
      <c r="A28" s="244" t="s">
        <v>1554</v>
      </c>
      <c r="B28" s="6">
        <f t="shared" si="0"/>
        <v>0</v>
      </c>
      <c r="C28" s="245">
        <v>0</v>
      </c>
    </row>
    <row r="29" spans="1:3" s="236" customFormat="1" ht="15" customHeight="1">
      <c r="A29" s="244" t="s">
        <v>1321</v>
      </c>
      <c r="B29" s="6">
        <f t="shared" si="0"/>
        <v>5</v>
      </c>
      <c r="C29" s="245">
        <v>5</v>
      </c>
    </row>
    <row r="30" spans="1:3" s="236" customFormat="1" ht="15" customHeight="1">
      <c r="A30" s="244" t="s">
        <v>1555</v>
      </c>
      <c r="B30" s="6">
        <f t="shared" si="0"/>
        <v>1</v>
      </c>
      <c r="C30" s="245">
        <v>1</v>
      </c>
    </row>
    <row r="31" spans="1:3" s="236" customFormat="1" ht="15" customHeight="1">
      <c r="A31" s="243" t="s">
        <v>1556</v>
      </c>
      <c r="B31" s="6">
        <f t="shared" si="0"/>
        <v>13129</v>
      </c>
      <c r="C31" s="245">
        <f>SUM(C32:C42)</f>
        <v>13129</v>
      </c>
    </row>
    <row r="32" spans="1:3" s="236" customFormat="1" ht="15" customHeight="1">
      <c r="A32" s="244" t="s">
        <v>1318</v>
      </c>
      <c r="B32" s="6">
        <f t="shared" si="0"/>
        <v>2910</v>
      </c>
      <c r="C32" s="245">
        <v>2910</v>
      </c>
    </row>
    <row r="33" spans="1:3" s="236" customFormat="1" ht="15" customHeight="1">
      <c r="A33" s="244" t="s">
        <v>1319</v>
      </c>
      <c r="B33" s="6">
        <f t="shared" si="0"/>
        <v>2352</v>
      </c>
      <c r="C33" s="245">
        <v>2352</v>
      </c>
    </row>
    <row r="34" spans="1:3" s="236" customFormat="1" ht="15" customHeight="1">
      <c r="A34" s="244" t="s">
        <v>1324</v>
      </c>
      <c r="B34" s="6">
        <f t="shared" si="0"/>
        <v>7533</v>
      </c>
      <c r="C34" s="245">
        <v>7533</v>
      </c>
    </row>
    <row r="35" spans="1:3" s="236" customFormat="1" ht="15" customHeight="1">
      <c r="A35" s="244" t="s">
        <v>1557</v>
      </c>
      <c r="B35" s="6">
        <f t="shared" si="0"/>
        <v>0</v>
      </c>
      <c r="C35" s="245">
        <v>0</v>
      </c>
    </row>
    <row r="36" spans="1:3" s="236" customFormat="1" ht="15" customHeight="1">
      <c r="A36" s="244" t="s">
        <v>1558</v>
      </c>
      <c r="B36" s="6">
        <f t="shared" si="0"/>
        <v>11</v>
      </c>
      <c r="C36" s="245">
        <v>11</v>
      </c>
    </row>
    <row r="37" spans="1:3" s="236" customFormat="1" ht="15" customHeight="1">
      <c r="A37" s="244" t="s">
        <v>1559</v>
      </c>
      <c r="B37" s="6">
        <f t="shared" si="0"/>
        <v>0</v>
      </c>
      <c r="C37" s="245">
        <v>0</v>
      </c>
    </row>
    <row r="38" spans="1:3" s="236" customFormat="1" ht="15" customHeight="1">
      <c r="A38" s="244" t="s">
        <v>1325</v>
      </c>
      <c r="B38" s="6">
        <f t="shared" si="0"/>
        <v>78</v>
      </c>
      <c r="C38" s="245">
        <v>78</v>
      </c>
    </row>
    <row r="39" spans="1:3" s="236" customFormat="1" ht="15" customHeight="1">
      <c r="A39" s="244" t="s">
        <v>1326</v>
      </c>
      <c r="B39" s="6">
        <f t="shared" si="0"/>
        <v>-310</v>
      </c>
      <c r="C39" s="245">
        <v>-310</v>
      </c>
    </row>
    <row r="40" spans="1:3" s="236" customFormat="1" ht="15" customHeight="1">
      <c r="A40" s="244" t="s">
        <v>1560</v>
      </c>
      <c r="B40" s="6">
        <f t="shared" si="0"/>
        <v>0</v>
      </c>
      <c r="C40" s="245">
        <v>0</v>
      </c>
    </row>
    <row r="41" spans="1:3" s="236" customFormat="1" ht="15" customHeight="1">
      <c r="A41" s="244" t="s">
        <v>1321</v>
      </c>
      <c r="B41" s="6">
        <f t="shared" si="0"/>
        <v>463</v>
      </c>
      <c r="C41" s="245">
        <v>463</v>
      </c>
    </row>
    <row r="42" spans="1:3" s="236" customFormat="1" ht="15" customHeight="1">
      <c r="A42" s="244" t="s">
        <v>1561</v>
      </c>
      <c r="B42" s="6">
        <f t="shared" si="0"/>
        <v>92</v>
      </c>
      <c r="C42" s="245">
        <v>92</v>
      </c>
    </row>
    <row r="43" spans="1:3" s="236" customFormat="1" ht="15" customHeight="1">
      <c r="A43" s="243" t="s">
        <v>186</v>
      </c>
      <c r="B43" s="6">
        <f t="shared" si="0"/>
        <v>3400</v>
      </c>
      <c r="C43" s="245">
        <f>SUM(C44:C54)</f>
        <v>3400</v>
      </c>
    </row>
    <row r="44" spans="1:3" s="236" customFormat="1" ht="15" customHeight="1">
      <c r="A44" s="244" t="s">
        <v>1318</v>
      </c>
      <c r="B44" s="6">
        <f t="shared" si="0"/>
        <v>1111</v>
      </c>
      <c r="C44" s="245">
        <v>1111</v>
      </c>
    </row>
    <row r="45" spans="1:3" s="236" customFormat="1" ht="15" customHeight="1">
      <c r="A45" s="244" t="s">
        <v>1319</v>
      </c>
      <c r="B45" s="6">
        <f t="shared" si="0"/>
        <v>549</v>
      </c>
      <c r="C45" s="245">
        <v>549</v>
      </c>
    </row>
    <row r="46" spans="1:3" s="236" customFormat="1" ht="15" customHeight="1">
      <c r="A46" s="244" t="s">
        <v>1324</v>
      </c>
      <c r="B46" s="6">
        <f t="shared" si="0"/>
        <v>0</v>
      </c>
      <c r="C46" s="245">
        <v>0</v>
      </c>
    </row>
    <row r="47" spans="1:3" s="236" customFormat="1" ht="15" customHeight="1">
      <c r="A47" s="244" t="s">
        <v>1562</v>
      </c>
      <c r="B47" s="6">
        <f t="shared" si="0"/>
        <v>0</v>
      </c>
      <c r="C47" s="245">
        <v>0</v>
      </c>
    </row>
    <row r="48" spans="1:3" s="236" customFormat="1" ht="15" customHeight="1">
      <c r="A48" s="244" t="s">
        <v>1563</v>
      </c>
      <c r="B48" s="6">
        <f t="shared" si="0"/>
        <v>0</v>
      </c>
      <c r="C48" s="245">
        <v>0</v>
      </c>
    </row>
    <row r="49" spans="1:3" s="236" customFormat="1" ht="15" customHeight="1">
      <c r="A49" s="244" t="s">
        <v>1564</v>
      </c>
      <c r="B49" s="6">
        <f t="shared" si="0"/>
        <v>0</v>
      </c>
      <c r="C49" s="245">
        <v>0</v>
      </c>
    </row>
    <row r="50" spans="1:3" s="236" customFormat="1" ht="15" customHeight="1">
      <c r="A50" s="244" t="s">
        <v>1327</v>
      </c>
      <c r="B50" s="6">
        <f t="shared" si="0"/>
        <v>12</v>
      </c>
      <c r="C50" s="245">
        <v>12</v>
      </c>
    </row>
    <row r="51" spans="1:3" s="236" customFormat="1" ht="15" customHeight="1">
      <c r="A51" s="244" t="s">
        <v>1328</v>
      </c>
      <c r="B51" s="6">
        <f t="shared" si="0"/>
        <v>18</v>
      </c>
      <c r="C51" s="245">
        <v>18</v>
      </c>
    </row>
    <row r="52" spans="1:3" s="236" customFormat="1" ht="15" customHeight="1">
      <c r="A52" s="244" t="s">
        <v>1329</v>
      </c>
      <c r="B52" s="6">
        <f t="shared" si="0"/>
        <v>957</v>
      </c>
      <c r="C52" s="245">
        <v>957</v>
      </c>
    </row>
    <row r="53" spans="1:3" s="236" customFormat="1" ht="15" customHeight="1">
      <c r="A53" s="244" t="s">
        <v>1321</v>
      </c>
      <c r="B53" s="6">
        <f t="shared" si="0"/>
        <v>453</v>
      </c>
      <c r="C53" s="245">
        <v>453</v>
      </c>
    </row>
    <row r="54" spans="1:3" s="236" customFormat="1" ht="15" customHeight="1">
      <c r="A54" s="244" t="s">
        <v>1565</v>
      </c>
      <c r="B54" s="6">
        <f t="shared" si="0"/>
        <v>300</v>
      </c>
      <c r="C54" s="245">
        <v>300</v>
      </c>
    </row>
    <row r="55" spans="1:3" s="236" customFormat="1" ht="15" customHeight="1">
      <c r="A55" s="243" t="s">
        <v>187</v>
      </c>
      <c r="B55" s="6">
        <f t="shared" si="0"/>
        <v>697</v>
      </c>
      <c r="C55" s="245">
        <f>SUM(C56:C65)</f>
        <v>697</v>
      </c>
    </row>
    <row r="56" spans="1:3" s="236" customFormat="1" ht="15" customHeight="1">
      <c r="A56" s="244" t="s">
        <v>1318</v>
      </c>
      <c r="B56" s="6">
        <f t="shared" si="0"/>
        <v>242</v>
      </c>
      <c r="C56" s="245">
        <v>242</v>
      </c>
    </row>
    <row r="57" spans="1:3" s="236" customFormat="1" ht="15" customHeight="1">
      <c r="A57" s="244" t="s">
        <v>1319</v>
      </c>
      <c r="B57" s="6">
        <f t="shared" si="0"/>
        <v>169</v>
      </c>
      <c r="C57" s="245">
        <v>169</v>
      </c>
    </row>
    <row r="58" spans="1:3" s="236" customFormat="1" ht="15" customHeight="1">
      <c r="A58" s="244" t="s">
        <v>1324</v>
      </c>
      <c r="B58" s="6">
        <f t="shared" si="0"/>
        <v>0</v>
      </c>
      <c r="C58" s="245">
        <v>0</v>
      </c>
    </row>
    <row r="59" spans="1:3" s="236" customFormat="1" ht="15" customHeight="1">
      <c r="A59" s="244" t="s">
        <v>1566</v>
      </c>
      <c r="B59" s="6">
        <f t="shared" si="0"/>
        <v>0</v>
      </c>
      <c r="C59" s="245">
        <v>0</v>
      </c>
    </row>
    <row r="60" spans="1:3" s="236" customFormat="1" ht="15" customHeight="1">
      <c r="A60" s="244" t="s">
        <v>1330</v>
      </c>
      <c r="B60" s="6">
        <f t="shared" si="0"/>
        <v>10</v>
      </c>
      <c r="C60" s="245">
        <v>10</v>
      </c>
    </row>
    <row r="61" spans="1:3" s="236" customFormat="1" ht="15" customHeight="1">
      <c r="A61" s="244" t="s">
        <v>1567</v>
      </c>
      <c r="B61" s="6">
        <f t="shared" si="0"/>
        <v>0</v>
      </c>
      <c r="C61" s="245">
        <v>0</v>
      </c>
    </row>
    <row r="62" spans="1:3" s="236" customFormat="1" ht="15" customHeight="1">
      <c r="A62" s="244" t="s">
        <v>1331</v>
      </c>
      <c r="B62" s="6">
        <f t="shared" si="0"/>
        <v>100</v>
      </c>
      <c r="C62" s="245">
        <v>100</v>
      </c>
    </row>
    <row r="63" spans="1:3" s="236" customFormat="1" ht="15" customHeight="1">
      <c r="A63" s="244" t="s">
        <v>1568</v>
      </c>
      <c r="B63" s="6">
        <f t="shared" si="0"/>
        <v>0</v>
      </c>
      <c r="C63" s="245">
        <v>0</v>
      </c>
    </row>
    <row r="64" spans="1:3" s="236" customFormat="1" ht="15" customHeight="1">
      <c r="A64" s="244" t="s">
        <v>1321</v>
      </c>
      <c r="B64" s="6">
        <f t="shared" si="0"/>
        <v>176</v>
      </c>
      <c r="C64" s="245">
        <v>176</v>
      </c>
    </row>
    <row r="65" spans="1:3" s="236" customFormat="1" ht="15" customHeight="1">
      <c r="A65" s="244" t="s">
        <v>1569</v>
      </c>
      <c r="B65" s="6">
        <f t="shared" si="0"/>
        <v>0</v>
      </c>
      <c r="C65" s="245">
        <v>0</v>
      </c>
    </row>
    <row r="66" spans="1:3" s="236" customFormat="1" ht="15" customHeight="1">
      <c r="A66" s="243" t="s">
        <v>188</v>
      </c>
      <c r="B66" s="6">
        <f t="shared" si="0"/>
        <v>2811</v>
      </c>
      <c r="C66" s="245">
        <f>SUM(C67:C76)</f>
        <v>2811</v>
      </c>
    </row>
    <row r="67" spans="1:3" s="236" customFormat="1" ht="15" customHeight="1">
      <c r="A67" s="244" t="s">
        <v>1318</v>
      </c>
      <c r="B67" s="6">
        <f t="shared" si="0"/>
        <v>1146</v>
      </c>
      <c r="C67" s="245">
        <v>1146</v>
      </c>
    </row>
    <row r="68" spans="1:3" s="236" customFormat="1" ht="15" customHeight="1">
      <c r="A68" s="244" t="s">
        <v>1319</v>
      </c>
      <c r="B68" s="6">
        <f t="shared" si="0"/>
        <v>782</v>
      </c>
      <c r="C68" s="245">
        <v>782</v>
      </c>
    </row>
    <row r="69" spans="1:3" s="236" customFormat="1" ht="15" customHeight="1">
      <c r="A69" s="244" t="s">
        <v>1324</v>
      </c>
      <c r="B69" s="6">
        <f t="shared" si="0"/>
        <v>0</v>
      </c>
      <c r="C69" s="245">
        <v>0</v>
      </c>
    </row>
    <row r="70" spans="1:3" s="236" customFormat="1" ht="15" customHeight="1">
      <c r="A70" s="244" t="s">
        <v>1332</v>
      </c>
      <c r="B70" s="6">
        <f t="shared" si="0"/>
        <v>68</v>
      </c>
      <c r="C70" s="245">
        <v>68</v>
      </c>
    </row>
    <row r="71" spans="1:3" s="236" customFormat="1" ht="15" customHeight="1">
      <c r="A71" s="244" t="s">
        <v>1333</v>
      </c>
      <c r="B71" s="6">
        <f t="shared" si="0"/>
        <v>311</v>
      </c>
      <c r="C71" s="245">
        <v>311</v>
      </c>
    </row>
    <row r="72" spans="1:3" s="236" customFormat="1" ht="15" customHeight="1">
      <c r="A72" s="244" t="s">
        <v>1334</v>
      </c>
      <c r="B72" s="6">
        <f t="shared" si="0"/>
        <v>24</v>
      </c>
      <c r="C72" s="245">
        <v>24</v>
      </c>
    </row>
    <row r="73" spans="1:3" s="236" customFormat="1" ht="15" customHeight="1">
      <c r="A73" s="244" t="s">
        <v>1335</v>
      </c>
      <c r="B73" s="6">
        <f t="shared" ref="B73:B136" si="1">C73</f>
        <v>193</v>
      </c>
      <c r="C73" s="245">
        <v>193</v>
      </c>
    </row>
    <row r="74" spans="1:3" s="236" customFormat="1" ht="15" customHeight="1">
      <c r="A74" s="244" t="s">
        <v>1570</v>
      </c>
      <c r="B74" s="6">
        <f t="shared" si="1"/>
        <v>0</v>
      </c>
      <c r="C74" s="245">
        <v>0</v>
      </c>
    </row>
    <row r="75" spans="1:3" s="236" customFormat="1" ht="15" customHeight="1">
      <c r="A75" s="244" t="s">
        <v>1321</v>
      </c>
      <c r="B75" s="6">
        <f t="shared" si="1"/>
        <v>481</v>
      </c>
      <c r="C75" s="245">
        <v>481</v>
      </c>
    </row>
    <row r="76" spans="1:3" s="236" customFormat="1" ht="15" customHeight="1">
      <c r="A76" s="244" t="s">
        <v>1571</v>
      </c>
      <c r="B76" s="6">
        <f t="shared" si="1"/>
        <v>-194</v>
      </c>
      <c r="C76" s="245">
        <v>-194</v>
      </c>
    </row>
    <row r="77" spans="1:3" s="236" customFormat="1" ht="15" customHeight="1">
      <c r="A77" s="243" t="s">
        <v>189</v>
      </c>
      <c r="B77" s="6">
        <f t="shared" si="1"/>
        <v>3883</v>
      </c>
      <c r="C77" s="245">
        <f>SUM(C78:C88)</f>
        <v>3883</v>
      </c>
    </row>
    <row r="78" spans="1:3" s="236" customFormat="1" ht="15" customHeight="1">
      <c r="A78" s="244" t="s">
        <v>1318</v>
      </c>
      <c r="B78" s="6">
        <f t="shared" si="1"/>
        <v>0</v>
      </c>
      <c r="C78" s="245">
        <v>0</v>
      </c>
    </row>
    <row r="79" spans="1:3" s="236" customFormat="1" ht="15" customHeight="1">
      <c r="A79" s="244" t="s">
        <v>1319</v>
      </c>
      <c r="B79" s="6">
        <f t="shared" si="1"/>
        <v>68</v>
      </c>
      <c r="C79" s="245">
        <v>68</v>
      </c>
    </row>
    <row r="80" spans="1:3" s="236" customFormat="1" ht="15" customHeight="1">
      <c r="A80" s="244" t="s">
        <v>1324</v>
      </c>
      <c r="B80" s="6">
        <f t="shared" si="1"/>
        <v>0</v>
      </c>
      <c r="C80" s="245">
        <v>0</v>
      </c>
    </row>
    <row r="81" spans="1:3" s="236" customFormat="1" ht="15" customHeight="1">
      <c r="A81" s="244" t="s">
        <v>1572</v>
      </c>
      <c r="B81" s="6">
        <f t="shared" si="1"/>
        <v>0</v>
      </c>
      <c r="C81" s="245">
        <v>0</v>
      </c>
    </row>
    <row r="82" spans="1:3" s="236" customFormat="1" ht="15" customHeight="1">
      <c r="A82" s="244" t="s">
        <v>1573</v>
      </c>
      <c r="B82" s="6">
        <f t="shared" si="1"/>
        <v>0</v>
      </c>
      <c r="C82" s="245">
        <v>0</v>
      </c>
    </row>
    <row r="83" spans="1:3" s="236" customFormat="1" ht="15" customHeight="1">
      <c r="A83" s="244" t="s">
        <v>1574</v>
      </c>
      <c r="B83" s="6">
        <f t="shared" si="1"/>
        <v>0</v>
      </c>
      <c r="C83" s="245">
        <v>0</v>
      </c>
    </row>
    <row r="84" spans="1:3" s="236" customFormat="1" ht="15" customHeight="1">
      <c r="A84" s="244" t="s">
        <v>1575</v>
      </c>
      <c r="B84" s="6">
        <f t="shared" si="1"/>
        <v>15</v>
      </c>
      <c r="C84" s="245">
        <v>15</v>
      </c>
    </row>
    <row r="85" spans="1:3" s="236" customFormat="1" ht="15" customHeight="1">
      <c r="A85" s="244" t="s">
        <v>1576</v>
      </c>
      <c r="B85" s="6">
        <f t="shared" si="1"/>
        <v>0</v>
      </c>
      <c r="C85" s="245">
        <v>0</v>
      </c>
    </row>
    <row r="86" spans="1:3" s="236" customFormat="1" ht="15" customHeight="1">
      <c r="A86" s="244" t="s">
        <v>1335</v>
      </c>
      <c r="B86" s="6">
        <f t="shared" si="1"/>
        <v>0</v>
      </c>
      <c r="C86" s="245">
        <v>0</v>
      </c>
    </row>
    <row r="87" spans="1:3" s="236" customFormat="1" ht="15" customHeight="1">
      <c r="A87" s="244" t="s">
        <v>1321</v>
      </c>
      <c r="B87" s="6">
        <f t="shared" si="1"/>
        <v>0</v>
      </c>
      <c r="C87" s="245">
        <v>0</v>
      </c>
    </row>
    <row r="88" spans="1:3" s="236" customFormat="1" ht="15" customHeight="1">
      <c r="A88" s="244" t="s">
        <v>1336</v>
      </c>
      <c r="B88" s="6">
        <f t="shared" si="1"/>
        <v>3800</v>
      </c>
      <c r="C88" s="245">
        <v>3800</v>
      </c>
    </row>
    <row r="89" spans="1:3" s="236" customFormat="1" ht="15" customHeight="1">
      <c r="A89" s="243" t="s">
        <v>190</v>
      </c>
      <c r="B89" s="6">
        <f t="shared" si="1"/>
        <v>659</v>
      </c>
      <c r="C89" s="245">
        <f>SUM(C90:C97)</f>
        <v>659</v>
      </c>
    </row>
    <row r="90" spans="1:3" s="236" customFormat="1" ht="15" customHeight="1">
      <c r="A90" s="244" t="s">
        <v>1318</v>
      </c>
      <c r="B90" s="6">
        <f t="shared" si="1"/>
        <v>501</v>
      </c>
      <c r="C90" s="245">
        <v>501</v>
      </c>
    </row>
    <row r="91" spans="1:3" s="236" customFormat="1" ht="15" customHeight="1">
      <c r="A91" s="244" t="s">
        <v>1319</v>
      </c>
      <c r="B91" s="6">
        <f t="shared" si="1"/>
        <v>73</v>
      </c>
      <c r="C91" s="245">
        <v>73</v>
      </c>
    </row>
    <row r="92" spans="1:3" s="236" customFormat="1" ht="15" customHeight="1">
      <c r="A92" s="244" t="s">
        <v>1324</v>
      </c>
      <c r="B92" s="6">
        <f t="shared" si="1"/>
        <v>0</v>
      </c>
      <c r="C92" s="245">
        <v>0</v>
      </c>
    </row>
    <row r="93" spans="1:3" s="236" customFormat="1" ht="15" customHeight="1">
      <c r="A93" s="244" t="s">
        <v>1337</v>
      </c>
      <c r="B93" s="6">
        <f t="shared" si="1"/>
        <v>-9</v>
      </c>
      <c r="C93" s="245">
        <v>-9</v>
      </c>
    </row>
    <row r="94" spans="1:3" s="236" customFormat="1" ht="15" customHeight="1">
      <c r="A94" s="244" t="s">
        <v>1577</v>
      </c>
      <c r="B94" s="6">
        <f t="shared" si="1"/>
        <v>0</v>
      </c>
      <c r="C94" s="245">
        <v>0</v>
      </c>
    </row>
    <row r="95" spans="1:3" s="236" customFormat="1" ht="15" customHeight="1">
      <c r="A95" s="244" t="s">
        <v>1335</v>
      </c>
      <c r="B95" s="6">
        <f t="shared" si="1"/>
        <v>16</v>
      </c>
      <c r="C95" s="245">
        <v>16</v>
      </c>
    </row>
    <row r="96" spans="1:3" s="236" customFormat="1" ht="15" customHeight="1">
      <c r="A96" s="244" t="s">
        <v>1321</v>
      </c>
      <c r="B96" s="6">
        <f t="shared" si="1"/>
        <v>34</v>
      </c>
      <c r="C96" s="245">
        <v>34</v>
      </c>
    </row>
    <row r="97" spans="1:3" s="236" customFormat="1" ht="15" customHeight="1">
      <c r="A97" s="244" t="s">
        <v>1338</v>
      </c>
      <c r="B97" s="6">
        <f t="shared" si="1"/>
        <v>44</v>
      </c>
      <c r="C97" s="245">
        <v>44</v>
      </c>
    </row>
    <row r="98" spans="1:3" s="236" customFormat="1" ht="15" customHeight="1">
      <c r="A98" s="243" t="s">
        <v>1578</v>
      </c>
      <c r="B98" s="6">
        <f t="shared" si="1"/>
        <v>12</v>
      </c>
      <c r="C98" s="245">
        <f>SUM(C99:C107)</f>
        <v>12</v>
      </c>
    </row>
    <row r="99" spans="1:3" s="236" customFormat="1" ht="15" customHeight="1">
      <c r="A99" s="244" t="s">
        <v>1318</v>
      </c>
      <c r="B99" s="6">
        <f t="shared" si="1"/>
        <v>12</v>
      </c>
      <c r="C99" s="245">
        <v>12</v>
      </c>
    </row>
    <row r="100" spans="1:3" s="236" customFormat="1" ht="15" customHeight="1">
      <c r="A100" s="244" t="s">
        <v>1319</v>
      </c>
      <c r="B100" s="6">
        <f t="shared" si="1"/>
        <v>0</v>
      </c>
      <c r="C100" s="245">
        <v>0</v>
      </c>
    </row>
    <row r="101" spans="1:3" s="236" customFormat="1" ht="15" customHeight="1">
      <c r="A101" s="244" t="s">
        <v>1324</v>
      </c>
      <c r="B101" s="6">
        <f t="shared" si="1"/>
        <v>0</v>
      </c>
      <c r="C101" s="245">
        <v>0</v>
      </c>
    </row>
    <row r="102" spans="1:3" s="236" customFormat="1" ht="15" customHeight="1">
      <c r="A102" s="244" t="s">
        <v>1579</v>
      </c>
      <c r="B102" s="6">
        <f t="shared" si="1"/>
        <v>0</v>
      </c>
      <c r="C102" s="245">
        <v>0</v>
      </c>
    </row>
    <row r="103" spans="1:3" s="236" customFormat="1" ht="15" customHeight="1">
      <c r="A103" s="244" t="s">
        <v>1580</v>
      </c>
      <c r="B103" s="6">
        <f t="shared" si="1"/>
        <v>0</v>
      </c>
      <c r="C103" s="245">
        <v>0</v>
      </c>
    </row>
    <row r="104" spans="1:3" s="236" customFormat="1" ht="15" customHeight="1">
      <c r="A104" s="244" t="s">
        <v>1581</v>
      </c>
      <c r="B104" s="6">
        <f t="shared" si="1"/>
        <v>0</v>
      </c>
      <c r="C104" s="245">
        <v>0</v>
      </c>
    </row>
    <row r="105" spans="1:3" s="236" customFormat="1" ht="15" customHeight="1">
      <c r="A105" s="244" t="s">
        <v>1335</v>
      </c>
      <c r="B105" s="6">
        <f t="shared" si="1"/>
        <v>0</v>
      </c>
      <c r="C105" s="245">
        <v>0</v>
      </c>
    </row>
    <row r="106" spans="1:3" s="236" customFormat="1" ht="15" customHeight="1">
      <c r="A106" s="244" t="s">
        <v>1321</v>
      </c>
      <c r="B106" s="6">
        <f t="shared" si="1"/>
        <v>0</v>
      </c>
      <c r="C106" s="245">
        <v>0</v>
      </c>
    </row>
    <row r="107" spans="1:3" s="236" customFormat="1" ht="15" customHeight="1">
      <c r="A107" s="244" t="s">
        <v>1582</v>
      </c>
      <c r="B107" s="6">
        <f t="shared" si="1"/>
        <v>0</v>
      </c>
      <c r="C107" s="245">
        <v>0</v>
      </c>
    </row>
    <row r="108" spans="1:3" s="236" customFormat="1" ht="15" customHeight="1">
      <c r="A108" s="243" t="s">
        <v>191</v>
      </c>
      <c r="B108" s="6">
        <f t="shared" si="1"/>
        <v>1358</v>
      </c>
      <c r="C108" s="245">
        <f>SUM(C109:C122)</f>
        <v>1358</v>
      </c>
    </row>
    <row r="109" spans="1:3" s="236" customFormat="1" ht="15" customHeight="1">
      <c r="A109" s="244" t="s">
        <v>1318</v>
      </c>
      <c r="B109" s="6">
        <f t="shared" si="1"/>
        <v>0</v>
      </c>
      <c r="C109" s="245">
        <v>0</v>
      </c>
    </row>
    <row r="110" spans="1:3" s="236" customFormat="1" ht="15" customHeight="1">
      <c r="A110" s="244" t="s">
        <v>1319</v>
      </c>
      <c r="B110" s="6">
        <f t="shared" si="1"/>
        <v>0</v>
      </c>
      <c r="C110" s="245">
        <v>0</v>
      </c>
    </row>
    <row r="111" spans="1:3" s="236" customFormat="1" ht="15" customHeight="1">
      <c r="A111" s="244" t="s">
        <v>1324</v>
      </c>
      <c r="B111" s="6">
        <f t="shared" si="1"/>
        <v>0</v>
      </c>
      <c r="C111" s="245">
        <v>0</v>
      </c>
    </row>
    <row r="112" spans="1:3" s="236" customFormat="1" ht="15" customHeight="1">
      <c r="A112" s="244" t="s">
        <v>1583</v>
      </c>
      <c r="B112" s="6">
        <f t="shared" si="1"/>
        <v>0</v>
      </c>
      <c r="C112" s="245">
        <v>0</v>
      </c>
    </row>
    <row r="113" spans="1:3" s="236" customFormat="1" ht="15" customHeight="1">
      <c r="A113" s="244" t="s">
        <v>1584</v>
      </c>
      <c r="B113" s="6">
        <f t="shared" si="1"/>
        <v>0</v>
      </c>
      <c r="C113" s="245">
        <v>0</v>
      </c>
    </row>
    <row r="114" spans="1:3" s="236" customFormat="1" ht="15" customHeight="1">
      <c r="A114" s="244" t="s">
        <v>1339</v>
      </c>
      <c r="B114" s="6">
        <f t="shared" si="1"/>
        <v>330</v>
      </c>
      <c r="C114" s="245">
        <v>330</v>
      </c>
    </row>
    <row r="115" spans="1:3" s="236" customFormat="1" ht="15" customHeight="1">
      <c r="A115" s="244" t="s">
        <v>1585</v>
      </c>
      <c r="B115" s="6">
        <f t="shared" si="1"/>
        <v>0</v>
      </c>
      <c r="C115" s="245">
        <v>0</v>
      </c>
    </row>
    <row r="116" spans="1:3" s="236" customFormat="1" ht="15" customHeight="1">
      <c r="A116" s="244" t="s">
        <v>1340</v>
      </c>
      <c r="B116" s="6">
        <f t="shared" si="1"/>
        <v>326</v>
      </c>
      <c r="C116" s="245">
        <v>326</v>
      </c>
    </row>
    <row r="117" spans="1:3" s="236" customFormat="1" ht="15" customHeight="1">
      <c r="A117" s="244" t="s">
        <v>1586</v>
      </c>
      <c r="B117" s="6">
        <f t="shared" si="1"/>
        <v>0</v>
      </c>
      <c r="C117" s="245">
        <v>0</v>
      </c>
    </row>
    <row r="118" spans="1:3" s="236" customFormat="1" ht="15" customHeight="1">
      <c r="A118" s="244" t="s">
        <v>1587</v>
      </c>
      <c r="B118" s="6">
        <f t="shared" si="1"/>
        <v>0</v>
      </c>
      <c r="C118" s="245">
        <v>0</v>
      </c>
    </row>
    <row r="119" spans="1:3" s="236" customFormat="1" ht="15" customHeight="1">
      <c r="A119" s="244" t="s">
        <v>1588</v>
      </c>
      <c r="B119" s="6">
        <f t="shared" si="1"/>
        <v>0</v>
      </c>
      <c r="C119" s="245">
        <v>0</v>
      </c>
    </row>
    <row r="120" spans="1:3" s="236" customFormat="1" ht="15" customHeight="1">
      <c r="A120" s="244" t="s">
        <v>1589</v>
      </c>
      <c r="B120" s="6">
        <f t="shared" si="1"/>
        <v>0</v>
      </c>
      <c r="C120" s="245">
        <v>0</v>
      </c>
    </row>
    <row r="121" spans="1:3" s="236" customFormat="1" ht="15" customHeight="1">
      <c r="A121" s="244" t="s">
        <v>1321</v>
      </c>
      <c r="B121" s="6">
        <f t="shared" si="1"/>
        <v>240</v>
      </c>
      <c r="C121" s="245">
        <v>240</v>
      </c>
    </row>
    <row r="122" spans="1:3" s="236" customFormat="1" ht="15" customHeight="1">
      <c r="A122" s="244" t="s">
        <v>1341</v>
      </c>
      <c r="B122" s="6">
        <f t="shared" si="1"/>
        <v>462</v>
      </c>
      <c r="C122" s="245">
        <v>462</v>
      </c>
    </row>
    <row r="123" spans="1:3" s="236" customFormat="1" ht="15" customHeight="1">
      <c r="A123" s="243" t="s">
        <v>192</v>
      </c>
      <c r="B123" s="6">
        <f t="shared" si="1"/>
        <v>3086</v>
      </c>
      <c r="C123" s="245">
        <f>SUM(C124:C131)</f>
        <v>3086</v>
      </c>
    </row>
    <row r="124" spans="1:3" s="236" customFormat="1" ht="15" customHeight="1">
      <c r="A124" s="244" t="s">
        <v>1318</v>
      </c>
      <c r="B124" s="6">
        <f t="shared" si="1"/>
        <v>1127</v>
      </c>
      <c r="C124" s="245">
        <v>1127</v>
      </c>
    </row>
    <row r="125" spans="1:3" s="236" customFormat="1" ht="15" customHeight="1">
      <c r="A125" s="244" t="s">
        <v>1319</v>
      </c>
      <c r="B125" s="6">
        <f t="shared" si="1"/>
        <v>1894</v>
      </c>
      <c r="C125" s="245">
        <v>1894</v>
      </c>
    </row>
    <row r="126" spans="1:3" s="236" customFormat="1" ht="15" customHeight="1">
      <c r="A126" s="244" t="s">
        <v>1324</v>
      </c>
      <c r="B126" s="6">
        <f t="shared" si="1"/>
        <v>0</v>
      </c>
      <c r="C126" s="245">
        <v>0</v>
      </c>
    </row>
    <row r="127" spans="1:3" s="236" customFormat="1" ht="15" customHeight="1">
      <c r="A127" s="244" t="s">
        <v>1590</v>
      </c>
      <c r="B127" s="6">
        <f t="shared" si="1"/>
        <v>0</v>
      </c>
      <c r="C127" s="245">
        <v>0</v>
      </c>
    </row>
    <row r="128" spans="1:3" ht="15" customHeight="1">
      <c r="A128" s="244" t="s">
        <v>1591</v>
      </c>
      <c r="B128" s="6">
        <f t="shared" si="1"/>
        <v>0</v>
      </c>
      <c r="C128" s="245">
        <v>0</v>
      </c>
    </row>
    <row r="129" spans="1:3">
      <c r="A129" s="244" t="s">
        <v>1592</v>
      </c>
      <c r="B129" s="6">
        <f t="shared" si="1"/>
        <v>0</v>
      </c>
      <c r="C129" s="245">
        <v>0</v>
      </c>
    </row>
    <row r="130" spans="1:3" s="236" customFormat="1">
      <c r="A130" s="244" t="s">
        <v>1321</v>
      </c>
      <c r="B130" s="6">
        <f t="shared" si="1"/>
        <v>65</v>
      </c>
      <c r="C130" s="245">
        <v>65</v>
      </c>
    </row>
    <row r="131" spans="1:3" s="236" customFormat="1">
      <c r="A131" s="244" t="s">
        <v>1593</v>
      </c>
      <c r="B131" s="6">
        <f t="shared" si="1"/>
        <v>0</v>
      </c>
      <c r="C131" s="245">
        <v>0</v>
      </c>
    </row>
    <row r="132" spans="1:3" s="236" customFormat="1">
      <c r="A132" s="243" t="s">
        <v>193</v>
      </c>
      <c r="B132" s="6">
        <f t="shared" si="1"/>
        <v>3264</v>
      </c>
      <c r="C132" s="245">
        <f>SUM(C133:C142)</f>
        <v>3264</v>
      </c>
    </row>
    <row r="133" spans="1:3" s="236" customFormat="1">
      <c r="A133" s="244" t="s">
        <v>1318</v>
      </c>
      <c r="B133" s="6">
        <f t="shared" si="1"/>
        <v>813</v>
      </c>
      <c r="C133" s="245">
        <v>813</v>
      </c>
    </row>
    <row r="134" spans="1:3" s="236" customFormat="1">
      <c r="A134" s="244" t="s">
        <v>1319</v>
      </c>
      <c r="B134" s="6">
        <f t="shared" si="1"/>
        <v>521</v>
      </c>
      <c r="C134" s="245">
        <v>521</v>
      </c>
    </row>
    <row r="135" spans="1:3" s="236" customFormat="1">
      <c r="A135" s="244" t="s">
        <v>1324</v>
      </c>
      <c r="B135" s="6">
        <f t="shared" si="1"/>
        <v>0</v>
      </c>
      <c r="C135" s="245">
        <v>0</v>
      </c>
    </row>
    <row r="136" spans="1:3" s="236" customFormat="1">
      <c r="A136" s="244" t="s">
        <v>1594</v>
      </c>
      <c r="B136" s="6">
        <f t="shared" si="1"/>
        <v>0</v>
      </c>
      <c r="C136" s="245">
        <v>0</v>
      </c>
    </row>
    <row r="137" spans="1:3" ht="15" customHeight="1">
      <c r="A137" s="244" t="s">
        <v>1595</v>
      </c>
      <c r="B137" s="6">
        <f t="shared" ref="B137:B200" si="2">C137</f>
        <v>0</v>
      </c>
      <c r="C137" s="245">
        <v>0</v>
      </c>
    </row>
    <row r="138" spans="1:3" s="236" customFormat="1" ht="15" customHeight="1">
      <c r="A138" s="244" t="s">
        <v>1596</v>
      </c>
      <c r="B138" s="6">
        <f t="shared" si="2"/>
        <v>0</v>
      </c>
      <c r="C138" s="245">
        <v>0</v>
      </c>
    </row>
    <row r="139" spans="1:3" s="236" customFormat="1" ht="15" customHeight="1">
      <c r="A139" s="244" t="s">
        <v>1597</v>
      </c>
      <c r="B139" s="6">
        <f t="shared" si="2"/>
        <v>0</v>
      </c>
      <c r="C139" s="245">
        <v>0</v>
      </c>
    </row>
    <row r="140" spans="1:3" s="236" customFormat="1" ht="15" customHeight="1">
      <c r="A140" s="244" t="s">
        <v>1598</v>
      </c>
      <c r="B140" s="6">
        <f t="shared" si="2"/>
        <v>60</v>
      </c>
      <c r="C140" s="245">
        <v>60</v>
      </c>
    </row>
    <row r="141" spans="1:3" s="236" customFormat="1" ht="15" customHeight="1">
      <c r="A141" s="244" t="s">
        <v>1321</v>
      </c>
      <c r="B141" s="6">
        <f t="shared" si="2"/>
        <v>0</v>
      </c>
      <c r="C141" s="245">
        <v>0</v>
      </c>
    </row>
    <row r="142" spans="1:3" s="236" customFormat="1" ht="15" customHeight="1">
      <c r="A142" s="244" t="s">
        <v>1342</v>
      </c>
      <c r="B142" s="6">
        <f t="shared" si="2"/>
        <v>1870</v>
      </c>
      <c r="C142" s="245">
        <v>1870</v>
      </c>
    </row>
    <row r="143" spans="1:3" s="236" customFormat="1" ht="15" customHeight="1">
      <c r="A143" s="243" t="s">
        <v>1599</v>
      </c>
      <c r="B143" s="6">
        <f t="shared" si="2"/>
        <v>0</v>
      </c>
      <c r="C143" s="245">
        <f>SUM(C144:C154)</f>
        <v>0</v>
      </c>
    </row>
    <row r="144" spans="1:3" s="236" customFormat="1" ht="15" customHeight="1">
      <c r="A144" s="244" t="s">
        <v>1318</v>
      </c>
      <c r="B144" s="6">
        <f t="shared" si="2"/>
        <v>0</v>
      </c>
      <c r="C144" s="245">
        <v>0</v>
      </c>
    </row>
    <row r="145" spans="1:3" s="236" customFormat="1" ht="15" customHeight="1">
      <c r="A145" s="244" t="s">
        <v>1319</v>
      </c>
      <c r="B145" s="6">
        <f t="shared" si="2"/>
        <v>0</v>
      </c>
      <c r="C145" s="245">
        <v>0</v>
      </c>
    </row>
    <row r="146" spans="1:3" s="236" customFormat="1" ht="15" customHeight="1">
      <c r="A146" s="244" t="s">
        <v>1324</v>
      </c>
      <c r="B146" s="6">
        <f t="shared" si="2"/>
        <v>0</v>
      </c>
      <c r="C146" s="245">
        <v>0</v>
      </c>
    </row>
    <row r="147" spans="1:3" s="236" customFormat="1" ht="15" customHeight="1">
      <c r="A147" s="244" t="s">
        <v>1600</v>
      </c>
      <c r="B147" s="6">
        <f t="shared" si="2"/>
        <v>0</v>
      </c>
      <c r="C147" s="245">
        <v>0</v>
      </c>
    </row>
    <row r="148" spans="1:3" s="236" customFormat="1" ht="15" customHeight="1">
      <c r="A148" s="244" t="s">
        <v>1601</v>
      </c>
      <c r="B148" s="6">
        <f t="shared" si="2"/>
        <v>0</v>
      </c>
      <c r="C148" s="245">
        <v>0</v>
      </c>
    </row>
    <row r="149" spans="1:3" s="236" customFormat="1" ht="15" customHeight="1">
      <c r="A149" s="244" t="s">
        <v>1602</v>
      </c>
      <c r="B149" s="6">
        <f t="shared" si="2"/>
        <v>0</v>
      </c>
      <c r="C149" s="245">
        <v>0</v>
      </c>
    </row>
    <row r="150" spans="1:3" s="236" customFormat="1" ht="15" customHeight="1">
      <c r="A150" s="244" t="s">
        <v>1603</v>
      </c>
      <c r="B150" s="6">
        <f t="shared" si="2"/>
        <v>0</v>
      </c>
      <c r="C150" s="245">
        <v>0</v>
      </c>
    </row>
    <row r="151" spans="1:3" s="236" customFormat="1" ht="15" customHeight="1">
      <c r="A151" s="244" t="s">
        <v>1604</v>
      </c>
      <c r="B151" s="6">
        <f t="shared" si="2"/>
        <v>0</v>
      </c>
      <c r="C151" s="245">
        <v>0</v>
      </c>
    </row>
    <row r="152" spans="1:3" s="236" customFormat="1" ht="15" customHeight="1">
      <c r="A152" s="244" t="s">
        <v>1605</v>
      </c>
      <c r="B152" s="6">
        <f t="shared" si="2"/>
        <v>0</v>
      </c>
      <c r="C152" s="245">
        <v>0</v>
      </c>
    </row>
    <row r="153" spans="1:3" s="236" customFormat="1" ht="15" customHeight="1">
      <c r="A153" s="244" t="s">
        <v>1321</v>
      </c>
      <c r="B153" s="6">
        <f t="shared" si="2"/>
        <v>0</v>
      </c>
      <c r="C153" s="245">
        <v>0</v>
      </c>
    </row>
    <row r="154" spans="1:3" s="236" customFormat="1" ht="15" customHeight="1">
      <c r="A154" s="244" t="s">
        <v>1606</v>
      </c>
      <c r="B154" s="6">
        <f t="shared" si="2"/>
        <v>0</v>
      </c>
      <c r="C154" s="245">
        <v>0</v>
      </c>
    </row>
    <row r="155" spans="1:3" s="236" customFormat="1" ht="15" customHeight="1">
      <c r="A155" s="243" t="s">
        <v>194</v>
      </c>
      <c r="B155" s="6">
        <f t="shared" si="2"/>
        <v>5658</v>
      </c>
      <c r="C155" s="245">
        <f>SUM(C156:C164)</f>
        <v>5658</v>
      </c>
    </row>
    <row r="156" spans="1:3" s="236" customFormat="1" ht="15" customHeight="1">
      <c r="A156" s="244" t="s">
        <v>1318</v>
      </c>
      <c r="B156" s="6">
        <f t="shared" si="2"/>
        <v>4623</v>
      </c>
      <c r="C156" s="245">
        <v>4623</v>
      </c>
    </row>
    <row r="157" spans="1:3" s="236" customFormat="1" ht="15" customHeight="1">
      <c r="A157" s="244" t="s">
        <v>1319</v>
      </c>
      <c r="B157" s="6">
        <f t="shared" si="2"/>
        <v>696</v>
      </c>
      <c r="C157" s="245">
        <v>696</v>
      </c>
    </row>
    <row r="158" spans="1:3" s="236" customFormat="1" ht="15" customHeight="1">
      <c r="A158" s="244" t="s">
        <v>1324</v>
      </c>
      <c r="B158" s="6">
        <f t="shared" si="2"/>
        <v>0</v>
      </c>
      <c r="C158" s="245">
        <v>0</v>
      </c>
    </row>
    <row r="159" spans="1:3" s="236" customFormat="1" ht="15" customHeight="1">
      <c r="A159" s="244" t="s">
        <v>1343</v>
      </c>
      <c r="B159" s="6">
        <f t="shared" si="2"/>
        <v>150</v>
      </c>
      <c r="C159" s="245">
        <v>150</v>
      </c>
    </row>
    <row r="160" spans="1:3" s="236" customFormat="1" ht="15" customHeight="1">
      <c r="A160" s="244" t="s">
        <v>1344</v>
      </c>
      <c r="B160" s="6">
        <f t="shared" si="2"/>
        <v>130</v>
      </c>
      <c r="C160" s="245">
        <v>130</v>
      </c>
    </row>
    <row r="161" spans="1:3" s="236" customFormat="1" ht="15" customHeight="1">
      <c r="A161" s="244" t="s">
        <v>1607</v>
      </c>
      <c r="B161" s="6">
        <f t="shared" si="2"/>
        <v>0</v>
      </c>
      <c r="C161" s="245">
        <v>0</v>
      </c>
    </row>
    <row r="162" spans="1:3" s="236" customFormat="1" ht="15" customHeight="1">
      <c r="A162" s="244" t="s">
        <v>1335</v>
      </c>
      <c r="B162" s="6">
        <f t="shared" si="2"/>
        <v>58</v>
      </c>
      <c r="C162" s="245">
        <v>58</v>
      </c>
    </row>
    <row r="163" spans="1:3" s="236" customFormat="1" ht="15" customHeight="1">
      <c r="A163" s="244" t="s">
        <v>1321</v>
      </c>
      <c r="B163" s="6">
        <f t="shared" si="2"/>
        <v>1</v>
      </c>
      <c r="C163" s="245">
        <v>1</v>
      </c>
    </row>
    <row r="164" spans="1:3" s="236" customFormat="1" ht="15" customHeight="1">
      <c r="A164" s="244" t="s">
        <v>1608</v>
      </c>
      <c r="B164" s="6">
        <f t="shared" si="2"/>
        <v>0</v>
      </c>
      <c r="C164" s="245">
        <v>0</v>
      </c>
    </row>
    <row r="165" spans="1:3" s="236" customFormat="1" ht="15" customHeight="1">
      <c r="A165" s="243" t="s">
        <v>195</v>
      </c>
      <c r="B165" s="6">
        <f t="shared" si="2"/>
        <v>2055</v>
      </c>
      <c r="C165" s="245">
        <f>SUM(C166:C177)</f>
        <v>2055</v>
      </c>
    </row>
    <row r="166" spans="1:3" s="236" customFormat="1" ht="15" customHeight="1">
      <c r="A166" s="244" t="s">
        <v>1318</v>
      </c>
      <c r="B166" s="6">
        <f t="shared" si="2"/>
        <v>549</v>
      </c>
      <c r="C166" s="245">
        <v>549</v>
      </c>
    </row>
    <row r="167" spans="1:3" s="236" customFormat="1" ht="15" customHeight="1">
      <c r="A167" s="244" t="s">
        <v>1319</v>
      </c>
      <c r="B167" s="6">
        <f t="shared" si="2"/>
        <v>706</v>
      </c>
      <c r="C167" s="245">
        <v>706</v>
      </c>
    </row>
    <row r="168" spans="1:3" s="236" customFormat="1" ht="15" customHeight="1">
      <c r="A168" s="244" t="s">
        <v>1324</v>
      </c>
      <c r="B168" s="6">
        <f t="shared" si="2"/>
        <v>0</v>
      </c>
      <c r="C168" s="245">
        <v>0</v>
      </c>
    </row>
    <row r="169" spans="1:3" s="236" customFormat="1" ht="15" customHeight="1">
      <c r="A169" s="244" t="s">
        <v>1609</v>
      </c>
      <c r="B169" s="6">
        <f t="shared" si="2"/>
        <v>0</v>
      </c>
      <c r="C169" s="245">
        <v>0</v>
      </c>
    </row>
    <row r="170" spans="1:3" s="236" customFormat="1" ht="15" customHeight="1">
      <c r="A170" s="244" t="s">
        <v>1610</v>
      </c>
      <c r="B170" s="6">
        <f t="shared" si="2"/>
        <v>0</v>
      </c>
      <c r="C170" s="245">
        <v>0</v>
      </c>
    </row>
    <row r="171" spans="1:3" s="236" customFormat="1" ht="15" customHeight="1">
      <c r="A171" s="244" t="s">
        <v>1345</v>
      </c>
      <c r="B171" s="6">
        <f t="shared" si="2"/>
        <v>128</v>
      </c>
      <c r="C171" s="245">
        <v>128</v>
      </c>
    </row>
    <row r="172" spans="1:3" s="236" customFormat="1" ht="15" customHeight="1">
      <c r="A172" s="244" t="s">
        <v>1346</v>
      </c>
      <c r="B172" s="6">
        <f t="shared" si="2"/>
        <v>175</v>
      </c>
      <c r="C172" s="245">
        <v>175</v>
      </c>
    </row>
    <row r="173" spans="1:3" s="236" customFormat="1" ht="15" customHeight="1">
      <c r="A173" s="244" t="s">
        <v>1347</v>
      </c>
      <c r="B173" s="6">
        <f t="shared" si="2"/>
        <v>10</v>
      </c>
      <c r="C173" s="245">
        <v>10</v>
      </c>
    </row>
    <row r="174" spans="1:3" s="236" customFormat="1" ht="15" customHeight="1">
      <c r="A174" s="244" t="s">
        <v>1348</v>
      </c>
      <c r="B174" s="6">
        <f t="shared" si="2"/>
        <v>29</v>
      </c>
      <c r="C174" s="245">
        <v>29</v>
      </c>
    </row>
    <row r="175" spans="1:3" ht="15" customHeight="1">
      <c r="A175" s="244" t="s">
        <v>1335</v>
      </c>
      <c r="B175" s="6">
        <f t="shared" si="2"/>
        <v>0</v>
      </c>
      <c r="C175" s="245">
        <v>0</v>
      </c>
    </row>
    <row r="176" spans="1:3" s="236" customFormat="1" ht="15" customHeight="1">
      <c r="A176" s="244" t="s">
        <v>1321</v>
      </c>
      <c r="B176" s="6">
        <f t="shared" si="2"/>
        <v>288</v>
      </c>
      <c r="C176" s="245">
        <v>288</v>
      </c>
    </row>
    <row r="177" spans="1:3" s="236" customFormat="1" ht="15" customHeight="1">
      <c r="A177" s="244" t="s">
        <v>1349</v>
      </c>
      <c r="B177" s="6">
        <f t="shared" si="2"/>
        <v>170</v>
      </c>
      <c r="C177" s="245">
        <v>170</v>
      </c>
    </row>
    <row r="178" spans="1:3" s="236" customFormat="1" ht="15" customHeight="1">
      <c r="A178" s="243" t="s">
        <v>196</v>
      </c>
      <c r="B178" s="6">
        <f t="shared" si="2"/>
        <v>230</v>
      </c>
      <c r="C178" s="245">
        <f>SUM(C179:C184)</f>
        <v>230</v>
      </c>
    </row>
    <row r="179" spans="1:3" s="236" customFormat="1" ht="15" customHeight="1">
      <c r="A179" s="244" t="s">
        <v>1318</v>
      </c>
      <c r="B179" s="6">
        <f t="shared" si="2"/>
        <v>89</v>
      </c>
      <c r="C179" s="245">
        <v>89</v>
      </c>
    </row>
    <row r="180" spans="1:3" s="236" customFormat="1" ht="15" customHeight="1">
      <c r="A180" s="244" t="s">
        <v>1319</v>
      </c>
      <c r="B180" s="6">
        <f t="shared" si="2"/>
        <v>136</v>
      </c>
      <c r="C180" s="245">
        <v>136</v>
      </c>
    </row>
    <row r="181" spans="1:3" s="236" customFormat="1" ht="15" customHeight="1">
      <c r="A181" s="244" t="s">
        <v>1324</v>
      </c>
      <c r="B181" s="6">
        <f t="shared" si="2"/>
        <v>0</v>
      </c>
      <c r="C181" s="245">
        <v>0</v>
      </c>
    </row>
    <row r="182" spans="1:3" s="236" customFormat="1" ht="15" customHeight="1">
      <c r="A182" s="244" t="s">
        <v>1350</v>
      </c>
      <c r="B182" s="6">
        <f t="shared" si="2"/>
        <v>5</v>
      </c>
      <c r="C182" s="245">
        <v>5</v>
      </c>
    </row>
    <row r="183" spans="1:3" s="236" customFormat="1" ht="15" customHeight="1">
      <c r="A183" s="244" t="s">
        <v>1321</v>
      </c>
      <c r="B183" s="6">
        <f t="shared" si="2"/>
        <v>0</v>
      </c>
      <c r="C183" s="245">
        <v>0</v>
      </c>
    </row>
    <row r="184" spans="1:3" s="236" customFormat="1" ht="15" customHeight="1">
      <c r="A184" s="244" t="s">
        <v>1611</v>
      </c>
      <c r="B184" s="6">
        <f t="shared" si="2"/>
        <v>0</v>
      </c>
      <c r="C184" s="245">
        <v>0</v>
      </c>
    </row>
    <row r="185" spans="1:3" s="236" customFormat="1" ht="15" customHeight="1">
      <c r="A185" s="243" t="s">
        <v>1612</v>
      </c>
      <c r="B185" s="6">
        <f t="shared" si="2"/>
        <v>6</v>
      </c>
      <c r="C185" s="245">
        <f>SUM(C186:C191)</f>
        <v>6</v>
      </c>
    </row>
    <row r="186" spans="1:3" s="236" customFormat="1" ht="15" customHeight="1">
      <c r="A186" s="244" t="s">
        <v>1318</v>
      </c>
      <c r="B186" s="6">
        <f t="shared" si="2"/>
        <v>0</v>
      </c>
      <c r="C186" s="245">
        <v>0</v>
      </c>
    </row>
    <row r="187" spans="1:3" s="236" customFormat="1" ht="15" customHeight="1">
      <c r="A187" s="244" t="s">
        <v>1319</v>
      </c>
      <c r="B187" s="6">
        <f t="shared" si="2"/>
        <v>6</v>
      </c>
      <c r="C187" s="245">
        <v>6</v>
      </c>
    </row>
    <row r="188" spans="1:3" s="236" customFormat="1" ht="15" customHeight="1">
      <c r="A188" s="244" t="s">
        <v>1324</v>
      </c>
      <c r="B188" s="6">
        <f t="shared" si="2"/>
        <v>0</v>
      </c>
      <c r="C188" s="245">
        <v>0</v>
      </c>
    </row>
    <row r="189" spans="1:3" s="236" customFormat="1" ht="15" customHeight="1">
      <c r="A189" s="244" t="s">
        <v>1613</v>
      </c>
      <c r="B189" s="6">
        <f t="shared" si="2"/>
        <v>0</v>
      </c>
      <c r="C189" s="245">
        <v>0</v>
      </c>
    </row>
    <row r="190" spans="1:3" s="236" customFormat="1" ht="15" customHeight="1">
      <c r="A190" s="244" t="s">
        <v>1321</v>
      </c>
      <c r="B190" s="6">
        <f t="shared" si="2"/>
        <v>0</v>
      </c>
      <c r="C190" s="245">
        <v>0</v>
      </c>
    </row>
    <row r="191" spans="1:3" s="236" customFormat="1" ht="15" customHeight="1">
      <c r="A191" s="244" t="s">
        <v>1614</v>
      </c>
      <c r="B191" s="6">
        <f t="shared" si="2"/>
        <v>0</v>
      </c>
      <c r="C191" s="245">
        <v>0</v>
      </c>
    </row>
    <row r="192" spans="1:3" s="236" customFormat="1" ht="15" customHeight="1">
      <c r="A192" s="243" t="s">
        <v>197</v>
      </c>
      <c r="B192" s="6">
        <f t="shared" si="2"/>
        <v>150</v>
      </c>
      <c r="C192" s="245">
        <f>SUM(C193:C200)</f>
        <v>150</v>
      </c>
    </row>
    <row r="193" spans="1:3" s="236" customFormat="1" ht="15" customHeight="1">
      <c r="A193" s="244" t="s">
        <v>1318</v>
      </c>
      <c r="B193" s="6">
        <f t="shared" si="2"/>
        <v>73</v>
      </c>
      <c r="C193" s="245">
        <v>73</v>
      </c>
    </row>
    <row r="194" spans="1:3" s="236" customFormat="1" ht="15" customHeight="1">
      <c r="A194" s="244" t="s">
        <v>1319</v>
      </c>
      <c r="B194" s="6">
        <f t="shared" si="2"/>
        <v>33</v>
      </c>
      <c r="C194" s="245">
        <v>33</v>
      </c>
    </row>
    <row r="195" spans="1:3" s="236" customFormat="1" ht="15" customHeight="1">
      <c r="A195" s="244" t="s">
        <v>1324</v>
      </c>
      <c r="B195" s="6">
        <f t="shared" si="2"/>
        <v>0</v>
      </c>
      <c r="C195" s="245">
        <v>0</v>
      </c>
    </row>
    <row r="196" spans="1:3" s="236" customFormat="1" ht="15" customHeight="1">
      <c r="A196" s="244" t="s">
        <v>1615</v>
      </c>
      <c r="B196" s="6">
        <f t="shared" si="2"/>
        <v>0</v>
      </c>
      <c r="C196" s="245">
        <v>0</v>
      </c>
    </row>
    <row r="197" spans="1:3" ht="15" customHeight="1">
      <c r="A197" s="244" t="s">
        <v>1351</v>
      </c>
      <c r="B197" s="6">
        <f t="shared" si="2"/>
        <v>28</v>
      </c>
      <c r="C197" s="245">
        <v>28</v>
      </c>
    </row>
    <row r="198" spans="1:3" s="236" customFormat="1" ht="15" customHeight="1">
      <c r="A198" s="244" t="s">
        <v>1616</v>
      </c>
      <c r="B198" s="6">
        <f t="shared" si="2"/>
        <v>0</v>
      </c>
      <c r="C198" s="245">
        <v>0</v>
      </c>
    </row>
    <row r="199" spans="1:3" s="236" customFormat="1" ht="15" customHeight="1">
      <c r="A199" s="244" t="s">
        <v>1321</v>
      </c>
      <c r="B199" s="6">
        <f t="shared" si="2"/>
        <v>0</v>
      </c>
      <c r="C199" s="245">
        <v>0</v>
      </c>
    </row>
    <row r="200" spans="1:3" s="236" customFormat="1" ht="15" customHeight="1">
      <c r="A200" s="244" t="s">
        <v>1617</v>
      </c>
      <c r="B200" s="6">
        <f t="shared" si="2"/>
        <v>16</v>
      </c>
      <c r="C200" s="245">
        <v>16</v>
      </c>
    </row>
    <row r="201" spans="1:3" s="236" customFormat="1" ht="15" customHeight="1">
      <c r="A201" s="243" t="s">
        <v>198</v>
      </c>
      <c r="B201" s="6">
        <f t="shared" ref="B201:B264" si="3">C201</f>
        <v>220</v>
      </c>
      <c r="C201" s="245">
        <f>SUM(C202:C206)</f>
        <v>220</v>
      </c>
    </row>
    <row r="202" spans="1:3" s="236" customFormat="1" ht="15" customHeight="1">
      <c r="A202" s="244" t="s">
        <v>1318</v>
      </c>
      <c r="B202" s="6">
        <f t="shared" si="3"/>
        <v>139</v>
      </c>
      <c r="C202" s="245">
        <v>139</v>
      </c>
    </row>
    <row r="203" spans="1:3" s="236" customFormat="1" ht="15" customHeight="1">
      <c r="A203" s="244" t="s">
        <v>1319</v>
      </c>
      <c r="B203" s="6">
        <f t="shared" si="3"/>
        <v>81</v>
      </c>
      <c r="C203" s="245">
        <v>81</v>
      </c>
    </row>
    <row r="204" spans="1:3" s="236" customFormat="1" ht="15" customHeight="1">
      <c r="A204" s="244" t="s">
        <v>1324</v>
      </c>
      <c r="B204" s="6">
        <f t="shared" si="3"/>
        <v>0</v>
      </c>
      <c r="C204" s="245">
        <v>0</v>
      </c>
    </row>
    <row r="205" spans="1:3" s="236" customFormat="1" ht="15" customHeight="1">
      <c r="A205" s="244" t="s">
        <v>1618</v>
      </c>
      <c r="B205" s="6">
        <f t="shared" si="3"/>
        <v>0</v>
      </c>
      <c r="C205" s="245">
        <v>0</v>
      </c>
    </row>
    <row r="206" spans="1:3" s="236" customFormat="1" ht="15" customHeight="1">
      <c r="A206" s="244" t="s">
        <v>1619</v>
      </c>
      <c r="B206" s="6">
        <f t="shared" si="3"/>
        <v>0</v>
      </c>
      <c r="C206" s="245">
        <v>0</v>
      </c>
    </row>
    <row r="207" spans="1:3" s="236" customFormat="1" ht="15" customHeight="1">
      <c r="A207" s="243" t="s">
        <v>199</v>
      </c>
      <c r="B207" s="6">
        <f t="shared" si="3"/>
        <v>407</v>
      </c>
      <c r="C207" s="245">
        <f>SUM(C208:C213)</f>
        <v>407</v>
      </c>
    </row>
    <row r="208" spans="1:3" s="236" customFormat="1" ht="15" customHeight="1">
      <c r="A208" s="244" t="s">
        <v>1318</v>
      </c>
      <c r="B208" s="6">
        <f t="shared" si="3"/>
        <v>297</v>
      </c>
      <c r="C208" s="245">
        <v>297</v>
      </c>
    </row>
    <row r="209" spans="1:3" s="236" customFormat="1" ht="15" customHeight="1">
      <c r="A209" s="244" t="s">
        <v>1319</v>
      </c>
      <c r="B209" s="6">
        <f t="shared" si="3"/>
        <v>110</v>
      </c>
      <c r="C209" s="245">
        <v>110</v>
      </c>
    </row>
    <row r="210" spans="1:3" s="236" customFormat="1" ht="15" customHeight="1">
      <c r="A210" s="244" t="s">
        <v>1324</v>
      </c>
      <c r="B210" s="6">
        <f t="shared" si="3"/>
        <v>0</v>
      </c>
      <c r="C210" s="245">
        <v>0</v>
      </c>
    </row>
    <row r="211" spans="1:3" s="236" customFormat="1" ht="15" customHeight="1">
      <c r="A211" s="244" t="s">
        <v>1554</v>
      </c>
      <c r="B211" s="6">
        <f t="shared" si="3"/>
        <v>0</v>
      </c>
      <c r="C211" s="245">
        <v>0</v>
      </c>
    </row>
    <row r="212" spans="1:3" ht="15" customHeight="1">
      <c r="A212" s="244" t="s">
        <v>1321</v>
      </c>
      <c r="B212" s="6">
        <f t="shared" si="3"/>
        <v>0</v>
      </c>
      <c r="C212" s="245">
        <v>0</v>
      </c>
    </row>
    <row r="213" spans="1:3" s="236" customFormat="1" ht="15" customHeight="1">
      <c r="A213" s="244" t="s">
        <v>1620</v>
      </c>
      <c r="B213" s="6">
        <f t="shared" si="3"/>
        <v>0</v>
      </c>
      <c r="C213" s="245">
        <v>0</v>
      </c>
    </row>
    <row r="214" spans="1:3" s="236" customFormat="1" ht="15" customHeight="1">
      <c r="A214" s="243" t="s">
        <v>200</v>
      </c>
      <c r="B214" s="6">
        <f t="shared" si="3"/>
        <v>1013</v>
      </c>
      <c r="C214" s="245">
        <f>SUM(C215:C221)</f>
        <v>1013</v>
      </c>
    </row>
    <row r="215" spans="1:3" s="236" customFormat="1" ht="15" customHeight="1">
      <c r="A215" s="244" t="s">
        <v>1318</v>
      </c>
      <c r="B215" s="6">
        <f t="shared" si="3"/>
        <v>577</v>
      </c>
      <c r="C215" s="245">
        <v>577</v>
      </c>
    </row>
    <row r="216" spans="1:3" s="236" customFormat="1" ht="15" customHeight="1">
      <c r="A216" s="244" t="s">
        <v>1319</v>
      </c>
      <c r="B216" s="6">
        <f t="shared" si="3"/>
        <v>283</v>
      </c>
      <c r="C216" s="245">
        <v>283</v>
      </c>
    </row>
    <row r="217" spans="1:3" s="236" customFormat="1" ht="15" customHeight="1">
      <c r="A217" s="244" t="s">
        <v>1324</v>
      </c>
      <c r="B217" s="6">
        <f t="shared" si="3"/>
        <v>0</v>
      </c>
      <c r="C217" s="245">
        <v>0</v>
      </c>
    </row>
    <row r="218" spans="1:3" s="236" customFormat="1" ht="15" customHeight="1">
      <c r="A218" s="244" t="s">
        <v>1621</v>
      </c>
      <c r="B218" s="6">
        <f t="shared" si="3"/>
        <v>0</v>
      </c>
      <c r="C218" s="245">
        <v>0</v>
      </c>
    </row>
    <row r="219" spans="1:3" s="236" customFormat="1" ht="15" customHeight="1">
      <c r="A219" s="244" t="s">
        <v>1622</v>
      </c>
      <c r="B219" s="6">
        <f t="shared" si="3"/>
        <v>0</v>
      </c>
      <c r="C219" s="245">
        <v>0</v>
      </c>
    </row>
    <row r="220" spans="1:3" s="236" customFormat="1" ht="15" customHeight="1">
      <c r="A220" s="244" t="s">
        <v>1321</v>
      </c>
      <c r="B220" s="6">
        <f t="shared" si="3"/>
        <v>73</v>
      </c>
      <c r="C220" s="245">
        <v>73</v>
      </c>
    </row>
    <row r="221" spans="1:3" s="236" customFormat="1" ht="15" customHeight="1">
      <c r="A221" s="244" t="s">
        <v>1352</v>
      </c>
      <c r="B221" s="6">
        <f t="shared" si="3"/>
        <v>80</v>
      </c>
      <c r="C221" s="245">
        <v>80</v>
      </c>
    </row>
    <row r="222" spans="1:3" s="236" customFormat="1" ht="15" customHeight="1">
      <c r="A222" s="243" t="s">
        <v>1623</v>
      </c>
      <c r="B222" s="6">
        <f t="shared" si="3"/>
        <v>4578</v>
      </c>
      <c r="C222" s="245">
        <f>SUM(C223:C228)</f>
        <v>4578</v>
      </c>
    </row>
    <row r="223" spans="1:3" s="236" customFormat="1" ht="15" customHeight="1">
      <c r="A223" s="244" t="s">
        <v>1318</v>
      </c>
      <c r="B223" s="6">
        <f t="shared" si="3"/>
        <v>2143</v>
      </c>
      <c r="C223" s="245">
        <v>2143</v>
      </c>
    </row>
    <row r="224" spans="1:3" s="236" customFormat="1" ht="15" customHeight="1">
      <c r="A224" s="244" t="s">
        <v>1319</v>
      </c>
      <c r="B224" s="6">
        <f t="shared" si="3"/>
        <v>1876</v>
      </c>
      <c r="C224" s="245">
        <v>1876</v>
      </c>
    </row>
    <row r="225" spans="1:3" s="236" customFormat="1" ht="15" customHeight="1">
      <c r="A225" s="244" t="s">
        <v>1324</v>
      </c>
      <c r="B225" s="6">
        <f t="shared" si="3"/>
        <v>58</v>
      </c>
      <c r="C225" s="245">
        <v>58</v>
      </c>
    </row>
    <row r="226" spans="1:3" s="236" customFormat="1" ht="15" customHeight="1">
      <c r="A226" s="244" t="s">
        <v>1353</v>
      </c>
      <c r="B226" s="6">
        <f t="shared" si="3"/>
        <v>447</v>
      </c>
      <c r="C226" s="245">
        <v>447</v>
      </c>
    </row>
    <row r="227" spans="1:3" s="236" customFormat="1" ht="15" customHeight="1">
      <c r="A227" s="244" t="s">
        <v>1321</v>
      </c>
      <c r="B227" s="6">
        <f t="shared" si="3"/>
        <v>54</v>
      </c>
      <c r="C227" s="245">
        <v>54</v>
      </c>
    </row>
    <row r="228" spans="1:3" s="236" customFormat="1" ht="15" customHeight="1">
      <c r="A228" s="244" t="s">
        <v>1624</v>
      </c>
      <c r="B228" s="6">
        <f t="shared" si="3"/>
        <v>0</v>
      </c>
      <c r="C228" s="245">
        <v>0</v>
      </c>
    </row>
    <row r="229" spans="1:3" s="236" customFormat="1" ht="15" customHeight="1">
      <c r="A229" s="243" t="s">
        <v>201</v>
      </c>
      <c r="B229" s="6">
        <f t="shared" si="3"/>
        <v>1090</v>
      </c>
      <c r="C229" s="245">
        <f>SUM(C230:C234)</f>
        <v>1090</v>
      </c>
    </row>
    <row r="230" spans="1:3" s="236" customFormat="1" ht="15" customHeight="1">
      <c r="A230" s="244" t="s">
        <v>1318</v>
      </c>
      <c r="B230" s="6">
        <f t="shared" si="3"/>
        <v>639</v>
      </c>
      <c r="C230" s="245">
        <v>639</v>
      </c>
    </row>
    <row r="231" spans="1:3" s="236" customFormat="1" ht="15" customHeight="1">
      <c r="A231" s="244" t="s">
        <v>1319</v>
      </c>
      <c r="B231" s="6">
        <f t="shared" si="3"/>
        <v>151</v>
      </c>
      <c r="C231" s="245">
        <v>151</v>
      </c>
    </row>
    <row r="232" spans="1:3" s="236" customFormat="1" ht="15" customHeight="1">
      <c r="A232" s="244" t="s">
        <v>1324</v>
      </c>
      <c r="B232" s="6">
        <f t="shared" si="3"/>
        <v>0</v>
      </c>
      <c r="C232" s="245">
        <v>0</v>
      </c>
    </row>
    <row r="233" spans="1:3" s="236" customFormat="1" ht="15" customHeight="1">
      <c r="A233" s="244" t="s">
        <v>1321</v>
      </c>
      <c r="B233" s="6">
        <f t="shared" si="3"/>
        <v>185</v>
      </c>
      <c r="C233" s="245">
        <v>185</v>
      </c>
    </row>
    <row r="234" spans="1:3" s="236" customFormat="1" ht="15" customHeight="1">
      <c r="A234" s="244" t="s">
        <v>1354</v>
      </c>
      <c r="B234" s="6">
        <f t="shared" si="3"/>
        <v>115</v>
      </c>
      <c r="C234" s="245">
        <v>115</v>
      </c>
    </row>
    <row r="235" spans="1:3" s="236" customFormat="1" ht="15" customHeight="1">
      <c r="A235" s="243" t="s">
        <v>202</v>
      </c>
      <c r="B235" s="6">
        <f t="shared" si="3"/>
        <v>1997</v>
      </c>
      <c r="C235" s="245">
        <f>SUM(C236:C240)</f>
        <v>1997</v>
      </c>
    </row>
    <row r="236" spans="1:3" s="236" customFormat="1" ht="15" customHeight="1">
      <c r="A236" s="244" t="s">
        <v>1318</v>
      </c>
      <c r="B236" s="6">
        <f t="shared" si="3"/>
        <v>529</v>
      </c>
      <c r="C236" s="245">
        <v>529</v>
      </c>
    </row>
    <row r="237" spans="1:3" s="236" customFormat="1" ht="15" customHeight="1">
      <c r="A237" s="244" t="s">
        <v>1319</v>
      </c>
      <c r="B237" s="6">
        <f t="shared" si="3"/>
        <v>1468</v>
      </c>
      <c r="C237" s="245">
        <v>1468</v>
      </c>
    </row>
    <row r="238" spans="1:3" s="236" customFormat="1" ht="15" customHeight="1">
      <c r="A238" s="244" t="s">
        <v>1324</v>
      </c>
      <c r="B238" s="6">
        <f t="shared" si="3"/>
        <v>0</v>
      </c>
      <c r="C238" s="245">
        <v>0</v>
      </c>
    </row>
    <row r="239" spans="1:3" s="236" customFormat="1" ht="15" customHeight="1">
      <c r="A239" s="244" t="s">
        <v>1321</v>
      </c>
      <c r="B239" s="6">
        <f t="shared" si="3"/>
        <v>0</v>
      </c>
      <c r="C239" s="245">
        <v>0</v>
      </c>
    </row>
    <row r="240" spans="1:3" s="236" customFormat="1" ht="15" customHeight="1">
      <c r="A240" s="244" t="s">
        <v>1625</v>
      </c>
      <c r="B240" s="6">
        <f t="shared" si="3"/>
        <v>0</v>
      </c>
      <c r="C240" s="245">
        <v>0</v>
      </c>
    </row>
    <row r="241" spans="1:3" s="236" customFormat="1" ht="15" customHeight="1">
      <c r="A241" s="243" t="s">
        <v>203</v>
      </c>
      <c r="B241" s="6">
        <f t="shared" si="3"/>
        <v>507</v>
      </c>
      <c r="C241" s="245">
        <f>SUM(C242:C246)</f>
        <v>507</v>
      </c>
    </row>
    <row r="242" spans="1:3" s="236" customFormat="1" ht="15" customHeight="1">
      <c r="A242" s="244" t="s">
        <v>1318</v>
      </c>
      <c r="B242" s="6">
        <f t="shared" si="3"/>
        <v>326</v>
      </c>
      <c r="C242" s="245">
        <v>326</v>
      </c>
    </row>
    <row r="243" spans="1:3" s="236" customFormat="1" ht="15" customHeight="1">
      <c r="A243" s="244" t="s">
        <v>1319</v>
      </c>
      <c r="B243" s="6">
        <f t="shared" si="3"/>
        <v>170</v>
      </c>
      <c r="C243" s="245">
        <v>170</v>
      </c>
    </row>
    <row r="244" spans="1:3" s="236" customFormat="1" ht="15" customHeight="1">
      <c r="A244" s="244" t="s">
        <v>1324</v>
      </c>
      <c r="B244" s="6">
        <f t="shared" si="3"/>
        <v>0</v>
      </c>
      <c r="C244" s="245">
        <v>0</v>
      </c>
    </row>
    <row r="245" spans="1:3" s="236" customFormat="1" ht="15" customHeight="1">
      <c r="A245" s="244" t="s">
        <v>1321</v>
      </c>
      <c r="B245" s="6">
        <f t="shared" si="3"/>
        <v>1</v>
      </c>
      <c r="C245" s="245">
        <v>1</v>
      </c>
    </row>
    <row r="246" spans="1:3" ht="15" customHeight="1">
      <c r="A246" s="244" t="s">
        <v>1355</v>
      </c>
      <c r="B246" s="6">
        <f t="shared" si="3"/>
        <v>10</v>
      </c>
      <c r="C246" s="245">
        <v>10</v>
      </c>
    </row>
    <row r="247" spans="1:3" s="236" customFormat="1" ht="15" customHeight="1">
      <c r="A247" s="243" t="s">
        <v>1626</v>
      </c>
      <c r="B247" s="6">
        <f t="shared" si="3"/>
        <v>0</v>
      </c>
      <c r="C247" s="245">
        <f>SUM(C248:C252)</f>
        <v>0</v>
      </c>
    </row>
    <row r="248" spans="1:3" s="236" customFormat="1" ht="15" customHeight="1">
      <c r="A248" s="244" t="s">
        <v>1318</v>
      </c>
      <c r="B248" s="6">
        <f t="shared" si="3"/>
        <v>0</v>
      </c>
      <c r="C248" s="245">
        <v>0</v>
      </c>
    </row>
    <row r="249" spans="1:3" s="236" customFormat="1" ht="15" customHeight="1">
      <c r="A249" s="244" t="s">
        <v>1319</v>
      </c>
      <c r="B249" s="6">
        <f t="shared" si="3"/>
        <v>0</v>
      </c>
      <c r="C249" s="245">
        <v>0</v>
      </c>
    </row>
    <row r="250" spans="1:3" s="236" customFormat="1" ht="15" customHeight="1">
      <c r="A250" s="244" t="s">
        <v>1324</v>
      </c>
      <c r="B250" s="6">
        <f t="shared" si="3"/>
        <v>0</v>
      </c>
      <c r="C250" s="245">
        <v>0</v>
      </c>
    </row>
    <row r="251" spans="1:3" s="236" customFormat="1" ht="15" customHeight="1">
      <c r="A251" s="244" t="s">
        <v>1321</v>
      </c>
      <c r="B251" s="6">
        <f t="shared" si="3"/>
        <v>0</v>
      </c>
      <c r="C251" s="245">
        <v>0</v>
      </c>
    </row>
    <row r="252" spans="1:3" s="236" customFormat="1" ht="15" customHeight="1">
      <c r="A252" s="244" t="s">
        <v>1627</v>
      </c>
      <c r="B252" s="6">
        <f t="shared" si="3"/>
        <v>0</v>
      </c>
      <c r="C252" s="245">
        <v>0</v>
      </c>
    </row>
    <row r="253" spans="1:3" s="236" customFormat="1" ht="15" customHeight="1">
      <c r="A253" s="243" t="s">
        <v>1628</v>
      </c>
      <c r="B253" s="6">
        <f t="shared" si="3"/>
        <v>761</v>
      </c>
      <c r="C253" s="245">
        <f>SUM(C254:C258)</f>
        <v>761</v>
      </c>
    </row>
    <row r="254" spans="1:3" s="236" customFormat="1" ht="15" customHeight="1">
      <c r="A254" s="244" t="s">
        <v>1318</v>
      </c>
      <c r="B254" s="6">
        <f t="shared" si="3"/>
        <v>337</v>
      </c>
      <c r="C254" s="245">
        <v>337</v>
      </c>
    </row>
    <row r="255" spans="1:3" s="236" customFormat="1" ht="15" customHeight="1">
      <c r="A255" s="244" t="s">
        <v>1319</v>
      </c>
      <c r="B255" s="6">
        <f t="shared" si="3"/>
        <v>121</v>
      </c>
      <c r="C255" s="245">
        <v>121</v>
      </c>
    </row>
    <row r="256" spans="1:3" s="236" customFormat="1" ht="15" customHeight="1">
      <c r="A256" s="244" t="s">
        <v>1324</v>
      </c>
      <c r="B256" s="6">
        <f t="shared" si="3"/>
        <v>303</v>
      </c>
      <c r="C256" s="245">
        <v>303</v>
      </c>
    </row>
    <row r="257" spans="1:3" s="236" customFormat="1" ht="15" customHeight="1">
      <c r="A257" s="244" t="s">
        <v>1321</v>
      </c>
      <c r="B257" s="6">
        <f t="shared" si="3"/>
        <v>0</v>
      </c>
      <c r="C257" s="245">
        <v>0</v>
      </c>
    </row>
    <row r="258" spans="1:3" s="236" customFormat="1" ht="15" customHeight="1">
      <c r="A258" s="244" t="s">
        <v>1629</v>
      </c>
      <c r="B258" s="6">
        <f t="shared" si="3"/>
        <v>0</v>
      </c>
      <c r="C258" s="245">
        <v>0</v>
      </c>
    </row>
    <row r="259" spans="1:3" s="236" customFormat="1" ht="15" customHeight="1">
      <c r="A259" s="243" t="s">
        <v>1630</v>
      </c>
      <c r="B259" s="6">
        <f t="shared" si="3"/>
        <v>539</v>
      </c>
      <c r="C259" s="245">
        <f>SUM(C260:C261)</f>
        <v>539</v>
      </c>
    </row>
    <row r="260" spans="1:3" s="236" customFormat="1" ht="15" customHeight="1">
      <c r="A260" s="244" t="s">
        <v>1631</v>
      </c>
      <c r="B260" s="6">
        <f t="shared" si="3"/>
        <v>0</v>
      </c>
      <c r="C260" s="245">
        <v>0</v>
      </c>
    </row>
    <row r="261" spans="1:3" s="236" customFormat="1" ht="15" customHeight="1">
      <c r="A261" s="244" t="s">
        <v>1632</v>
      </c>
      <c r="B261" s="6">
        <f t="shared" si="3"/>
        <v>539</v>
      </c>
      <c r="C261" s="245">
        <v>539</v>
      </c>
    </row>
    <row r="262" spans="1:3" s="236" customFormat="1" ht="15" customHeight="1">
      <c r="A262" s="243" t="s">
        <v>1633</v>
      </c>
      <c r="B262" s="6">
        <f t="shared" si="3"/>
        <v>0</v>
      </c>
      <c r="C262" s="245">
        <f>SUM(C263,C270,C273,C276,C282,C286,C288,C293)</f>
        <v>0</v>
      </c>
    </row>
    <row r="263" spans="1:3" s="236" customFormat="1" ht="15" customHeight="1">
      <c r="A263" s="243" t="s">
        <v>1634</v>
      </c>
      <c r="B263" s="6">
        <f t="shared" si="3"/>
        <v>0</v>
      </c>
      <c r="C263" s="245">
        <f>SUM(C264:C269)</f>
        <v>0</v>
      </c>
    </row>
    <row r="264" spans="1:3" s="236" customFormat="1" ht="15" customHeight="1">
      <c r="A264" s="244" t="s">
        <v>1318</v>
      </c>
      <c r="B264" s="6">
        <f t="shared" si="3"/>
        <v>0</v>
      </c>
      <c r="C264" s="245">
        <v>0</v>
      </c>
    </row>
    <row r="265" spans="1:3" s="236" customFormat="1" ht="15" customHeight="1">
      <c r="A265" s="244" t="s">
        <v>1319</v>
      </c>
      <c r="B265" s="6">
        <f t="shared" ref="B265:B328" si="4">C265</f>
        <v>0</v>
      </c>
      <c r="C265" s="245">
        <v>0</v>
      </c>
    </row>
    <row r="266" spans="1:3" s="236" customFormat="1" ht="15" customHeight="1">
      <c r="A266" s="244" t="s">
        <v>1324</v>
      </c>
      <c r="B266" s="6">
        <f t="shared" si="4"/>
        <v>0</v>
      </c>
      <c r="C266" s="245">
        <v>0</v>
      </c>
    </row>
    <row r="267" spans="1:3" s="236" customFormat="1" ht="15" customHeight="1">
      <c r="A267" s="244" t="s">
        <v>1353</v>
      </c>
      <c r="B267" s="6">
        <f t="shared" si="4"/>
        <v>0</v>
      </c>
      <c r="C267" s="245">
        <v>0</v>
      </c>
    </row>
    <row r="268" spans="1:3" s="236" customFormat="1" ht="15" customHeight="1">
      <c r="A268" s="244" t="s">
        <v>1321</v>
      </c>
      <c r="B268" s="6">
        <f t="shared" si="4"/>
        <v>0</v>
      </c>
      <c r="C268" s="245">
        <v>0</v>
      </c>
    </row>
    <row r="269" spans="1:3" s="236" customFormat="1" ht="15" customHeight="1">
      <c r="A269" s="244" t="s">
        <v>1635</v>
      </c>
      <c r="B269" s="6">
        <f t="shared" si="4"/>
        <v>0</v>
      </c>
      <c r="C269" s="245">
        <v>0</v>
      </c>
    </row>
    <row r="270" spans="1:3" s="236" customFormat="1" ht="15" customHeight="1">
      <c r="A270" s="243" t="s">
        <v>1636</v>
      </c>
      <c r="B270" s="6">
        <f t="shared" si="4"/>
        <v>0</v>
      </c>
      <c r="C270" s="245">
        <f>SUM(C271:C272)</f>
        <v>0</v>
      </c>
    </row>
    <row r="271" spans="1:3" s="236" customFormat="1" ht="15" customHeight="1">
      <c r="A271" s="244" t="s">
        <v>1637</v>
      </c>
      <c r="B271" s="6">
        <f t="shared" si="4"/>
        <v>0</v>
      </c>
      <c r="C271" s="245">
        <v>0</v>
      </c>
    </row>
    <row r="272" spans="1:3" s="236" customFormat="1" ht="15" customHeight="1">
      <c r="A272" s="244" t="s">
        <v>1638</v>
      </c>
      <c r="B272" s="6">
        <f t="shared" si="4"/>
        <v>0</v>
      </c>
      <c r="C272" s="245">
        <v>0</v>
      </c>
    </row>
    <row r="273" spans="1:3" s="236" customFormat="1" ht="15" customHeight="1">
      <c r="A273" s="243" t="s">
        <v>1639</v>
      </c>
      <c r="B273" s="6">
        <f t="shared" si="4"/>
        <v>0</v>
      </c>
      <c r="C273" s="245">
        <f>SUM(C274:C275)</f>
        <v>0</v>
      </c>
    </row>
    <row r="274" spans="1:3" s="236" customFormat="1" ht="15" customHeight="1">
      <c r="A274" s="244" t="s">
        <v>1640</v>
      </c>
      <c r="B274" s="6">
        <f t="shared" si="4"/>
        <v>0</v>
      </c>
      <c r="C274" s="245">
        <v>0</v>
      </c>
    </row>
    <row r="275" spans="1:3" s="236" customFormat="1" ht="15" customHeight="1">
      <c r="A275" s="244" t="s">
        <v>1641</v>
      </c>
      <c r="B275" s="6">
        <f t="shared" si="4"/>
        <v>0</v>
      </c>
      <c r="C275" s="245">
        <v>0</v>
      </c>
    </row>
    <row r="276" spans="1:3" s="236" customFormat="1" ht="15" customHeight="1">
      <c r="A276" s="243" t="s">
        <v>1642</v>
      </c>
      <c r="B276" s="6">
        <f t="shared" si="4"/>
        <v>0</v>
      </c>
      <c r="C276" s="245">
        <f>SUM(C277:C281)</f>
        <v>0</v>
      </c>
    </row>
    <row r="277" spans="1:3" s="236" customFormat="1" ht="15" customHeight="1">
      <c r="A277" s="244" t="s">
        <v>1643</v>
      </c>
      <c r="B277" s="6">
        <f t="shared" si="4"/>
        <v>0</v>
      </c>
      <c r="C277" s="245">
        <v>0</v>
      </c>
    </row>
    <row r="278" spans="1:3" s="236" customFormat="1" ht="15" customHeight="1">
      <c r="A278" s="244" t="s">
        <v>1644</v>
      </c>
      <c r="B278" s="6">
        <f t="shared" si="4"/>
        <v>0</v>
      </c>
      <c r="C278" s="245">
        <v>0</v>
      </c>
    </row>
    <row r="279" spans="1:3" s="236" customFormat="1" ht="15" customHeight="1">
      <c r="A279" s="244" t="s">
        <v>1645</v>
      </c>
      <c r="B279" s="6">
        <f t="shared" si="4"/>
        <v>0</v>
      </c>
      <c r="C279" s="245">
        <v>0</v>
      </c>
    </row>
    <row r="280" spans="1:3" s="236" customFormat="1" ht="15" customHeight="1">
      <c r="A280" s="244" t="s">
        <v>1646</v>
      </c>
      <c r="B280" s="6">
        <f t="shared" si="4"/>
        <v>0</v>
      </c>
      <c r="C280" s="245">
        <v>0</v>
      </c>
    </row>
    <row r="281" spans="1:3" s="236" customFormat="1" ht="15" customHeight="1">
      <c r="A281" s="244" t="s">
        <v>1647</v>
      </c>
      <c r="B281" s="6">
        <f t="shared" si="4"/>
        <v>0</v>
      </c>
      <c r="C281" s="245">
        <v>0</v>
      </c>
    </row>
    <row r="282" spans="1:3" s="236" customFormat="1" ht="15" customHeight="1">
      <c r="A282" s="243" t="s">
        <v>1648</v>
      </c>
      <c r="B282" s="6">
        <f t="shared" si="4"/>
        <v>0</v>
      </c>
      <c r="C282" s="245">
        <f>SUM(C283:C285)</f>
        <v>0</v>
      </c>
    </row>
    <row r="283" spans="1:3" s="236" customFormat="1" ht="15" customHeight="1">
      <c r="A283" s="244" t="s">
        <v>1649</v>
      </c>
      <c r="B283" s="6">
        <f t="shared" si="4"/>
        <v>0</v>
      </c>
      <c r="C283" s="245">
        <v>0</v>
      </c>
    </row>
    <row r="284" spans="1:3" s="236" customFormat="1" ht="15" customHeight="1">
      <c r="A284" s="244" t="s">
        <v>1650</v>
      </c>
      <c r="B284" s="6">
        <f t="shared" si="4"/>
        <v>0</v>
      </c>
      <c r="C284" s="245">
        <v>0</v>
      </c>
    </row>
    <row r="285" spans="1:3" s="236" customFormat="1" ht="15" customHeight="1">
      <c r="A285" s="244" t="s">
        <v>1651</v>
      </c>
      <c r="B285" s="6">
        <f t="shared" si="4"/>
        <v>0</v>
      </c>
      <c r="C285" s="245">
        <v>0</v>
      </c>
    </row>
    <row r="286" spans="1:3" s="236" customFormat="1" ht="15" customHeight="1">
      <c r="A286" s="243" t="s">
        <v>1652</v>
      </c>
      <c r="B286" s="6">
        <f t="shared" si="4"/>
        <v>0</v>
      </c>
      <c r="C286" s="245">
        <f>C287</f>
        <v>0</v>
      </c>
    </row>
    <row r="287" spans="1:3" s="236" customFormat="1" ht="15" customHeight="1">
      <c r="A287" s="244" t="s">
        <v>1653</v>
      </c>
      <c r="B287" s="6">
        <f t="shared" si="4"/>
        <v>0</v>
      </c>
      <c r="C287" s="245">
        <v>0</v>
      </c>
    </row>
    <row r="288" spans="1:3" s="236" customFormat="1" ht="15" customHeight="1">
      <c r="A288" s="243" t="s">
        <v>1654</v>
      </c>
      <c r="B288" s="6">
        <f t="shared" si="4"/>
        <v>0</v>
      </c>
      <c r="C288" s="245">
        <f>SUM(C289:C292)</f>
        <v>0</v>
      </c>
    </row>
    <row r="289" spans="1:3" s="236" customFormat="1" ht="15" customHeight="1">
      <c r="A289" s="244" t="s">
        <v>1655</v>
      </c>
      <c r="B289" s="6">
        <f t="shared" si="4"/>
        <v>0</v>
      </c>
      <c r="C289" s="245">
        <v>0</v>
      </c>
    </row>
    <row r="290" spans="1:3" s="236" customFormat="1" ht="15" customHeight="1">
      <c r="A290" s="244" t="s">
        <v>1656</v>
      </c>
      <c r="B290" s="6">
        <f t="shared" si="4"/>
        <v>0</v>
      </c>
      <c r="C290" s="245">
        <v>0</v>
      </c>
    </row>
    <row r="291" spans="1:3" s="236" customFormat="1" ht="15" customHeight="1">
      <c r="A291" s="244" t="s">
        <v>1657</v>
      </c>
      <c r="B291" s="6">
        <f t="shared" si="4"/>
        <v>0</v>
      </c>
      <c r="C291" s="245">
        <v>0</v>
      </c>
    </row>
    <row r="292" spans="1:3" s="236" customFormat="1" ht="15" customHeight="1">
      <c r="A292" s="244" t="s">
        <v>1658</v>
      </c>
      <c r="B292" s="6">
        <f t="shared" si="4"/>
        <v>0</v>
      </c>
      <c r="C292" s="245">
        <v>0</v>
      </c>
    </row>
    <row r="293" spans="1:3" s="236" customFormat="1" ht="15" customHeight="1">
      <c r="A293" s="243" t="s">
        <v>1659</v>
      </c>
      <c r="B293" s="6">
        <f t="shared" si="4"/>
        <v>0</v>
      </c>
      <c r="C293" s="245">
        <f>C294</f>
        <v>0</v>
      </c>
    </row>
    <row r="294" spans="1:3" s="236" customFormat="1" ht="15" customHeight="1">
      <c r="A294" s="244" t="s">
        <v>1660</v>
      </c>
      <c r="B294" s="6">
        <f t="shared" si="4"/>
        <v>0</v>
      </c>
      <c r="C294" s="245">
        <v>0</v>
      </c>
    </row>
    <row r="295" spans="1:3" s="236" customFormat="1" ht="15" customHeight="1">
      <c r="A295" s="243" t="s">
        <v>205</v>
      </c>
      <c r="B295" s="6">
        <f t="shared" si="4"/>
        <v>2444</v>
      </c>
      <c r="C295" s="245">
        <f>SUM(C296,C298,C300,C302,C312)</f>
        <v>2444</v>
      </c>
    </row>
    <row r="296" spans="1:3" s="236" customFormat="1" ht="15" customHeight="1">
      <c r="A296" s="243" t="s">
        <v>1661</v>
      </c>
      <c r="B296" s="6">
        <f t="shared" si="4"/>
        <v>0</v>
      </c>
      <c r="C296" s="245">
        <f>C297</f>
        <v>0</v>
      </c>
    </row>
    <row r="297" spans="1:3" s="236" customFormat="1" ht="15" customHeight="1">
      <c r="A297" s="244" t="s">
        <v>1662</v>
      </c>
      <c r="B297" s="6">
        <f t="shared" si="4"/>
        <v>0</v>
      </c>
      <c r="C297" s="245">
        <v>0</v>
      </c>
    </row>
    <row r="298" spans="1:3" s="236" customFormat="1" ht="15" customHeight="1">
      <c r="A298" s="243" t="s">
        <v>1663</v>
      </c>
      <c r="B298" s="6">
        <f t="shared" si="4"/>
        <v>0</v>
      </c>
      <c r="C298" s="245">
        <f>C299</f>
        <v>0</v>
      </c>
    </row>
    <row r="299" spans="1:3" s="236" customFormat="1" ht="15" customHeight="1">
      <c r="A299" s="244" t="s">
        <v>1664</v>
      </c>
      <c r="B299" s="6">
        <f t="shared" si="4"/>
        <v>0</v>
      </c>
      <c r="C299" s="245">
        <v>0</v>
      </c>
    </row>
    <row r="300" spans="1:3" s="236" customFormat="1" ht="15" customHeight="1">
      <c r="A300" s="243" t="s">
        <v>1665</v>
      </c>
      <c r="B300" s="6">
        <f t="shared" si="4"/>
        <v>0</v>
      </c>
      <c r="C300" s="245">
        <f>C301</f>
        <v>0</v>
      </c>
    </row>
    <row r="301" spans="1:3" s="236" customFormat="1" ht="15" customHeight="1">
      <c r="A301" s="244" t="s">
        <v>1666</v>
      </c>
      <c r="B301" s="6">
        <f t="shared" si="4"/>
        <v>0</v>
      </c>
      <c r="C301" s="245">
        <v>0</v>
      </c>
    </row>
    <row r="302" spans="1:3" s="236" customFormat="1" ht="15" customHeight="1">
      <c r="A302" s="243" t="s">
        <v>206</v>
      </c>
      <c r="B302" s="6">
        <f t="shared" si="4"/>
        <v>1668</v>
      </c>
      <c r="C302" s="245">
        <f>SUM(C303:C311)</f>
        <v>1668</v>
      </c>
    </row>
    <row r="303" spans="1:3" s="236" customFormat="1" ht="15" customHeight="1">
      <c r="A303" s="244" t="s">
        <v>1667</v>
      </c>
      <c r="B303" s="6">
        <f t="shared" si="4"/>
        <v>0</v>
      </c>
      <c r="C303" s="245">
        <v>0</v>
      </c>
    </row>
    <row r="304" spans="1:3" s="236" customFormat="1" ht="15" customHeight="1">
      <c r="A304" s="244" t="s">
        <v>1668</v>
      </c>
      <c r="B304" s="6">
        <f t="shared" si="4"/>
        <v>0</v>
      </c>
      <c r="C304" s="245">
        <v>0</v>
      </c>
    </row>
    <row r="305" spans="1:3" s="236" customFormat="1" ht="15" customHeight="1">
      <c r="A305" s="244" t="s">
        <v>1356</v>
      </c>
      <c r="B305" s="6">
        <f t="shared" si="4"/>
        <v>1277</v>
      </c>
      <c r="C305" s="245">
        <v>1277</v>
      </c>
    </row>
    <row r="306" spans="1:3" s="236" customFormat="1" ht="15" customHeight="1">
      <c r="A306" s="244" t="s">
        <v>1357</v>
      </c>
      <c r="B306" s="6">
        <f t="shared" si="4"/>
        <v>1</v>
      </c>
      <c r="C306" s="245">
        <v>1</v>
      </c>
    </row>
    <row r="307" spans="1:3" s="236" customFormat="1" ht="15" customHeight="1">
      <c r="A307" s="244" t="s">
        <v>1669</v>
      </c>
      <c r="B307" s="6">
        <f t="shared" si="4"/>
        <v>0</v>
      </c>
      <c r="C307" s="245">
        <v>0</v>
      </c>
    </row>
    <row r="308" spans="1:3" s="236" customFormat="1" ht="15" customHeight="1">
      <c r="A308" s="244" t="s">
        <v>1670</v>
      </c>
      <c r="B308" s="6">
        <f t="shared" si="4"/>
        <v>390</v>
      </c>
      <c r="C308" s="245">
        <v>390</v>
      </c>
    </row>
    <row r="309" spans="1:3" s="236" customFormat="1" ht="15" customHeight="1">
      <c r="A309" s="244" t="s">
        <v>1671</v>
      </c>
      <c r="B309" s="6">
        <f t="shared" si="4"/>
        <v>0</v>
      </c>
      <c r="C309" s="245">
        <v>0</v>
      </c>
    </row>
    <row r="310" spans="1:3" s="236" customFormat="1" ht="15" customHeight="1">
      <c r="A310" s="244" t="s">
        <v>1672</v>
      </c>
      <c r="B310" s="6">
        <f t="shared" si="4"/>
        <v>0</v>
      </c>
      <c r="C310" s="245">
        <v>0</v>
      </c>
    </row>
    <row r="311" spans="1:3" s="236" customFormat="1" ht="15" customHeight="1">
      <c r="A311" s="244" t="s">
        <v>1673</v>
      </c>
      <c r="B311" s="6">
        <f t="shared" si="4"/>
        <v>0</v>
      </c>
      <c r="C311" s="245">
        <v>0</v>
      </c>
    </row>
    <row r="312" spans="1:3" s="236" customFormat="1" ht="15" customHeight="1">
      <c r="A312" s="243" t="s">
        <v>1674</v>
      </c>
      <c r="B312" s="6">
        <f t="shared" si="4"/>
        <v>776</v>
      </c>
      <c r="C312" s="245">
        <f>C313</f>
        <v>776</v>
      </c>
    </row>
    <row r="313" spans="1:3" s="236" customFormat="1" ht="15" customHeight="1">
      <c r="A313" s="244" t="s">
        <v>1675</v>
      </c>
      <c r="B313" s="6">
        <f t="shared" si="4"/>
        <v>776</v>
      </c>
      <c r="C313" s="245">
        <v>776</v>
      </c>
    </row>
    <row r="314" spans="1:3" s="236" customFormat="1" ht="15" customHeight="1">
      <c r="A314" s="243" t="s">
        <v>207</v>
      </c>
      <c r="B314" s="6">
        <f t="shared" si="4"/>
        <v>66607</v>
      </c>
      <c r="C314" s="245">
        <f>SUM(C315,C325,C347,C354,C366,C375,C389,C398,C407,C415,C423,C432)</f>
        <v>66607</v>
      </c>
    </row>
    <row r="315" spans="1:3" s="236" customFormat="1" ht="15" customHeight="1">
      <c r="A315" s="243" t="s">
        <v>208</v>
      </c>
      <c r="B315" s="6">
        <f t="shared" si="4"/>
        <v>7986</v>
      </c>
      <c r="C315" s="245">
        <f>SUM(C316:C324)</f>
        <v>7986</v>
      </c>
    </row>
    <row r="316" spans="1:3" s="236" customFormat="1" ht="15" customHeight="1">
      <c r="A316" s="244" t="s">
        <v>1358</v>
      </c>
      <c r="B316" s="6">
        <f t="shared" si="4"/>
        <v>771</v>
      </c>
      <c r="C316" s="245">
        <v>771</v>
      </c>
    </row>
    <row r="317" spans="1:3" s="236" customFormat="1" ht="15" customHeight="1">
      <c r="A317" s="244" t="s">
        <v>1676</v>
      </c>
      <c r="B317" s="6">
        <f t="shared" si="4"/>
        <v>0</v>
      </c>
      <c r="C317" s="245">
        <v>0</v>
      </c>
    </row>
    <row r="318" spans="1:3" s="236" customFormat="1" ht="15" customHeight="1">
      <c r="A318" s="244" t="s">
        <v>1359</v>
      </c>
      <c r="B318" s="6">
        <f t="shared" si="4"/>
        <v>7215</v>
      </c>
      <c r="C318" s="245">
        <v>7215</v>
      </c>
    </row>
    <row r="319" spans="1:3" s="236" customFormat="1" ht="15" customHeight="1">
      <c r="A319" s="244" t="s">
        <v>1677</v>
      </c>
      <c r="B319" s="6">
        <f t="shared" si="4"/>
        <v>0</v>
      </c>
      <c r="C319" s="245">
        <v>0</v>
      </c>
    </row>
    <row r="320" spans="1:3" s="236" customFormat="1" ht="15" customHeight="1">
      <c r="A320" s="244" t="s">
        <v>1678</v>
      </c>
      <c r="B320" s="6">
        <f t="shared" si="4"/>
        <v>0</v>
      </c>
      <c r="C320" s="245">
        <v>0</v>
      </c>
    </row>
    <row r="321" spans="1:3" s="236" customFormat="1" ht="15" customHeight="1">
      <c r="A321" s="244" t="s">
        <v>1679</v>
      </c>
      <c r="B321" s="6">
        <f t="shared" si="4"/>
        <v>0</v>
      </c>
      <c r="C321" s="245">
        <v>0</v>
      </c>
    </row>
    <row r="322" spans="1:3" s="236" customFormat="1" ht="15" customHeight="1">
      <c r="A322" s="244" t="s">
        <v>1680</v>
      </c>
      <c r="B322" s="6">
        <f t="shared" si="4"/>
        <v>0</v>
      </c>
      <c r="C322" s="245">
        <v>0</v>
      </c>
    </row>
    <row r="323" spans="1:3" s="236" customFormat="1" ht="15" customHeight="1">
      <c r="A323" s="244" t="s">
        <v>1681</v>
      </c>
      <c r="B323" s="6">
        <f t="shared" si="4"/>
        <v>0</v>
      </c>
      <c r="C323" s="245">
        <v>0</v>
      </c>
    </row>
    <row r="324" spans="1:3" s="236" customFormat="1" ht="15" customHeight="1">
      <c r="A324" s="244" t="s">
        <v>1682</v>
      </c>
      <c r="B324" s="6">
        <f t="shared" si="4"/>
        <v>0</v>
      </c>
      <c r="C324" s="245">
        <v>0</v>
      </c>
    </row>
    <row r="325" spans="1:3" s="236" customFormat="1" ht="15" customHeight="1">
      <c r="A325" s="243" t="s">
        <v>209</v>
      </c>
      <c r="B325" s="6">
        <f t="shared" si="4"/>
        <v>44669</v>
      </c>
      <c r="C325" s="245">
        <f>SUM(C326:C346)</f>
        <v>44669</v>
      </c>
    </row>
    <row r="326" spans="1:3" s="236" customFormat="1" ht="15" customHeight="1">
      <c r="A326" s="244" t="s">
        <v>1318</v>
      </c>
      <c r="B326" s="6">
        <f t="shared" si="4"/>
        <v>20753</v>
      </c>
      <c r="C326" s="245">
        <v>20753</v>
      </c>
    </row>
    <row r="327" spans="1:3" s="236" customFormat="1" ht="15" customHeight="1">
      <c r="A327" s="244" t="s">
        <v>1319</v>
      </c>
      <c r="B327" s="6">
        <f t="shared" si="4"/>
        <v>9434</v>
      </c>
      <c r="C327" s="245">
        <v>9434</v>
      </c>
    </row>
    <row r="328" spans="1:3" s="236" customFormat="1" ht="15" customHeight="1">
      <c r="A328" s="244" t="s">
        <v>1324</v>
      </c>
      <c r="B328" s="6">
        <f t="shared" si="4"/>
        <v>0</v>
      </c>
      <c r="C328" s="245">
        <v>0</v>
      </c>
    </row>
    <row r="329" spans="1:3" s="236" customFormat="1" ht="15" customHeight="1">
      <c r="A329" s="244" t="s">
        <v>1360</v>
      </c>
      <c r="B329" s="6">
        <f t="shared" ref="B329:B392" si="5">C329</f>
        <v>2585</v>
      </c>
      <c r="C329" s="245">
        <v>2585</v>
      </c>
    </row>
    <row r="330" spans="1:3" s="236" customFormat="1" ht="15" customHeight="1">
      <c r="A330" s="244" t="s">
        <v>1361</v>
      </c>
      <c r="B330" s="6">
        <f t="shared" si="5"/>
        <v>50</v>
      </c>
      <c r="C330" s="245">
        <v>50</v>
      </c>
    </row>
    <row r="331" spans="1:3" s="236" customFormat="1" ht="15" customHeight="1">
      <c r="A331" s="244" t="s">
        <v>1362</v>
      </c>
      <c r="B331" s="6">
        <f t="shared" si="5"/>
        <v>65</v>
      </c>
      <c r="C331" s="245">
        <v>65</v>
      </c>
    </row>
    <row r="332" spans="1:3" s="236" customFormat="1" ht="15" customHeight="1">
      <c r="A332" s="244" t="s">
        <v>1683</v>
      </c>
      <c r="B332" s="6">
        <f t="shared" si="5"/>
        <v>0</v>
      </c>
      <c r="C332" s="245">
        <v>0</v>
      </c>
    </row>
    <row r="333" spans="1:3" s="236" customFormat="1" ht="15" customHeight="1">
      <c r="A333" s="244" t="s">
        <v>1684</v>
      </c>
      <c r="B333" s="6">
        <f t="shared" si="5"/>
        <v>374</v>
      </c>
      <c r="C333" s="245">
        <v>374</v>
      </c>
    </row>
    <row r="334" spans="1:3" s="236" customFormat="1" ht="15" customHeight="1">
      <c r="A334" s="244" t="s">
        <v>1685</v>
      </c>
      <c r="B334" s="6">
        <f t="shared" si="5"/>
        <v>0</v>
      </c>
      <c r="C334" s="245">
        <v>0</v>
      </c>
    </row>
    <row r="335" spans="1:3" s="236" customFormat="1" ht="15" customHeight="1">
      <c r="A335" s="244" t="s">
        <v>1686</v>
      </c>
      <c r="B335" s="6">
        <f t="shared" si="5"/>
        <v>0</v>
      </c>
      <c r="C335" s="245">
        <v>0</v>
      </c>
    </row>
    <row r="336" spans="1:3" s="236" customFormat="1" ht="15" customHeight="1">
      <c r="A336" s="244" t="s">
        <v>1363</v>
      </c>
      <c r="B336" s="6">
        <f t="shared" si="5"/>
        <v>397</v>
      </c>
      <c r="C336" s="245">
        <v>397</v>
      </c>
    </row>
    <row r="337" spans="1:3" s="236" customFormat="1" ht="15" customHeight="1">
      <c r="A337" s="244" t="s">
        <v>1364</v>
      </c>
      <c r="B337" s="6">
        <f t="shared" si="5"/>
        <v>6092</v>
      </c>
      <c r="C337" s="245">
        <v>6092</v>
      </c>
    </row>
    <row r="338" spans="1:3" s="236" customFormat="1" ht="15" customHeight="1">
      <c r="A338" s="244" t="s">
        <v>1687</v>
      </c>
      <c r="B338" s="6">
        <f t="shared" si="5"/>
        <v>0</v>
      </c>
      <c r="C338" s="245">
        <v>0</v>
      </c>
    </row>
    <row r="339" spans="1:3" s="236" customFormat="1" ht="15" customHeight="1">
      <c r="A339" s="244" t="s">
        <v>1365</v>
      </c>
      <c r="B339" s="6">
        <f t="shared" si="5"/>
        <v>59</v>
      </c>
      <c r="C339" s="245">
        <v>59</v>
      </c>
    </row>
    <row r="340" spans="1:3" s="236" customFormat="1" ht="15" customHeight="1">
      <c r="A340" s="244" t="s">
        <v>1366</v>
      </c>
      <c r="B340" s="6">
        <f t="shared" si="5"/>
        <v>50</v>
      </c>
      <c r="C340" s="245">
        <v>50</v>
      </c>
    </row>
    <row r="341" spans="1:3" s="236" customFormat="1" ht="15" customHeight="1">
      <c r="A341" s="244" t="s">
        <v>1367</v>
      </c>
      <c r="B341" s="6">
        <f t="shared" si="5"/>
        <v>444</v>
      </c>
      <c r="C341" s="245">
        <v>444</v>
      </c>
    </row>
    <row r="342" spans="1:3" s="236" customFormat="1" ht="15" customHeight="1">
      <c r="A342" s="244" t="s">
        <v>1368</v>
      </c>
      <c r="B342" s="6">
        <f t="shared" si="5"/>
        <v>2626</v>
      </c>
      <c r="C342" s="245">
        <v>2626</v>
      </c>
    </row>
    <row r="343" spans="1:3" s="236" customFormat="1" ht="15" customHeight="1">
      <c r="A343" s="244" t="s">
        <v>1369</v>
      </c>
      <c r="B343" s="6">
        <f t="shared" si="5"/>
        <v>55</v>
      </c>
      <c r="C343" s="245">
        <v>55</v>
      </c>
    </row>
    <row r="344" spans="1:3" s="236" customFormat="1" ht="15" customHeight="1">
      <c r="A344" s="244" t="s">
        <v>1335</v>
      </c>
      <c r="B344" s="6">
        <f t="shared" si="5"/>
        <v>0</v>
      </c>
      <c r="C344" s="245">
        <v>0</v>
      </c>
    </row>
    <row r="345" spans="1:3" s="236" customFormat="1" ht="15" customHeight="1">
      <c r="A345" s="244" t="s">
        <v>1321</v>
      </c>
      <c r="B345" s="6">
        <f t="shared" si="5"/>
        <v>955</v>
      </c>
      <c r="C345" s="245">
        <v>955</v>
      </c>
    </row>
    <row r="346" spans="1:3" s="236" customFormat="1" ht="15" customHeight="1">
      <c r="A346" s="244" t="s">
        <v>1370</v>
      </c>
      <c r="B346" s="6">
        <f t="shared" si="5"/>
        <v>730</v>
      </c>
      <c r="C346" s="245">
        <v>730</v>
      </c>
    </row>
    <row r="347" spans="1:3" s="239" customFormat="1" ht="15" customHeight="1">
      <c r="A347" s="243" t="s">
        <v>1688</v>
      </c>
      <c r="B347" s="6">
        <f t="shared" si="5"/>
        <v>0</v>
      </c>
      <c r="C347" s="245">
        <f>SUM(C348:C353)</f>
        <v>0</v>
      </c>
    </row>
    <row r="348" spans="1:3" s="239" customFormat="1" ht="15" customHeight="1">
      <c r="A348" s="244" t="s">
        <v>1318</v>
      </c>
      <c r="B348" s="6">
        <f t="shared" si="5"/>
        <v>0</v>
      </c>
      <c r="C348" s="245">
        <v>0</v>
      </c>
    </row>
    <row r="349" spans="1:3" s="239" customFormat="1" ht="15" customHeight="1">
      <c r="A349" s="244" t="s">
        <v>1319</v>
      </c>
      <c r="B349" s="6">
        <f t="shared" si="5"/>
        <v>0</v>
      </c>
      <c r="C349" s="245">
        <v>0</v>
      </c>
    </row>
    <row r="350" spans="1:3" s="239" customFormat="1" ht="15" customHeight="1">
      <c r="A350" s="244" t="s">
        <v>1324</v>
      </c>
      <c r="B350" s="6">
        <f t="shared" si="5"/>
        <v>0</v>
      </c>
      <c r="C350" s="245">
        <v>0</v>
      </c>
    </row>
    <row r="351" spans="1:3" s="239" customFormat="1" ht="15" customHeight="1">
      <c r="A351" s="244" t="s">
        <v>1689</v>
      </c>
      <c r="B351" s="6">
        <f t="shared" si="5"/>
        <v>0</v>
      </c>
      <c r="C351" s="245">
        <v>0</v>
      </c>
    </row>
    <row r="352" spans="1:3" s="239" customFormat="1" ht="15" customHeight="1">
      <c r="A352" s="244" t="s">
        <v>1321</v>
      </c>
      <c r="B352" s="6">
        <f t="shared" si="5"/>
        <v>0</v>
      </c>
      <c r="C352" s="245">
        <v>0</v>
      </c>
    </row>
    <row r="353" spans="1:3" s="239" customFormat="1" ht="15" customHeight="1">
      <c r="A353" s="244" t="s">
        <v>1690</v>
      </c>
      <c r="B353" s="6">
        <f t="shared" si="5"/>
        <v>0</v>
      </c>
      <c r="C353" s="245">
        <v>0</v>
      </c>
    </row>
    <row r="354" spans="1:3" s="239" customFormat="1" ht="15" customHeight="1">
      <c r="A354" s="243" t="s">
        <v>210</v>
      </c>
      <c r="B354" s="6">
        <f t="shared" si="5"/>
        <v>3022</v>
      </c>
      <c r="C354" s="245">
        <f>SUM(C355:C365)</f>
        <v>3022</v>
      </c>
    </row>
    <row r="355" spans="1:3" s="239" customFormat="1" ht="15" customHeight="1">
      <c r="A355" s="244" t="s">
        <v>1318</v>
      </c>
      <c r="B355" s="6">
        <f t="shared" si="5"/>
        <v>2001</v>
      </c>
      <c r="C355" s="245">
        <v>2001</v>
      </c>
    </row>
    <row r="356" spans="1:3" s="239" customFormat="1" ht="15" customHeight="1">
      <c r="A356" s="244" t="s">
        <v>1319</v>
      </c>
      <c r="B356" s="6">
        <f t="shared" si="5"/>
        <v>721</v>
      </c>
      <c r="C356" s="245">
        <v>721</v>
      </c>
    </row>
    <row r="357" spans="1:3" s="239" customFormat="1" ht="15" customHeight="1">
      <c r="A357" s="244" t="s">
        <v>1324</v>
      </c>
      <c r="B357" s="6">
        <f t="shared" si="5"/>
        <v>0</v>
      </c>
      <c r="C357" s="245">
        <v>0</v>
      </c>
    </row>
    <row r="358" spans="1:3" s="239" customFormat="1" ht="15" customHeight="1">
      <c r="A358" s="244" t="s">
        <v>1691</v>
      </c>
      <c r="B358" s="6">
        <f t="shared" si="5"/>
        <v>0</v>
      </c>
      <c r="C358" s="245">
        <v>0</v>
      </c>
    </row>
    <row r="359" spans="1:3" s="239" customFormat="1" ht="15" customHeight="1">
      <c r="A359" s="244" t="s">
        <v>1692</v>
      </c>
      <c r="B359" s="6">
        <f t="shared" si="5"/>
        <v>0</v>
      </c>
      <c r="C359" s="245">
        <v>0</v>
      </c>
    </row>
    <row r="360" spans="1:3" s="239" customFormat="1" ht="15" customHeight="1">
      <c r="A360" s="244" t="s">
        <v>1693</v>
      </c>
      <c r="B360" s="6">
        <f t="shared" si="5"/>
        <v>0</v>
      </c>
      <c r="C360" s="245">
        <v>0</v>
      </c>
    </row>
    <row r="361" spans="1:3" s="239" customFormat="1" ht="15" customHeight="1">
      <c r="A361" s="244" t="s">
        <v>1694</v>
      </c>
      <c r="B361" s="6">
        <f t="shared" si="5"/>
        <v>0</v>
      </c>
      <c r="C361" s="245">
        <v>0</v>
      </c>
    </row>
    <row r="362" spans="1:3" s="239" customFormat="1" ht="15" customHeight="1">
      <c r="A362" s="244" t="s">
        <v>1695</v>
      </c>
      <c r="B362" s="6">
        <f t="shared" si="5"/>
        <v>0</v>
      </c>
      <c r="C362" s="245">
        <v>0</v>
      </c>
    </row>
    <row r="363" spans="1:3" s="239" customFormat="1" ht="15" customHeight="1">
      <c r="A363" s="244" t="s">
        <v>1696</v>
      </c>
      <c r="B363" s="6">
        <f t="shared" si="5"/>
        <v>0</v>
      </c>
      <c r="C363" s="245">
        <v>0</v>
      </c>
    </row>
    <row r="364" spans="1:3" s="239" customFormat="1" ht="15" customHeight="1">
      <c r="A364" s="244" t="s">
        <v>1321</v>
      </c>
      <c r="B364" s="6">
        <f t="shared" si="5"/>
        <v>0</v>
      </c>
      <c r="C364" s="245">
        <v>0</v>
      </c>
    </row>
    <row r="365" spans="1:3" s="239" customFormat="1" ht="15" customHeight="1">
      <c r="A365" s="244" t="s">
        <v>1371</v>
      </c>
      <c r="B365" s="6">
        <f t="shared" si="5"/>
        <v>300</v>
      </c>
      <c r="C365" s="245">
        <v>300</v>
      </c>
    </row>
    <row r="366" spans="1:3" s="239" customFormat="1" ht="15" customHeight="1">
      <c r="A366" s="243" t="s">
        <v>211</v>
      </c>
      <c r="B366" s="6">
        <f t="shared" si="5"/>
        <v>5580</v>
      </c>
      <c r="C366" s="245">
        <f>SUM(C367:C374)</f>
        <v>5580</v>
      </c>
    </row>
    <row r="367" spans="1:3" s="239" customFormat="1" ht="15" customHeight="1">
      <c r="A367" s="244" t="s">
        <v>1318</v>
      </c>
      <c r="B367" s="6">
        <f t="shared" si="5"/>
        <v>2687</v>
      </c>
      <c r="C367" s="245">
        <v>2687</v>
      </c>
    </row>
    <row r="368" spans="1:3" s="239" customFormat="1" ht="15" customHeight="1">
      <c r="A368" s="244" t="s">
        <v>1319</v>
      </c>
      <c r="B368" s="6">
        <f t="shared" si="5"/>
        <v>2893</v>
      </c>
      <c r="C368" s="245">
        <v>2893</v>
      </c>
    </row>
    <row r="369" spans="1:3" s="239" customFormat="1" ht="15" customHeight="1">
      <c r="A369" s="244" t="s">
        <v>1324</v>
      </c>
      <c r="B369" s="6">
        <f t="shared" si="5"/>
        <v>0</v>
      </c>
      <c r="C369" s="245">
        <v>0</v>
      </c>
    </row>
    <row r="370" spans="1:3" s="239" customFormat="1" ht="15" customHeight="1">
      <c r="A370" s="244" t="s">
        <v>1697</v>
      </c>
      <c r="B370" s="6">
        <f t="shared" si="5"/>
        <v>0</v>
      </c>
      <c r="C370" s="245">
        <v>0</v>
      </c>
    </row>
    <row r="371" spans="1:3" s="239" customFormat="1" ht="15" customHeight="1">
      <c r="A371" s="244" t="s">
        <v>1698</v>
      </c>
      <c r="B371" s="6">
        <f t="shared" si="5"/>
        <v>0</v>
      </c>
      <c r="C371" s="245">
        <v>0</v>
      </c>
    </row>
    <row r="372" spans="1:3" s="239" customFormat="1" ht="15" customHeight="1">
      <c r="A372" s="244" t="s">
        <v>1699</v>
      </c>
      <c r="B372" s="6">
        <f t="shared" si="5"/>
        <v>0</v>
      </c>
      <c r="C372" s="245">
        <v>0</v>
      </c>
    </row>
    <row r="373" spans="1:3" s="239" customFormat="1" ht="15" customHeight="1">
      <c r="A373" s="244" t="s">
        <v>1321</v>
      </c>
      <c r="B373" s="6">
        <f t="shared" si="5"/>
        <v>0</v>
      </c>
      <c r="C373" s="245">
        <v>0</v>
      </c>
    </row>
    <row r="374" spans="1:3" s="239" customFormat="1" ht="15" customHeight="1">
      <c r="A374" s="244" t="s">
        <v>1700</v>
      </c>
      <c r="B374" s="6">
        <f t="shared" si="5"/>
        <v>0</v>
      </c>
      <c r="C374" s="245">
        <v>0</v>
      </c>
    </row>
    <row r="375" spans="1:3" s="239" customFormat="1" ht="15" customHeight="1">
      <c r="A375" s="243" t="s">
        <v>212</v>
      </c>
      <c r="B375" s="6">
        <f t="shared" si="5"/>
        <v>1108</v>
      </c>
      <c r="C375" s="245">
        <f>SUM(C376:C388)</f>
        <v>1108</v>
      </c>
    </row>
    <row r="376" spans="1:3" s="239" customFormat="1" ht="15" customHeight="1">
      <c r="A376" s="244" t="s">
        <v>1318</v>
      </c>
      <c r="B376" s="6">
        <f t="shared" si="5"/>
        <v>490</v>
      </c>
      <c r="C376" s="245">
        <v>490</v>
      </c>
    </row>
    <row r="377" spans="1:3" s="239" customFormat="1" ht="15" customHeight="1">
      <c r="A377" s="244" t="s">
        <v>1319</v>
      </c>
      <c r="B377" s="6">
        <f t="shared" si="5"/>
        <v>525</v>
      </c>
      <c r="C377" s="245">
        <v>525</v>
      </c>
    </row>
    <row r="378" spans="1:3" s="239" customFormat="1" ht="15" customHeight="1">
      <c r="A378" s="244" t="s">
        <v>1324</v>
      </c>
      <c r="B378" s="6">
        <f t="shared" si="5"/>
        <v>0</v>
      </c>
      <c r="C378" s="245">
        <v>0</v>
      </c>
    </row>
    <row r="379" spans="1:3" s="239" customFormat="1" ht="15" customHeight="1">
      <c r="A379" s="244" t="s">
        <v>1701</v>
      </c>
      <c r="B379" s="6">
        <f t="shared" si="5"/>
        <v>0</v>
      </c>
      <c r="C379" s="245">
        <v>0</v>
      </c>
    </row>
    <row r="380" spans="1:3" s="239" customFormat="1" ht="15" customHeight="1">
      <c r="A380" s="244" t="s">
        <v>1372</v>
      </c>
      <c r="B380" s="6">
        <f t="shared" si="5"/>
        <v>40</v>
      </c>
      <c r="C380" s="245">
        <v>40</v>
      </c>
    </row>
    <row r="381" spans="1:3" s="239" customFormat="1" ht="15" customHeight="1">
      <c r="A381" s="244" t="s">
        <v>1702</v>
      </c>
      <c r="B381" s="6">
        <f t="shared" si="5"/>
        <v>0</v>
      </c>
      <c r="C381" s="245">
        <v>0</v>
      </c>
    </row>
    <row r="382" spans="1:3" s="239" customFormat="1" ht="15" customHeight="1">
      <c r="A382" s="244" t="s">
        <v>1373</v>
      </c>
      <c r="B382" s="6">
        <f t="shared" si="5"/>
        <v>45</v>
      </c>
      <c r="C382" s="245">
        <v>45</v>
      </c>
    </row>
    <row r="383" spans="1:3" s="239" customFormat="1" ht="15" customHeight="1">
      <c r="A383" s="244" t="s">
        <v>1703</v>
      </c>
      <c r="B383" s="6">
        <f t="shared" si="5"/>
        <v>0</v>
      </c>
      <c r="C383" s="245">
        <v>0</v>
      </c>
    </row>
    <row r="384" spans="1:3" s="239" customFormat="1" ht="15" customHeight="1">
      <c r="A384" s="244" t="s">
        <v>1704</v>
      </c>
      <c r="B384" s="6">
        <f t="shared" si="5"/>
        <v>0</v>
      </c>
      <c r="C384" s="245">
        <v>0</v>
      </c>
    </row>
    <row r="385" spans="1:3" s="239" customFormat="1" ht="15" customHeight="1">
      <c r="A385" s="244" t="s">
        <v>1374</v>
      </c>
      <c r="B385" s="6">
        <f t="shared" si="5"/>
        <v>8</v>
      </c>
      <c r="C385" s="245">
        <v>8</v>
      </c>
    </row>
    <row r="386" spans="1:3" s="239" customFormat="1" ht="15" customHeight="1">
      <c r="A386" s="244" t="s">
        <v>1705</v>
      </c>
      <c r="B386" s="6">
        <f t="shared" si="5"/>
        <v>0</v>
      </c>
      <c r="C386" s="245">
        <v>0</v>
      </c>
    </row>
    <row r="387" spans="1:3" s="239" customFormat="1" ht="15" customHeight="1">
      <c r="A387" s="244" t="s">
        <v>1321</v>
      </c>
      <c r="B387" s="6">
        <f t="shared" si="5"/>
        <v>0</v>
      </c>
      <c r="C387" s="245">
        <v>0</v>
      </c>
    </row>
    <row r="388" spans="1:3" s="239" customFormat="1" ht="15" customHeight="1">
      <c r="A388" s="244" t="s">
        <v>1706</v>
      </c>
      <c r="B388" s="6">
        <f t="shared" si="5"/>
        <v>0</v>
      </c>
      <c r="C388" s="245">
        <v>0</v>
      </c>
    </row>
    <row r="389" spans="1:3" s="239" customFormat="1" ht="15" customHeight="1">
      <c r="A389" s="243" t="s">
        <v>1707</v>
      </c>
      <c r="B389" s="6">
        <f t="shared" si="5"/>
        <v>0</v>
      </c>
      <c r="C389" s="245">
        <f>SUM(C390:C397)</f>
        <v>0</v>
      </c>
    </row>
    <row r="390" spans="1:3" s="239" customFormat="1" ht="15" customHeight="1">
      <c r="A390" s="244" t="s">
        <v>1318</v>
      </c>
      <c r="B390" s="6">
        <f t="shared" si="5"/>
        <v>0</v>
      </c>
      <c r="C390" s="245">
        <v>0</v>
      </c>
    </row>
    <row r="391" spans="1:3" s="239" customFormat="1" ht="15" customHeight="1">
      <c r="A391" s="244" t="s">
        <v>1319</v>
      </c>
      <c r="B391" s="6">
        <f t="shared" si="5"/>
        <v>0</v>
      </c>
      <c r="C391" s="245">
        <v>0</v>
      </c>
    </row>
    <row r="392" spans="1:3" s="239" customFormat="1" ht="15" customHeight="1">
      <c r="A392" s="244" t="s">
        <v>1324</v>
      </c>
      <c r="B392" s="6">
        <f t="shared" si="5"/>
        <v>0</v>
      </c>
      <c r="C392" s="245">
        <v>0</v>
      </c>
    </row>
    <row r="393" spans="1:3" s="239" customFormat="1" ht="15" customHeight="1">
      <c r="A393" s="244" t="s">
        <v>1708</v>
      </c>
      <c r="B393" s="6">
        <f t="shared" ref="B393:B456" si="6">C393</f>
        <v>0</v>
      </c>
      <c r="C393" s="245">
        <v>0</v>
      </c>
    </row>
    <row r="394" spans="1:3" s="239" customFormat="1" ht="15" customHeight="1">
      <c r="A394" s="244" t="s">
        <v>1709</v>
      </c>
      <c r="B394" s="6">
        <f t="shared" si="6"/>
        <v>0</v>
      </c>
      <c r="C394" s="245">
        <v>0</v>
      </c>
    </row>
    <row r="395" spans="1:3" s="239" customFormat="1" ht="15" customHeight="1">
      <c r="A395" s="244" t="s">
        <v>1710</v>
      </c>
      <c r="B395" s="6">
        <f t="shared" si="6"/>
        <v>0</v>
      </c>
      <c r="C395" s="245">
        <v>0</v>
      </c>
    </row>
    <row r="396" spans="1:3" s="239" customFormat="1" ht="15" customHeight="1">
      <c r="A396" s="244" t="s">
        <v>1321</v>
      </c>
      <c r="B396" s="6">
        <f t="shared" si="6"/>
        <v>0</v>
      </c>
      <c r="C396" s="245">
        <v>0</v>
      </c>
    </row>
    <row r="397" spans="1:3" s="239" customFormat="1" ht="15" customHeight="1">
      <c r="A397" s="244" t="s">
        <v>1711</v>
      </c>
      <c r="B397" s="6">
        <f t="shared" si="6"/>
        <v>0</v>
      </c>
      <c r="C397" s="245">
        <v>0</v>
      </c>
    </row>
    <row r="398" spans="1:3" s="239" customFormat="1" ht="15" customHeight="1">
      <c r="A398" s="243" t="s">
        <v>213</v>
      </c>
      <c r="B398" s="6">
        <f t="shared" si="6"/>
        <v>1342</v>
      </c>
      <c r="C398" s="245">
        <f>SUM(C399:C406)</f>
        <v>1342</v>
      </c>
    </row>
    <row r="399" spans="1:3" s="239" customFormat="1" ht="15" customHeight="1">
      <c r="A399" s="244" t="s">
        <v>1318</v>
      </c>
      <c r="B399" s="6">
        <f t="shared" si="6"/>
        <v>984</v>
      </c>
      <c r="C399" s="245">
        <v>984</v>
      </c>
    </row>
    <row r="400" spans="1:3" s="239" customFormat="1" ht="15" customHeight="1">
      <c r="A400" s="244" t="s">
        <v>1319</v>
      </c>
      <c r="B400" s="6">
        <f t="shared" si="6"/>
        <v>286</v>
      </c>
      <c r="C400" s="245">
        <v>286</v>
      </c>
    </row>
    <row r="401" spans="1:3" s="239" customFormat="1" ht="15" customHeight="1">
      <c r="A401" s="244" t="s">
        <v>1324</v>
      </c>
      <c r="B401" s="6">
        <f t="shared" si="6"/>
        <v>0</v>
      </c>
      <c r="C401" s="245">
        <v>0</v>
      </c>
    </row>
    <row r="402" spans="1:3" s="239" customFormat="1" ht="15" customHeight="1">
      <c r="A402" s="244" t="s">
        <v>1375</v>
      </c>
      <c r="B402" s="6">
        <f t="shared" si="6"/>
        <v>2</v>
      </c>
      <c r="C402" s="245">
        <v>2</v>
      </c>
    </row>
    <row r="403" spans="1:3" s="239" customFormat="1" ht="15" customHeight="1">
      <c r="A403" s="244" t="s">
        <v>1712</v>
      </c>
      <c r="B403" s="6">
        <f t="shared" si="6"/>
        <v>0</v>
      </c>
      <c r="C403" s="245">
        <v>0</v>
      </c>
    </row>
    <row r="404" spans="1:3" s="239" customFormat="1" ht="15" customHeight="1">
      <c r="A404" s="244" t="s">
        <v>1376</v>
      </c>
      <c r="B404" s="6">
        <f t="shared" si="6"/>
        <v>15</v>
      </c>
      <c r="C404" s="245">
        <v>15</v>
      </c>
    </row>
    <row r="405" spans="1:3" s="239" customFormat="1" ht="15" customHeight="1">
      <c r="A405" s="244" t="s">
        <v>1321</v>
      </c>
      <c r="B405" s="6">
        <f t="shared" si="6"/>
        <v>0</v>
      </c>
      <c r="C405" s="245">
        <v>0</v>
      </c>
    </row>
    <row r="406" spans="1:3" s="239" customFormat="1" ht="15" customHeight="1">
      <c r="A406" s="244" t="s">
        <v>1377</v>
      </c>
      <c r="B406" s="6">
        <f t="shared" si="6"/>
        <v>55</v>
      </c>
      <c r="C406" s="245">
        <v>55</v>
      </c>
    </row>
    <row r="407" spans="1:3" s="239" customFormat="1" ht="15" customHeight="1">
      <c r="A407" s="243" t="s">
        <v>1713</v>
      </c>
      <c r="B407" s="6">
        <f t="shared" si="6"/>
        <v>0</v>
      </c>
      <c r="C407" s="245">
        <f>SUM(C408:C414)</f>
        <v>0</v>
      </c>
    </row>
    <row r="408" spans="1:3" s="239" customFormat="1" ht="15" customHeight="1">
      <c r="A408" s="244" t="s">
        <v>1318</v>
      </c>
      <c r="B408" s="6">
        <f t="shared" si="6"/>
        <v>0</v>
      </c>
      <c r="C408" s="245">
        <v>0</v>
      </c>
    </row>
    <row r="409" spans="1:3" s="239" customFormat="1" ht="15" customHeight="1">
      <c r="A409" s="244" t="s">
        <v>1319</v>
      </c>
      <c r="B409" s="6">
        <f t="shared" si="6"/>
        <v>0</v>
      </c>
      <c r="C409" s="245">
        <v>0</v>
      </c>
    </row>
    <row r="410" spans="1:3" s="239" customFormat="1" ht="15" customHeight="1">
      <c r="A410" s="244" t="s">
        <v>1324</v>
      </c>
      <c r="B410" s="6">
        <f t="shared" si="6"/>
        <v>0</v>
      </c>
      <c r="C410" s="245">
        <v>0</v>
      </c>
    </row>
    <row r="411" spans="1:3" s="239" customFormat="1" ht="15" customHeight="1">
      <c r="A411" s="244" t="s">
        <v>1714</v>
      </c>
      <c r="B411" s="6">
        <f t="shared" si="6"/>
        <v>0</v>
      </c>
      <c r="C411" s="245">
        <v>0</v>
      </c>
    </row>
    <row r="412" spans="1:3" s="239" customFormat="1" ht="15" customHeight="1">
      <c r="A412" s="244" t="s">
        <v>1715</v>
      </c>
      <c r="B412" s="6">
        <f t="shared" si="6"/>
        <v>0</v>
      </c>
      <c r="C412" s="245">
        <v>0</v>
      </c>
    </row>
    <row r="413" spans="1:3" s="239" customFormat="1" ht="15" customHeight="1">
      <c r="A413" s="244" t="s">
        <v>1321</v>
      </c>
      <c r="B413" s="6">
        <f t="shared" si="6"/>
        <v>0</v>
      </c>
      <c r="C413" s="245">
        <v>0</v>
      </c>
    </row>
    <row r="414" spans="1:3" s="239" customFormat="1" ht="15" customHeight="1">
      <c r="A414" s="244" t="s">
        <v>1716</v>
      </c>
      <c r="B414" s="6">
        <f t="shared" si="6"/>
        <v>0</v>
      </c>
      <c r="C414" s="245">
        <v>0</v>
      </c>
    </row>
    <row r="415" spans="1:3" s="239" customFormat="1" ht="15" customHeight="1">
      <c r="A415" s="243" t="s">
        <v>1717</v>
      </c>
      <c r="B415" s="6">
        <f t="shared" si="6"/>
        <v>0</v>
      </c>
      <c r="C415" s="245">
        <f>SUM(C416:C422)</f>
        <v>0</v>
      </c>
    </row>
    <row r="416" spans="1:3" s="239" customFormat="1" ht="15" customHeight="1">
      <c r="A416" s="244" t="s">
        <v>1318</v>
      </c>
      <c r="B416" s="6">
        <f t="shared" si="6"/>
        <v>0</v>
      </c>
      <c r="C416" s="245">
        <v>0</v>
      </c>
    </row>
    <row r="417" spans="1:3" s="239" customFormat="1" ht="15" customHeight="1">
      <c r="A417" s="244" t="s">
        <v>1319</v>
      </c>
      <c r="B417" s="6">
        <f t="shared" si="6"/>
        <v>0</v>
      </c>
      <c r="C417" s="245">
        <v>0</v>
      </c>
    </row>
    <row r="418" spans="1:3" s="239" customFormat="1" ht="15" customHeight="1">
      <c r="A418" s="244" t="s">
        <v>1718</v>
      </c>
      <c r="B418" s="6">
        <f t="shared" si="6"/>
        <v>0</v>
      </c>
      <c r="C418" s="245">
        <v>0</v>
      </c>
    </row>
    <row r="419" spans="1:3" s="239" customFormat="1" ht="15" customHeight="1">
      <c r="A419" s="244" t="s">
        <v>1719</v>
      </c>
      <c r="B419" s="6">
        <f t="shared" si="6"/>
        <v>0</v>
      </c>
      <c r="C419" s="245">
        <v>0</v>
      </c>
    </row>
    <row r="420" spans="1:3" s="239" customFormat="1" ht="15" customHeight="1">
      <c r="A420" s="244" t="s">
        <v>1720</v>
      </c>
      <c r="B420" s="6">
        <f t="shared" si="6"/>
        <v>0</v>
      </c>
      <c r="C420" s="245">
        <v>0</v>
      </c>
    </row>
    <row r="421" spans="1:3" s="239" customFormat="1" ht="15" customHeight="1">
      <c r="A421" s="244" t="s">
        <v>1367</v>
      </c>
      <c r="B421" s="6">
        <f t="shared" si="6"/>
        <v>0</v>
      </c>
      <c r="C421" s="245">
        <v>0</v>
      </c>
    </row>
    <row r="422" spans="1:3" s="239" customFormat="1" ht="15" customHeight="1">
      <c r="A422" s="244" t="s">
        <v>1721</v>
      </c>
      <c r="B422" s="6">
        <f t="shared" si="6"/>
        <v>0</v>
      </c>
      <c r="C422" s="245">
        <v>0</v>
      </c>
    </row>
    <row r="423" spans="1:3" s="239" customFormat="1" ht="15" customHeight="1">
      <c r="A423" s="243" t="s">
        <v>1722</v>
      </c>
      <c r="B423" s="6">
        <f t="shared" si="6"/>
        <v>0</v>
      </c>
      <c r="C423" s="245">
        <f>SUM(C424:C431)</f>
        <v>0</v>
      </c>
    </row>
    <row r="424" spans="1:3" s="239" customFormat="1" ht="15" customHeight="1">
      <c r="A424" s="244" t="s">
        <v>1723</v>
      </c>
      <c r="B424" s="6">
        <f t="shared" si="6"/>
        <v>0</v>
      </c>
      <c r="C424" s="245">
        <v>0</v>
      </c>
    </row>
    <row r="425" spans="1:3" s="239" customFormat="1" ht="15" customHeight="1">
      <c r="A425" s="244" t="s">
        <v>1318</v>
      </c>
      <c r="B425" s="6">
        <f t="shared" si="6"/>
        <v>0</v>
      </c>
      <c r="C425" s="245">
        <v>0</v>
      </c>
    </row>
    <row r="426" spans="1:3" s="239" customFormat="1" ht="15" customHeight="1">
      <c r="A426" s="244" t="s">
        <v>1724</v>
      </c>
      <c r="B426" s="6">
        <f t="shared" si="6"/>
        <v>0</v>
      </c>
      <c r="C426" s="245">
        <v>0</v>
      </c>
    </row>
    <row r="427" spans="1:3" s="239" customFormat="1" ht="15" customHeight="1">
      <c r="A427" s="244" t="s">
        <v>1725</v>
      </c>
      <c r="B427" s="6">
        <f t="shared" si="6"/>
        <v>0</v>
      </c>
      <c r="C427" s="245">
        <v>0</v>
      </c>
    </row>
    <row r="428" spans="1:3" s="239" customFormat="1" ht="15" customHeight="1">
      <c r="A428" s="244" t="s">
        <v>1726</v>
      </c>
      <c r="B428" s="6">
        <f t="shared" si="6"/>
        <v>0</v>
      </c>
      <c r="C428" s="245">
        <v>0</v>
      </c>
    </row>
    <row r="429" spans="1:3" s="239" customFormat="1" ht="15" customHeight="1">
      <c r="A429" s="244" t="s">
        <v>1727</v>
      </c>
      <c r="B429" s="6">
        <f t="shared" si="6"/>
        <v>0</v>
      </c>
      <c r="C429" s="245">
        <v>0</v>
      </c>
    </row>
    <row r="430" spans="1:3" s="239" customFormat="1" ht="15" customHeight="1">
      <c r="A430" s="244" t="s">
        <v>1728</v>
      </c>
      <c r="B430" s="6">
        <f t="shared" si="6"/>
        <v>0</v>
      </c>
      <c r="C430" s="245">
        <v>0</v>
      </c>
    </row>
    <row r="431" spans="1:3" s="239" customFormat="1" ht="15" customHeight="1">
      <c r="A431" s="244" t="s">
        <v>1729</v>
      </c>
      <c r="B431" s="6">
        <f t="shared" si="6"/>
        <v>0</v>
      </c>
      <c r="C431" s="245">
        <v>0</v>
      </c>
    </row>
    <row r="432" spans="1:3" s="239" customFormat="1" ht="15" customHeight="1">
      <c r="A432" s="243" t="s">
        <v>1730</v>
      </c>
      <c r="B432" s="6">
        <f t="shared" si="6"/>
        <v>2900</v>
      </c>
      <c r="C432" s="245">
        <f>C433+C434</f>
        <v>2900</v>
      </c>
    </row>
    <row r="433" spans="1:3" s="239" customFormat="1" ht="15" customHeight="1">
      <c r="A433" s="244" t="s">
        <v>1731</v>
      </c>
      <c r="B433" s="6">
        <f t="shared" si="6"/>
        <v>2900</v>
      </c>
      <c r="C433" s="245">
        <v>2900</v>
      </c>
    </row>
    <row r="434" spans="1:3" s="239" customFormat="1" ht="15" customHeight="1">
      <c r="A434" s="244" t="s">
        <v>1732</v>
      </c>
      <c r="B434" s="6">
        <f t="shared" si="6"/>
        <v>0</v>
      </c>
      <c r="C434" s="245">
        <v>0</v>
      </c>
    </row>
    <row r="435" spans="1:3" s="239" customFormat="1" ht="15" customHeight="1">
      <c r="A435" s="243" t="s">
        <v>215</v>
      </c>
      <c r="B435" s="6">
        <f t="shared" si="6"/>
        <v>63755</v>
      </c>
      <c r="C435" s="245">
        <f>SUM(C436,C441,C450,C457,C463,C467,C471,C475,C481,C488)</f>
        <v>63755</v>
      </c>
    </row>
    <row r="436" spans="1:3" s="239" customFormat="1" ht="15" customHeight="1">
      <c r="A436" s="243" t="s">
        <v>216</v>
      </c>
      <c r="B436" s="6">
        <f t="shared" si="6"/>
        <v>544</v>
      </c>
      <c r="C436" s="245">
        <f>SUM(C437:C440)</f>
        <v>544</v>
      </c>
    </row>
    <row r="437" spans="1:3" s="239" customFormat="1" ht="15" customHeight="1">
      <c r="A437" s="244" t="s">
        <v>1318</v>
      </c>
      <c r="B437" s="6">
        <f t="shared" si="6"/>
        <v>315</v>
      </c>
      <c r="C437" s="245">
        <v>315</v>
      </c>
    </row>
    <row r="438" spans="1:3" s="239" customFormat="1" ht="15" customHeight="1">
      <c r="A438" s="244" t="s">
        <v>1319</v>
      </c>
      <c r="B438" s="6">
        <f t="shared" si="6"/>
        <v>229</v>
      </c>
      <c r="C438" s="245">
        <v>229</v>
      </c>
    </row>
    <row r="439" spans="1:3" s="239" customFormat="1" ht="15" customHeight="1">
      <c r="A439" s="244" t="s">
        <v>1324</v>
      </c>
      <c r="B439" s="6">
        <f t="shared" si="6"/>
        <v>0</v>
      </c>
      <c r="C439" s="245">
        <v>0</v>
      </c>
    </row>
    <row r="440" spans="1:3" s="239" customFormat="1" ht="15" customHeight="1">
      <c r="A440" s="244" t="s">
        <v>1733</v>
      </c>
      <c r="B440" s="6">
        <f t="shared" si="6"/>
        <v>0</v>
      </c>
      <c r="C440" s="245">
        <v>0</v>
      </c>
    </row>
    <row r="441" spans="1:3" s="239" customFormat="1" ht="15" customHeight="1">
      <c r="A441" s="243" t="s">
        <v>217</v>
      </c>
      <c r="B441" s="6">
        <f t="shared" si="6"/>
        <v>40629</v>
      </c>
      <c r="C441" s="245">
        <f>SUM(C442:C449)</f>
        <v>40629</v>
      </c>
    </row>
    <row r="442" spans="1:3" s="239" customFormat="1" ht="15" customHeight="1">
      <c r="A442" s="244" t="s">
        <v>1378</v>
      </c>
      <c r="B442" s="6">
        <f t="shared" si="6"/>
        <v>1274</v>
      </c>
      <c r="C442" s="245">
        <v>1274</v>
      </c>
    </row>
    <row r="443" spans="1:3" s="239" customFormat="1" ht="15" customHeight="1">
      <c r="A443" s="244" t="s">
        <v>1734</v>
      </c>
      <c r="B443" s="6">
        <f t="shared" si="6"/>
        <v>0</v>
      </c>
      <c r="C443" s="245">
        <v>0</v>
      </c>
    </row>
    <row r="444" spans="1:3" s="239" customFormat="1" ht="15" customHeight="1">
      <c r="A444" s="244" t="s">
        <v>1379</v>
      </c>
      <c r="B444" s="6">
        <f t="shared" si="6"/>
        <v>2407</v>
      </c>
      <c r="C444" s="245">
        <v>2407</v>
      </c>
    </row>
    <row r="445" spans="1:3" s="239" customFormat="1" ht="15" customHeight="1">
      <c r="A445" s="244" t="s">
        <v>1380</v>
      </c>
      <c r="B445" s="6">
        <f t="shared" si="6"/>
        <v>19281</v>
      </c>
      <c r="C445" s="245">
        <v>19281</v>
      </c>
    </row>
    <row r="446" spans="1:3" s="239" customFormat="1" ht="15" customHeight="1">
      <c r="A446" s="244" t="s">
        <v>1735</v>
      </c>
      <c r="B446" s="6">
        <f t="shared" si="6"/>
        <v>10005</v>
      </c>
      <c r="C446" s="245">
        <v>10005</v>
      </c>
    </row>
    <row r="447" spans="1:3" s="239" customFormat="1" ht="15" customHeight="1">
      <c r="A447" s="244" t="s">
        <v>1736</v>
      </c>
      <c r="B447" s="6">
        <f t="shared" si="6"/>
        <v>0</v>
      </c>
      <c r="C447" s="245">
        <v>0</v>
      </c>
    </row>
    <row r="448" spans="1:3" s="239" customFormat="1" ht="15" customHeight="1">
      <c r="A448" s="244" t="s">
        <v>1737</v>
      </c>
      <c r="B448" s="6">
        <f t="shared" si="6"/>
        <v>0</v>
      </c>
      <c r="C448" s="245">
        <v>0</v>
      </c>
    </row>
    <row r="449" spans="1:3" s="239" customFormat="1" ht="15" customHeight="1">
      <c r="A449" s="244" t="s">
        <v>1381</v>
      </c>
      <c r="B449" s="6">
        <f t="shared" si="6"/>
        <v>7662</v>
      </c>
      <c r="C449" s="245">
        <v>7662</v>
      </c>
    </row>
    <row r="450" spans="1:3" s="239" customFormat="1" ht="15" customHeight="1">
      <c r="A450" s="243" t="s">
        <v>218</v>
      </c>
      <c r="B450" s="6">
        <f t="shared" si="6"/>
        <v>18027</v>
      </c>
      <c r="C450" s="245">
        <f>SUM(C451:C456)</f>
        <v>18027</v>
      </c>
    </row>
    <row r="451" spans="1:3" s="239" customFormat="1" ht="15" customHeight="1">
      <c r="A451" s="244" t="s">
        <v>1738</v>
      </c>
      <c r="B451" s="6">
        <f t="shared" si="6"/>
        <v>0</v>
      </c>
      <c r="C451" s="245">
        <v>0</v>
      </c>
    </row>
    <row r="452" spans="1:3" s="239" customFormat="1" ht="15" customHeight="1">
      <c r="A452" s="244" t="s">
        <v>1382</v>
      </c>
      <c r="B452" s="6">
        <f t="shared" si="6"/>
        <v>12579</v>
      </c>
      <c r="C452" s="245">
        <v>12579</v>
      </c>
    </row>
    <row r="453" spans="1:3" s="239" customFormat="1" ht="15" customHeight="1">
      <c r="A453" s="244" t="s">
        <v>1383</v>
      </c>
      <c r="B453" s="6">
        <f t="shared" si="6"/>
        <v>3847</v>
      </c>
      <c r="C453" s="245">
        <v>3847</v>
      </c>
    </row>
    <row r="454" spans="1:3" s="239" customFormat="1" ht="15" customHeight="1">
      <c r="A454" s="244" t="s">
        <v>1739</v>
      </c>
      <c r="B454" s="6">
        <f t="shared" si="6"/>
        <v>0</v>
      </c>
      <c r="C454" s="245">
        <v>0</v>
      </c>
    </row>
    <row r="455" spans="1:3" s="239" customFormat="1" ht="15" customHeight="1">
      <c r="A455" s="244" t="s">
        <v>1740</v>
      </c>
      <c r="B455" s="6">
        <f t="shared" si="6"/>
        <v>0</v>
      </c>
      <c r="C455" s="245">
        <v>0</v>
      </c>
    </row>
    <row r="456" spans="1:3" s="239" customFormat="1" ht="15" customHeight="1">
      <c r="A456" s="244" t="s">
        <v>1384</v>
      </c>
      <c r="B456" s="6">
        <f t="shared" si="6"/>
        <v>1601</v>
      </c>
      <c r="C456" s="245">
        <v>1601</v>
      </c>
    </row>
    <row r="457" spans="1:3" s="239" customFormat="1" ht="15" customHeight="1">
      <c r="A457" s="243" t="s">
        <v>1741</v>
      </c>
      <c r="B457" s="6">
        <f t="shared" ref="B457:B520" si="7">C457</f>
        <v>0</v>
      </c>
      <c r="C457" s="245">
        <f>SUM(C458:C462)</f>
        <v>0</v>
      </c>
    </row>
    <row r="458" spans="1:3" s="239" customFormat="1" ht="15" customHeight="1">
      <c r="A458" s="244" t="s">
        <v>1742</v>
      </c>
      <c r="B458" s="6">
        <f t="shared" si="7"/>
        <v>0</v>
      </c>
      <c r="C458" s="245">
        <v>0</v>
      </c>
    </row>
    <row r="459" spans="1:3" s="239" customFormat="1" ht="15" customHeight="1">
      <c r="A459" s="244" t="s">
        <v>1743</v>
      </c>
      <c r="B459" s="6">
        <f t="shared" si="7"/>
        <v>0</v>
      </c>
      <c r="C459" s="245">
        <v>0</v>
      </c>
    </row>
    <row r="460" spans="1:3" s="239" customFormat="1" ht="15" customHeight="1">
      <c r="A460" s="244" t="s">
        <v>1744</v>
      </c>
      <c r="B460" s="6">
        <f t="shared" si="7"/>
        <v>0</v>
      </c>
      <c r="C460" s="245">
        <v>0</v>
      </c>
    </row>
    <row r="461" spans="1:3" s="239" customFormat="1" ht="15" customHeight="1">
      <c r="A461" s="244" t="s">
        <v>1745</v>
      </c>
      <c r="B461" s="6">
        <f t="shared" si="7"/>
        <v>0</v>
      </c>
      <c r="C461" s="245">
        <v>0</v>
      </c>
    </row>
    <row r="462" spans="1:3" s="239" customFormat="1" ht="15" customHeight="1">
      <c r="A462" s="244" t="s">
        <v>1746</v>
      </c>
      <c r="B462" s="6">
        <f t="shared" si="7"/>
        <v>0</v>
      </c>
      <c r="C462" s="245">
        <v>0</v>
      </c>
    </row>
    <row r="463" spans="1:3" s="239" customFormat="1" ht="15" customHeight="1">
      <c r="A463" s="243" t="s">
        <v>1747</v>
      </c>
      <c r="B463" s="6">
        <f t="shared" si="7"/>
        <v>0</v>
      </c>
      <c r="C463" s="245">
        <f>SUM(C464:C466)</f>
        <v>0</v>
      </c>
    </row>
    <row r="464" spans="1:3" s="239" customFormat="1" ht="15" customHeight="1">
      <c r="A464" s="244" t="s">
        <v>1748</v>
      </c>
      <c r="B464" s="6">
        <f t="shared" si="7"/>
        <v>0</v>
      </c>
      <c r="C464" s="245">
        <v>0</v>
      </c>
    </row>
    <row r="465" spans="1:3" s="239" customFormat="1" ht="15" customHeight="1">
      <c r="A465" s="244" t="s">
        <v>1749</v>
      </c>
      <c r="B465" s="6">
        <f t="shared" si="7"/>
        <v>0</v>
      </c>
      <c r="C465" s="245">
        <v>0</v>
      </c>
    </row>
    <row r="466" spans="1:3" s="239" customFormat="1" ht="15" customHeight="1">
      <c r="A466" s="244" t="s">
        <v>1750</v>
      </c>
      <c r="B466" s="6">
        <f t="shared" si="7"/>
        <v>0</v>
      </c>
      <c r="C466" s="245">
        <v>0</v>
      </c>
    </row>
    <row r="467" spans="1:3" s="239" customFormat="1" ht="15" customHeight="1">
      <c r="A467" s="243" t="s">
        <v>1751</v>
      </c>
      <c r="B467" s="6">
        <f t="shared" si="7"/>
        <v>0</v>
      </c>
      <c r="C467" s="245">
        <f>SUM(C468:C470)</f>
        <v>0</v>
      </c>
    </row>
    <row r="468" spans="1:3" s="239" customFormat="1" ht="15" customHeight="1">
      <c r="A468" s="244" t="s">
        <v>1752</v>
      </c>
      <c r="B468" s="6">
        <f t="shared" si="7"/>
        <v>0</v>
      </c>
      <c r="C468" s="245">
        <v>0</v>
      </c>
    </row>
    <row r="469" spans="1:3" s="239" customFormat="1" ht="15" customHeight="1">
      <c r="A469" s="244" t="s">
        <v>1753</v>
      </c>
      <c r="B469" s="6">
        <f t="shared" si="7"/>
        <v>0</v>
      </c>
      <c r="C469" s="245">
        <v>0</v>
      </c>
    </row>
    <row r="470" spans="1:3" s="239" customFormat="1" ht="15" customHeight="1">
      <c r="A470" s="244" t="s">
        <v>1754</v>
      </c>
      <c r="B470" s="6">
        <f t="shared" si="7"/>
        <v>0</v>
      </c>
      <c r="C470" s="245">
        <v>0</v>
      </c>
    </row>
    <row r="471" spans="1:3" s="239" customFormat="1" ht="15" customHeight="1">
      <c r="A471" s="243" t="s">
        <v>219</v>
      </c>
      <c r="B471" s="6">
        <f t="shared" si="7"/>
        <v>480</v>
      </c>
      <c r="C471" s="245">
        <f>SUM(C472:C474)</f>
        <v>480</v>
      </c>
    </row>
    <row r="472" spans="1:3" s="239" customFormat="1" ht="15" customHeight="1">
      <c r="A472" s="244" t="s">
        <v>1385</v>
      </c>
      <c r="B472" s="6">
        <f t="shared" si="7"/>
        <v>480</v>
      </c>
      <c r="C472" s="245">
        <v>480</v>
      </c>
    </row>
    <row r="473" spans="1:3" s="239" customFormat="1" ht="15" customHeight="1">
      <c r="A473" s="244" t="s">
        <v>1755</v>
      </c>
      <c r="B473" s="6">
        <f t="shared" si="7"/>
        <v>0</v>
      </c>
      <c r="C473" s="245">
        <v>0</v>
      </c>
    </row>
    <row r="474" spans="1:3" s="239" customFormat="1" ht="15" customHeight="1">
      <c r="A474" s="244" t="s">
        <v>1756</v>
      </c>
      <c r="B474" s="6">
        <f t="shared" si="7"/>
        <v>0</v>
      </c>
      <c r="C474" s="245">
        <v>0</v>
      </c>
    </row>
    <row r="475" spans="1:3" s="239" customFormat="1" ht="15" customHeight="1">
      <c r="A475" s="243" t="s">
        <v>220</v>
      </c>
      <c r="B475" s="6">
        <f t="shared" si="7"/>
        <v>887</v>
      </c>
      <c r="C475" s="245">
        <f>SUM(C476:C480)</f>
        <v>887</v>
      </c>
    </row>
    <row r="476" spans="1:3" s="239" customFormat="1" ht="15" customHeight="1">
      <c r="A476" s="244" t="s">
        <v>1757</v>
      </c>
      <c r="B476" s="6">
        <f t="shared" si="7"/>
        <v>0</v>
      </c>
      <c r="C476" s="245">
        <v>0</v>
      </c>
    </row>
    <row r="477" spans="1:3" s="239" customFormat="1" ht="15" customHeight="1">
      <c r="A477" s="244" t="s">
        <v>1386</v>
      </c>
      <c r="B477" s="6">
        <f t="shared" si="7"/>
        <v>887</v>
      </c>
      <c r="C477" s="245">
        <v>887</v>
      </c>
    </row>
    <row r="478" spans="1:3" s="239" customFormat="1" ht="15" customHeight="1">
      <c r="A478" s="244" t="s">
        <v>1758</v>
      </c>
      <c r="B478" s="6">
        <f t="shared" si="7"/>
        <v>0</v>
      </c>
      <c r="C478" s="245">
        <v>0</v>
      </c>
    </row>
    <row r="479" spans="1:3" s="239" customFormat="1" ht="15" customHeight="1">
      <c r="A479" s="244" t="s">
        <v>1759</v>
      </c>
      <c r="B479" s="6">
        <f t="shared" si="7"/>
        <v>0</v>
      </c>
      <c r="C479" s="245">
        <v>0</v>
      </c>
    </row>
    <row r="480" spans="1:3" s="239" customFormat="1" ht="15" customHeight="1">
      <c r="A480" s="244" t="s">
        <v>1760</v>
      </c>
      <c r="B480" s="6">
        <f t="shared" si="7"/>
        <v>0</v>
      </c>
      <c r="C480" s="245">
        <v>0</v>
      </c>
    </row>
    <row r="481" spans="1:3" s="239" customFormat="1" ht="15" customHeight="1">
      <c r="A481" s="243" t="s">
        <v>221</v>
      </c>
      <c r="B481" s="6">
        <f t="shared" si="7"/>
        <v>2282</v>
      </c>
      <c r="C481" s="245">
        <f>SUM(C482:C487)</f>
        <v>2282</v>
      </c>
    </row>
    <row r="482" spans="1:3" s="239" customFormat="1" ht="15" customHeight="1">
      <c r="A482" s="244" t="s">
        <v>1761</v>
      </c>
      <c r="B482" s="6">
        <f t="shared" si="7"/>
        <v>0</v>
      </c>
      <c r="C482" s="245">
        <v>0</v>
      </c>
    </row>
    <row r="483" spans="1:3" s="239" customFormat="1" ht="15" customHeight="1">
      <c r="A483" s="244" t="s">
        <v>1762</v>
      </c>
      <c r="B483" s="6">
        <f t="shared" si="7"/>
        <v>0</v>
      </c>
      <c r="C483" s="245">
        <v>0</v>
      </c>
    </row>
    <row r="484" spans="1:3" s="239" customFormat="1" ht="15" customHeight="1">
      <c r="A484" s="244" t="s">
        <v>1387</v>
      </c>
      <c r="B484" s="6">
        <f t="shared" si="7"/>
        <v>-26</v>
      </c>
      <c r="C484" s="245">
        <v>-26</v>
      </c>
    </row>
    <row r="485" spans="1:3" s="239" customFormat="1" ht="15" customHeight="1">
      <c r="A485" s="244" t="s">
        <v>1763</v>
      </c>
      <c r="B485" s="6">
        <f t="shared" si="7"/>
        <v>321</v>
      </c>
      <c r="C485" s="245">
        <v>321</v>
      </c>
    </row>
    <row r="486" spans="1:3" s="239" customFormat="1" ht="15" customHeight="1">
      <c r="A486" s="244" t="s">
        <v>1764</v>
      </c>
      <c r="B486" s="6">
        <f t="shared" si="7"/>
        <v>0</v>
      </c>
      <c r="C486" s="245">
        <v>0</v>
      </c>
    </row>
    <row r="487" spans="1:3" s="239" customFormat="1" ht="15" customHeight="1">
      <c r="A487" s="244" t="s">
        <v>1388</v>
      </c>
      <c r="B487" s="6">
        <f t="shared" si="7"/>
        <v>1987</v>
      </c>
      <c r="C487" s="245">
        <v>1987</v>
      </c>
    </row>
    <row r="488" spans="1:3" s="239" customFormat="1" ht="15" customHeight="1">
      <c r="A488" s="243" t="s">
        <v>1765</v>
      </c>
      <c r="B488" s="6">
        <f t="shared" si="7"/>
        <v>906</v>
      </c>
      <c r="C488" s="245">
        <f>C489</f>
        <v>906</v>
      </c>
    </row>
    <row r="489" spans="1:3" s="239" customFormat="1" ht="15" customHeight="1">
      <c r="A489" s="244" t="s">
        <v>1766</v>
      </c>
      <c r="B489" s="6">
        <f t="shared" si="7"/>
        <v>906</v>
      </c>
      <c r="C489" s="245">
        <v>906</v>
      </c>
    </row>
    <row r="490" spans="1:3" s="239" customFormat="1" ht="15" customHeight="1">
      <c r="A490" s="243" t="s">
        <v>223</v>
      </c>
      <c r="B490" s="6">
        <f t="shared" si="7"/>
        <v>2943</v>
      </c>
      <c r="C490" s="245">
        <f>SUM(C491,C496,C505,C511,C517,C522,C527,C534,C538,C541)</f>
        <v>2943</v>
      </c>
    </row>
    <row r="491" spans="1:3" s="239" customFormat="1" ht="15" customHeight="1">
      <c r="A491" s="243" t="s">
        <v>224</v>
      </c>
      <c r="B491" s="6">
        <f t="shared" si="7"/>
        <v>364</v>
      </c>
      <c r="C491" s="245">
        <f>SUM(C492:C495)</f>
        <v>364</v>
      </c>
    </row>
    <row r="492" spans="1:3" s="239" customFormat="1" ht="15" customHeight="1">
      <c r="A492" s="244" t="s">
        <v>1318</v>
      </c>
      <c r="B492" s="6">
        <f t="shared" si="7"/>
        <v>287</v>
      </c>
      <c r="C492" s="245">
        <v>287</v>
      </c>
    </row>
    <row r="493" spans="1:3" s="239" customFormat="1" ht="15" customHeight="1">
      <c r="A493" s="244" t="s">
        <v>1319</v>
      </c>
      <c r="B493" s="6">
        <f t="shared" si="7"/>
        <v>77</v>
      </c>
      <c r="C493" s="245">
        <v>77</v>
      </c>
    </row>
    <row r="494" spans="1:3" s="239" customFormat="1" ht="15" customHeight="1">
      <c r="A494" s="244" t="s">
        <v>1324</v>
      </c>
      <c r="B494" s="6">
        <f t="shared" si="7"/>
        <v>0</v>
      </c>
      <c r="C494" s="245">
        <v>0</v>
      </c>
    </row>
    <row r="495" spans="1:3" s="239" customFormat="1" ht="15" customHeight="1">
      <c r="A495" s="244" t="s">
        <v>1767</v>
      </c>
      <c r="B495" s="6">
        <f t="shared" si="7"/>
        <v>0</v>
      </c>
      <c r="C495" s="245">
        <v>0</v>
      </c>
    </row>
    <row r="496" spans="1:3" s="239" customFormat="1" ht="15" customHeight="1">
      <c r="A496" s="243" t="s">
        <v>225</v>
      </c>
      <c r="B496" s="6">
        <f t="shared" si="7"/>
        <v>7</v>
      </c>
      <c r="C496" s="245">
        <f>SUM(C497:C504)</f>
        <v>7</v>
      </c>
    </row>
    <row r="497" spans="1:3" s="239" customFormat="1" ht="15" customHeight="1">
      <c r="A497" s="244" t="s">
        <v>1768</v>
      </c>
      <c r="B497" s="6">
        <f t="shared" si="7"/>
        <v>0</v>
      </c>
      <c r="C497" s="245">
        <v>0</v>
      </c>
    </row>
    <row r="498" spans="1:3" s="239" customFormat="1" ht="15" customHeight="1">
      <c r="A498" s="244" t="s">
        <v>1769</v>
      </c>
      <c r="B498" s="6">
        <f t="shared" si="7"/>
        <v>0</v>
      </c>
      <c r="C498" s="245">
        <v>0</v>
      </c>
    </row>
    <row r="499" spans="1:3" s="239" customFormat="1" ht="15" customHeight="1">
      <c r="A499" s="244" t="s">
        <v>1389</v>
      </c>
      <c r="B499" s="6">
        <f t="shared" si="7"/>
        <v>7</v>
      </c>
      <c r="C499" s="245">
        <v>7</v>
      </c>
    </row>
    <row r="500" spans="1:3" s="239" customFormat="1" ht="15" customHeight="1">
      <c r="A500" s="244" t="s">
        <v>1770</v>
      </c>
      <c r="B500" s="6">
        <f t="shared" si="7"/>
        <v>0</v>
      </c>
      <c r="C500" s="245">
        <v>0</v>
      </c>
    </row>
    <row r="501" spans="1:3" s="239" customFormat="1" ht="15" customHeight="1">
      <c r="A501" s="244" t="s">
        <v>1771</v>
      </c>
      <c r="B501" s="6">
        <f t="shared" si="7"/>
        <v>0</v>
      </c>
      <c r="C501" s="245">
        <v>0</v>
      </c>
    </row>
    <row r="502" spans="1:3" s="239" customFormat="1" ht="15" customHeight="1">
      <c r="A502" s="244" t="s">
        <v>1772</v>
      </c>
      <c r="B502" s="6">
        <f t="shared" si="7"/>
        <v>0</v>
      </c>
      <c r="C502" s="245">
        <v>0</v>
      </c>
    </row>
    <row r="503" spans="1:3" s="239" customFormat="1" ht="15" customHeight="1">
      <c r="A503" s="244" t="s">
        <v>1773</v>
      </c>
      <c r="B503" s="6">
        <f t="shared" si="7"/>
        <v>0</v>
      </c>
      <c r="C503" s="245">
        <v>0</v>
      </c>
    </row>
    <row r="504" spans="1:3" s="239" customFormat="1" ht="15" customHeight="1">
      <c r="A504" s="244" t="s">
        <v>1774</v>
      </c>
      <c r="B504" s="6">
        <f t="shared" si="7"/>
        <v>0</v>
      </c>
      <c r="C504" s="245">
        <v>0</v>
      </c>
    </row>
    <row r="505" spans="1:3" s="239" customFormat="1" ht="15" customHeight="1">
      <c r="A505" s="243" t="s">
        <v>1775</v>
      </c>
      <c r="B505" s="6">
        <f t="shared" si="7"/>
        <v>120</v>
      </c>
      <c r="C505" s="245">
        <f>SUM(C506:C510)</f>
        <v>120</v>
      </c>
    </row>
    <row r="506" spans="1:3" s="239" customFormat="1" ht="15" customHeight="1">
      <c r="A506" s="244" t="s">
        <v>1768</v>
      </c>
      <c r="B506" s="6">
        <f t="shared" si="7"/>
        <v>0</v>
      </c>
      <c r="C506" s="245">
        <v>0</v>
      </c>
    </row>
    <row r="507" spans="1:3" s="239" customFormat="1" ht="15" customHeight="1">
      <c r="A507" s="244" t="s">
        <v>1776</v>
      </c>
      <c r="B507" s="6">
        <f t="shared" si="7"/>
        <v>120</v>
      </c>
      <c r="C507" s="245">
        <v>120</v>
      </c>
    </row>
    <row r="508" spans="1:3" s="239" customFormat="1" ht="15" customHeight="1">
      <c r="A508" s="244" t="s">
        <v>1777</v>
      </c>
      <c r="B508" s="6">
        <f t="shared" si="7"/>
        <v>0</v>
      </c>
      <c r="C508" s="245">
        <v>0</v>
      </c>
    </row>
    <row r="509" spans="1:3" s="239" customFormat="1" ht="15" customHeight="1">
      <c r="A509" s="244" t="s">
        <v>1778</v>
      </c>
      <c r="B509" s="6">
        <f t="shared" si="7"/>
        <v>0</v>
      </c>
      <c r="C509" s="245">
        <v>0</v>
      </c>
    </row>
    <row r="510" spans="1:3" s="239" customFormat="1" ht="15" customHeight="1">
      <c r="A510" s="244" t="s">
        <v>1779</v>
      </c>
      <c r="B510" s="6">
        <f t="shared" si="7"/>
        <v>0</v>
      </c>
      <c r="C510" s="245">
        <v>0</v>
      </c>
    </row>
    <row r="511" spans="1:3" s="239" customFormat="1" ht="15" customHeight="1">
      <c r="A511" s="243" t="s">
        <v>226</v>
      </c>
      <c r="B511" s="6">
        <f t="shared" si="7"/>
        <v>1047</v>
      </c>
      <c r="C511" s="245">
        <f>SUM(C512:C516)</f>
        <v>1047</v>
      </c>
    </row>
    <row r="512" spans="1:3" s="239" customFormat="1" ht="15" customHeight="1">
      <c r="A512" s="244" t="s">
        <v>1768</v>
      </c>
      <c r="B512" s="6">
        <f t="shared" si="7"/>
        <v>0</v>
      </c>
      <c r="C512" s="245">
        <v>0</v>
      </c>
    </row>
    <row r="513" spans="1:3" s="239" customFormat="1" ht="15" customHeight="1">
      <c r="A513" s="244" t="s">
        <v>1390</v>
      </c>
      <c r="B513" s="6">
        <f t="shared" si="7"/>
        <v>47</v>
      </c>
      <c r="C513" s="245">
        <v>47</v>
      </c>
    </row>
    <row r="514" spans="1:3" s="239" customFormat="1" ht="15" customHeight="1">
      <c r="A514" s="244" t="s">
        <v>1391</v>
      </c>
      <c r="B514" s="6">
        <f t="shared" si="7"/>
        <v>63</v>
      </c>
      <c r="C514" s="245">
        <v>63</v>
      </c>
    </row>
    <row r="515" spans="1:3" s="239" customFormat="1" ht="15" customHeight="1">
      <c r="A515" s="244" t="s">
        <v>1392</v>
      </c>
      <c r="B515" s="6">
        <f t="shared" si="7"/>
        <v>450</v>
      </c>
      <c r="C515" s="245">
        <v>450</v>
      </c>
    </row>
    <row r="516" spans="1:3" s="239" customFormat="1" ht="15" customHeight="1">
      <c r="A516" s="244" t="s">
        <v>1393</v>
      </c>
      <c r="B516" s="6">
        <f t="shared" si="7"/>
        <v>487</v>
      </c>
      <c r="C516" s="245">
        <v>487</v>
      </c>
    </row>
    <row r="517" spans="1:3" s="239" customFormat="1" ht="15" customHeight="1">
      <c r="A517" s="243" t="s">
        <v>1780</v>
      </c>
      <c r="B517" s="6">
        <f t="shared" si="7"/>
        <v>0</v>
      </c>
      <c r="C517" s="245">
        <f>SUM(C518:C521)</f>
        <v>0</v>
      </c>
    </row>
    <row r="518" spans="1:3" s="239" customFormat="1" ht="15" customHeight="1">
      <c r="A518" s="244" t="s">
        <v>1768</v>
      </c>
      <c r="B518" s="6">
        <f t="shared" si="7"/>
        <v>0</v>
      </c>
      <c r="C518" s="245">
        <v>0</v>
      </c>
    </row>
    <row r="519" spans="1:3" s="239" customFormat="1" ht="15" customHeight="1">
      <c r="A519" s="244" t="s">
        <v>1781</v>
      </c>
      <c r="B519" s="6">
        <f t="shared" si="7"/>
        <v>0</v>
      </c>
      <c r="C519" s="245">
        <v>0</v>
      </c>
    </row>
    <row r="520" spans="1:3" s="239" customFormat="1" ht="15" customHeight="1">
      <c r="A520" s="244" t="s">
        <v>1782</v>
      </c>
      <c r="B520" s="6">
        <f t="shared" si="7"/>
        <v>0</v>
      </c>
      <c r="C520" s="245">
        <v>0</v>
      </c>
    </row>
    <row r="521" spans="1:3" s="239" customFormat="1" ht="15" customHeight="1">
      <c r="A521" s="244" t="s">
        <v>1783</v>
      </c>
      <c r="B521" s="6">
        <f t="shared" ref="B521:B584" si="8">C521</f>
        <v>0</v>
      </c>
      <c r="C521" s="245">
        <v>0</v>
      </c>
    </row>
    <row r="522" spans="1:3" s="239" customFormat="1" ht="15" customHeight="1">
      <c r="A522" s="243" t="s">
        <v>1784</v>
      </c>
      <c r="B522" s="6">
        <f t="shared" si="8"/>
        <v>0</v>
      </c>
      <c r="C522" s="245">
        <f>SUM(C523:C526)</f>
        <v>0</v>
      </c>
    </row>
    <row r="523" spans="1:3" s="239" customFormat="1" ht="15" customHeight="1">
      <c r="A523" s="244" t="s">
        <v>1785</v>
      </c>
      <c r="B523" s="6">
        <f t="shared" si="8"/>
        <v>0</v>
      </c>
      <c r="C523" s="245">
        <v>0</v>
      </c>
    </row>
    <row r="524" spans="1:3" s="239" customFormat="1" ht="15" customHeight="1">
      <c r="A524" s="244" t="s">
        <v>1786</v>
      </c>
      <c r="B524" s="6">
        <f t="shared" si="8"/>
        <v>0</v>
      </c>
      <c r="C524" s="245">
        <v>0</v>
      </c>
    </row>
    <row r="525" spans="1:3" s="239" customFormat="1" ht="15" customHeight="1">
      <c r="A525" s="244" t="s">
        <v>1787</v>
      </c>
      <c r="B525" s="6">
        <f t="shared" si="8"/>
        <v>0</v>
      </c>
      <c r="C525" s="245">
        <v>0</v>
      </c>
    </row>
    <row r="526" spans="1:3" s="239" customFormat="1" ht="15" customHeight="1">
      <c r="A526" s="244" t="s">
        <v>1788</v>
      </c>
      <c r="B526" s="6">
        <f t="shared" si="8"/>
        <v>0</v>
      </c>
      <c r="C526" s="245">
        <v>0</v>
      </c>
    </row>
    <row r="527" spans="1:3" s="239" customFormat="1" ht="15" customHeight="1">
      <c r="A527" s="243" t="s">
        <v>227</v>
      </c>
      <c r="B527" s="6">
        <f t="shared" si="8"/>
        <v>26</v>
      </c>
      <c r="C527" s="245">
        <f>SUM(C528:C533)</f>
        <v>26</v>
      </c>
    </row>
    <row r="528" spans="1:3" s="239" customFormat="1" ht="15" customHeight="1">
      <c r="A528" s="244" t="s">
        <v>1768</v>
      </c>
      <c r="B528" s="6">
        <f t="shared" si="8"/>
        <v>0</v>
      </c>
      <c r="C528" s="245">
        <v>0</v>
      </c>
    </row>
    <row r="529" spans="1:3" s="239" customFormat="1" ht="15" customHeight="1">
      <c r="A529" s="244" t="s">
        <v>1394</v>
      </c>
      <c r="B529" s="6">
        <f t="shared" si="8"/>
        <v>26</v>
      </c>
      <c r="C529" s="245">
        <v>26</v>
      </c>
    </row>
    <row r="530" spans="1:3" s="239" customFormat="1" ht="15" customHeight="1">
      <c r="A530" s="244" t="s">
        <v>1789</v>
      </c>
      <c r="B530" s="6">
        <f t="shared" si="8"/>
        <v>0</v>
      </c>
      <c r="C530" s="245">
        <v>0</v>
      </c>
    </row>
    <row r="531" spans="1:3" s="239" customFormat="1" ht="15" customHeight="1">
      <c r="A531" s="244" t="s">
        <v>1790</v>
      </c>
      <c r="B531" s="6">
        <f t="shared" si="8"/>
        <v>0</v>
      </c>
      <c r="C531" s="245">
        <v>0</v>
      </c>
    </row>
    <row r="532" spans="1:3" s="239" customFormat="1" ht="15" customHeight="1">
      <c r="A532" s="244" t="s">
        <v>1791</v>
      </c>
      <c r="B532" s="6">
        <f t="shared" si="8"/>
        <v>0</v>
      </c>
      <c r="C532" s="245">
        <v>0</v>
      </c>
    </row>
    <row r="533" spans="1:3" s="239" customFormat="1" ht="15" customHeight="1">
      <c r="A533" s="244" t="s">
        <v>1792</v>
      </c>
      <c r="B533" s="6">
        <f t="shared" si="8"/>
        <v>0</v>
      </c>
      <c r="C533" s="245">
        <v>0</v>
      </c>
    </row>
    <row r="534" spans="1:3" s="239" customFormat="1" ht="15" customHeight="1">
      <c r="A534" s="243" t="s">
        <v>1793</v>
      </c>
      <c r="B534" s="6">
        <f t="shared" si="8"/>
        <v>0</v>
      </c>
      <c r="C534" s="245">
        <f>SUM(C535:C537)</f>
        <v>0</v>
      </c>
    </row>
    <row r="535" spans="1:3" s="239" customFormat="1" ht="15" customHeight="1">
      <c r="A535" s="244" t="s">
        <v>1794</v>
      </c>
      <c r="B535" s="6">
        <f t="shared" si="8"/>
        <v>0</v>
      </c>
      <c r="C535" s="245">
        <v>0</v>
      </c>
    </row>
    <row r="536" spans="1:3" s="239" customFormat="1" ht="15" customHeight="1">
      <c r="A536" s="244" t="s">
        <v>1795</v>
      </c>
      <c r="B536" s="6">
        <f t="shared" si="8"/>
        <v>0</v>
      </c>
      <c r="C536" s="245">
        <v>0</v>
      </c>
    </row>
    <row r="537" spans="1:3" s="239" customFormat="1" ht="15" customHeight="1">
      <c r="A537" s="244" t="s">
        <v>1796</v>
      </c>
      <c r="B537" s="6">
        <f t="shared" si="8"/>
        <v>0</v>
      </c>
      <c r="C537" s="245">
        <v>0</v>
      </c>
    </row>
    <row r="538" spans="1:3" s="239" customFormat="1" ht="15" customHeight="1">
      <c r="A538" s="243" t="s">
        <v>1797</v>
      </c>
      <c r="B538" s="6">
        <f t="shared" si="8"/>
        <v>0</v>
      </c>
      <c r="C538" s="245">
        <f>C539+C540</f>
        <v>0</v>
      </c>
    </row>
    <row r="539" spans="1:3" s="239" customFormat="1" ht="15" customHeight="1">
      <c r="A539" s="244" t="s">
        <v>1798</v>
      </c>
      <c r="B539" s="6">
        <f t="shared" si="8"/>
        <v>0</v>
      </c>
      <c r="C539" s="245">
        <v>0</v>
      </c>
    </row>
    <row r="540" spans="1:3" s="239" customFormat="1" ht="15" customHeight="1">
      <c r="A540" s="244" t="s">
        <v>1799</v>
      </c>
      <c r="B540" s="6">
        <f t="shared" si="8"/>
        <v>0</v>
      </c>
      <c r="C540" s="245">
        <v>0</v>
      </c>
    </row>
    <row r="541" spans="1:3" s="239" customFormat="1" ht="15" customHeight="1">
      <c r="A541" s="243" t="s">
        <v>1800</v>
      </c>
      <c r="B541" s="6">
        <f t="shared" si="8"/>
        <v>1379</v>
      </c>
      <c r="C541" s="245">
        <f>SUM(C542:C545)</f>
        <v>1379</v>
      </c>
    </row>
    <row r="542" spans="1:3" s="239" customFormat="1" ht="15" customHeight="1">
      <c r="A542" s="244" t="s">
        <v>1801</v>
      </c>
      <c r="B542" s="6">
        <f t="shared" si="8"/>
        <v>106</v>
      </c>
      <c r="C542" s="245">
        <v>106</v>
      </c>
    </row>
    <row r="543" spans="1:3" s="239" customFormat="1" ht="15" customHeight="1">
      <c r="A543" s="244" t="s">
        <v>1802</v>
      </c>
      <c r="B543" s="6">
        <f t="shared" si="8"/>
        <v>0</v>
      </c>
      <c r="C543" s="245">
        <v>0</v>
      </c>
    </row>
    <row r="544" spans="1:3" s="239" customFormat="1" ht="15" customHeight="1">
      <c r="A544" s="244" t="s">
        <v>1803</v>
      </c>
      <c r="B544" s="6">
        <f t="shared" si="8"/>
        <v>0</v>
      </c>
      <c r="C544" s="245">
        <v>0</v>
      </c>
    </row>
    <row r="545" spans="1:3" s="239" customFormat="1" ht="15" customHeight="1">
      <c r="A545" s="244" t="s">
        <v>1804</v>
      </c>
      <c r="B545" s="6">
        <f t="shared" si="8"/>
        <v>1273</v>
      </c>
      <c r="C545" s="245">
        <v>1273</v>
      </c>
    </row>
    <row r="546" spans="1:3" s="239" customFormat="1" ht="15" customHeight="1">
      <c r="A546" s="243" t="s">
        <v>229</v>
      </c>
      <c r="B546" s="6">
        <f t="shared" si="8"/>
        <v>12087</v>
      </c>
      <c r="C546" s="245">
        <f>SUM(C547,C561,C569,C580,C591)</f>
        <v>12087</v>
      </c>
    </row>
    <row r="547" spans="1:3" s="239" customFormat="1" ht="15" customHeight="1">
      <c r="A547" s="243" t="s">
        <v>230</v>
      </c>
      <c r="B547" s="6">
        <f t="shared" si="8"/>
        <v>4696</v>
      </c>
      <c r="C547" s="245">
        <f>SUM(C548:C560)</f>
        <v>4696</v>
      </c>
    </row>
    <row r="548" spans="1:3" s="239" customFormat="1" ht="15" customHeight="1">
      <c r="A548" s="244" t="s">
        <v>1318</v>
      </c>
      <c r="B548" s="6">
        <f t="shared" si="8"/>
        <v>487</v>
      </c>
      <c r="C548" s="245">
        <v>487</v>
      </c>
    </row>
    <row r="549" spans="1:3" s="239" customFormat="1" ht="15" customHeight="1">
      <c r="A549" s="244" t="s">
        <v>1319</v>
      </c>
      <c r="B549" s="6">
        <f t="shared" si="8"/>
        <v>817</v>
      </c>
      <c r="C549" s="245">
        <v>817</v>
      </c>
    </row>
    <row r="550" spans="1:3" s="239" customFormat="1" ht="15" customHeight="1">
      <c r="A550" s="244" t="s">
        <v>1324</v>
      </c>
      <c r="B550" s="6">
        <f t="shared" si="8"/>
        <v>0</v>
      </c>
      <c r="C550" s="245">
        <v>0</v>
      </c>
    </row>
    <row r="551" spans="1:3" s="239" customFormat="1" ht="15" customHeight="1">
      <c r="A551" s="244" t="s">
        <v>1395</v>
      </c>
      <c r="B551" s="6">
        <f t="shared" si="8"/>
        <v>2478</v>
      </c>
      <c r="C551" s="245">
        <v>2478</v>
      </c>
    </row>
    <row r="552" spans="1:3" s="239" customFormat="1" ht="15" customHeight="1">
      <c r="A552" s="244" t="s">
        <v>1805</v>
      </c>
      <c r="B552" s="6">
        <f t="shared" si="8"/>
        <v>0</v>
      </c>
      <c r="C552" s="245">
        <v>0</v>
      </c>
    </row>
    <row r="553" spans="1:3" s="239" customFormat="1" ht="15" customHeight="1">
      <c r="A553" s="244" t="s">
        <v>1806</v>
      </c>
      <c r="B553" s="6">
        <f t="shared" si="8"/>
        <v>0</v>
      </c>
      <c r="C553" s="245">
        <v>0</v>
      </c>
    </row>
    <row r="554" spans="1:3" s="239" customFormat="1" ht="15" customHeight="1">
      <c r="A554" s="244" t="s">
        <v>1807</v>
      </c>
      <c r="B554" s="6">
        <f t="shared" si="8"/>
        <v>0</v>
      </c>
      <c r="C554" s="245">
        <v>0</v>
      </c>
    </row>
    <row r="555" spans="1:3" s="239" customFormat="1" ht="15" customHeight="1">
      <c r="A555" s="244" t="s">
        <v>1396</v>
      </c>
      <c r="B555" s="6">
        <f t="shared" si="8"/>
        <v>39</v>
      </c>
      <c r="C555" s="245">
        <v>39</v>
      </c>
    </row>
    <row r="556" spans="1:3" s="239" customFormat="1" ht="15" customHeight="1">
      <c r="A556" s="244" t="s">
        <v>1397</v>
      </c>
      <c r="B556" s="6">
        <f t="shared" si="8"/>
        <v>217</v>
      </c>
      <c r="C556" s="245">
        <v>217</v>
      </c>
    </row>
    <row r="557" spans="1:3" s="239" customFormat="1" ht="15" customHeight="1">
      <c r="A557" s="244" t="s">
        <v>1808</v>
      </c>
      <c r="B557" s="6">
        <f t="shared" si="8"/>
        <v>0</v>
      </c>
      <c r="C557" s="245">
        <v>0</v>
      </c>
    </row>
    <row r="558" spans="1:3" s="239" customFormat="1" ht="15" customHeight="1">
      <c r="A558" s="244" t="s">
        <v>1398</v>
      </c>
      <c r="B558" s="6">
        <f t="shared" si="8"/>
        <v>12</v>
      </c>
      <c r="C558" s="245">
        <v>12</v>
      </c>
    </row>
    <row r="559" spans="1:3" s="239" customFormat="1" ht="15" customHeight="1">
      <c r="A559" s="244" t="s">
        <v>1399</v>
      </c>
      <c r="B559" s="6">
        <f t="shared" si="8"/>
        <v>240</v>
      </c>
      <c r="C559" s="245">
        <v>240</v>
      </c>
    </row>
    <row r="560" spans="1:3" s="239" customFormat="1" ht="15" customHeight="1">
      <c r="A560" s="244" t="s">
        <v>1400</v>
      </c>
      <c r="B560" s="6">
        <f t="shared" si="8"/>
        <v>406</v>
      </c>
      <c r="C560" s="245">
        <v>406</v>
      </c>
    </row>
    <row r="561" spans="1:3" s="239" customFormat="1" ht="15" customHeight="1">
      <c r="A561" s="243" t="s">
        <v>231</v>
      </c>
      <c r="B561" s="6">
        <f t="shared" si="8"/>
        <v>1072</v>
      </c>
      <c r="C561" s="245">
        <f>SUM(C562:C568)</f>
        <v>1072</v>
      </c>
    </row>
    <row r="562" spans="1:3" s="239" customFormat="1" ht="15" customHeight="1">
      <c r="A562" s="244" t="s">
        <v>1318</v>
      </c>
      <c r="B562" s="6">
        <f t="shared" si="8"/>
        <v>0</v>
      </c>
      <c r="C562" s="245">
        <v>0</v>
      </c>
    </row>
    <row r="563" spans="1:3" s="239" customFormat="1" ht="15" customHeight="1">
      <c r="A563" s="244" t="s">
        <v>1319</v>
      </c>
      <c r="B563" s="6">
        <f t="shared" si="8"/>
        <v>0</v>
      </c>
      <c r="C563" s="245">
        <v>0</v>
      </c>
    </row>
    <row r="564" spans="1:3" s="239" customFormat="1" ht="15" customHeight="1">
      <c r="A564" s="244" t="s">
        <v>1324</v>
      </c>
      <c r="B564" s="6">
        <f t="shared" si="8"/>
        <v>0</v>
      </c>
      <c r="C564" s="245">
        <v>0</v>
      </c>
    </row>
    <row r="565" spans="1:3" s="239" customFormat="1" ht="15" customHeight="1">
      <c r="A565" s="244" t="s">
        <v>1401</v>
      </c>
      <c r="B565" s="6">
        <f t="shared" si="8"/>
        <v>31</v>
      </c>
      <c r="C565" s="245">
        <v>31</v>
      </c>
    </row>
    <row r="566" spans="1:3" s="239" customFormat="1" ht="15" customHeight="1">
      <c r="A566" s="244" t="s">
        <v>1402</v>
      </c>
      <c r="B566" s="6">
        <f t="shared" si="8"/>
        <v>1018</v>
      </c>
      <c r="C566" s="245">
        <v>1018</v>
      </c>
    </row>
    <row r="567" spans="1:3" s="239" customFormat="1" ht="15" customHeight="1">
      <c r="A567" s="244" t="s">
        <v>1809</v>
      </c>
      <c r="B567" s="6">
        <f t="shared" si="8"/>
        <v>0</v>
      </c>
      <c r="C567" s="245">
        <v>0</v>
      </c>
    </row>
    <row r="568" spans="1:3" s="239" customFormat="1" ht="15" customHeight="1">
      <c r="A568" s="244" t="s">
        <v>1403</v>
      </c>
      <c r="B568" s="6">
        <f t="shared" si="8"/>
        <v>23</v>
      </c>
      <c r="C568" s="245">
        <v>23</v>
      </c>
    </row>
    <row r="569" spans="1:3" s="239" customFormat="1" ht="15" customHeight="1">
      <c r="A569" s="243" t="s">
        <v>232</v>
      </c>
      <c r="B569" s="6">
        <f t="shared" si="8"/>
        <v>2039</v>
      </c>
      <c r="C569" s="245">
        <f>SUM(C570:C579)</f>
        <v>2039</v>
      </c>
    </row>
    <row r="570" spans="1:3" s="239" customFormat="1" ht="15" customHeight="1">
      <c r="A570" s="244" t="s">
        <v>1318</v>
      </c>
      <c r="B570" s="6">
        <f t="shared" si="8"/>
        <v>107</v>
      </c>
      <c r="C570" s="245">
        <v>107</v>
      </c>
    </row>
    <row r="571" spans="1:3" s="239" customFormat="1" ht="15" customHeight="1">
      <c r="A571" s="244" t="s">
        <v>1319</v>
      </c>
      <c r="B571" s="6">
        <f t="shared" si="8"/>
        <v>48</v>
      </c>
      <c r="C571" s="245">
        <v>48</v>
      </c>
    </row>
    <row r="572" spans="1:3" s="239" customFormat="1" ht="15" customHeight="1">
      <c r="A572" s="244" t="s">
        <v>1324</v>
      </c>
      <c r="B572" s="6">
        <f t="shared" si="8"/>
        <v>0</v>
      </c>
      <c r="C572" s="245">
        <v>0</v>
      </c>
    </row>
    <row r="573" spans="1:3" s="239" customFormat="1" ht="15" customHeight="1">
      <c r="A573" s="244" t="s">
        <v>1810</v>
      </c>
      <c r="B573" s="6">
        <f t="shared" si="8"/>
        <v>0</v>
      </c>
      <c r="C573" s="245">
        <v>0</v>
      </c>
    </row>
    <row r="574" spans="1:3" s="239" customFormat="1" ht="15" customHeight="1">
      <c r="A574" s="244" t="s">
        <v>1404</v>
      </c>
      <c r="B574" s="6">
        <f t="shared" si="8"/>
        <v>140</v>
      </c>
      <c r="C574" s="245">
        <v>140</v>
      </c>
    </row>
    <row r="575" spans="1:3" s="239" customFormat="1" ht="15" customHeight="1">
      <c r="A575" s="244" t="s">
        <v>1405</v>
      </c>
      <c r="B575" s="6">
        <f t="shared" si="8"/>
        <v>110</v>
      </c>
      <c r="C575" s="245">
        <v>110</v>
      </c>
    </row>
    <row r="576" spans="1:3" s="239" customFormat="1" ht="15" customHeight="1">
      <c r="A576" s="244" t="s">
        <v>1406</v>
      </c>
      <c r="B576" s="6">
        <f t="shared" si="8"/>
        <v>1003</v>
      </c>
      <c r="C576" s="245">
        <v>1003</v>
      </c>
    </row>
    <row r="577" spans="1:3" s="239" customFormat="1" ht="15" customHeight="1">
      <c r="A577" s="244" t="s">
        <v>1407</v>
      </c>
      <c r="B577" s="6">
        <f t="shared" si="8"/>
        <v>631</v>
      </c>
      <c r="C577" s="245">
        <v>631</v>
      </c>
    </row>
    <row r="578" spans="1:3" s="239" customFormat="1" ht="15" customHeight="1">
      <c r="A578" s="244" t="s">
        <v>1811</v>
      </c>
      <c r="B578" s="6">
        <f t="shared" si="8"/>
        <v>0</v>
      </c>
      <c r="C578" s="245">
        <v>0</v>
      </c>
    </row>
    <row r="579" spans="1:3" s="239" customFormat="1" ht="15" customHeight="1">
      <c r="A579" s="244" t="s">
        <v>1812</v>
      </c>
      <c r="B579" s="6">
        <f t="shared" si="8"/>
        <v>0</v>
      </c>
      <c r="C579" s="245">
        <v>0</v>
      </c>
    </row>
    <row r="580" spans="1:3" s="239" customFormat="1" ht="15" customHeight="1">
      <c r="A580" s="243" t="s">
        <v>233</v>
      </c>
      <c r="B580" s="6">
        <f t="shared" si="8"/>
        <v>3900</v>
      </c>
      <c r="C580" s="245">
        <f>SUM(C581:C590)</f>
        <v>3900</v>
      </c>
    </row>
    <row r="581" spans="1:3" s="239" customFormat="1" ht="15" customHeight="1">
      <c r="A581" s="244" t="s">
        <v>1318</v>
      </c>
      <c r="B581" s="6">
        <f t="shared" si="8"/>
        <v>0</v>
      </c>
      <c r="C581" s="245">
        <v>0</v>
      </c>
    </row>
    <row r="582" spans="1:3" s="239" customFormat="1" ht="15" customHeight="1">
      <c r="A582" s="244" t="s">
        <v>1319</v>
      </c>
      <c r="B582" s="6">
        <f t="shared" si="8"/>
        <v>38</v>
      </c>
      <c r="C582" s="245">
        <v>38</v>
      </c>
    </row>
    <row r="583" spans="1:3" s="239" customFormat="1" ht="15" customHeight="1">
      <c r="A583" s="244" t="s">
        <v>1324</v>
      </c>
      <c r="B583" s="6">
        <f t="shared" si="8"/>
        <v>0</v>
      </c>
      <c r="C583" s="245">
        <v>0</v>
      </c>
    </row>
    <row r="584" spans="1:3" s="239" customFormat="1" ht="15" customHeight="1">
      <c r="A584" s="244" t="s">
        <v>1408</v>
      </c>
      <c r="B584" s="6">
        <f t="shared" si="8"/>
        <v>967</v>
      </c>
      <c r="C584" s="245">
        <v>967</v>
      </c>
    </row>
    <row r="585" spans="1:3" s="239" customFormat="1" ht="15" customHeight="1">
      <c r="A585" s="244" t="s">
        <v>1409</v>
      </c>
      <c r="B585" s="6">
        <f t="shared" ref="B585:B648" si="9">C585</f>
        <v>1932</v>
      </c>
      <c r="C585" s="245">
        <v>1932</v>
      </c>
    </row>
    <row r="586" spans="1:3" s="239" customFormat="1" ht="15" customHeight="1">
      <c r="A586" s="244" t="s">
        <v>1813</v>
      </c>
      <c r="B586" s="6">
        <f t="shared" si="9"/>
        <v>0</v>
      </c>
      <c r="C586" s="245">
        <v>0</v>
      </c>
    </row>
    <row r="587" spans="1:3" s="239" customFormat="1" ht="15" customHeight="1">
      <c r="A587" s="244" t="s">
        <v>1814</v>
      </c>
      <c r="B587" s="6">
        <f t="shared" si="9"/>
        <v>0</v>
      </c>
      <c r="C587" s="245">
        <v>0</v>
      </c>
    </row>
    <row r="588" spans="1:3" s="239" customFormat="1" ht="15" customHeight="1">
      <c r="A588" s="244" t="s">
        <v>1410</v>
      </c>
      <c r="B588" s="6">
        <f t="shared" si="9"/>
        <v>658</v>
      </c>
      <c r="C588" s="245">
        <v>658</v>
      </c>
    </row>
    <row r="589" spans="1:3" s="239" customFormat="1" ht="15" customHeight="1">
      <c r="A589" s="244" t="s">
        <v>1411</v>
      </c>
      <c r="B589" s="6">
        <f t="shared" si="9"/>
        <v>3</v>
      </c>
      <c r="C589" s="245">
        <v>3</v>
      </c>
    </row>
    <row r="590" spans="1:3" s="239" customFormat="1" ht="15" customHeight="1">
      <c r="A590" s="244" t="s">
        <v>1412</v>
      </c>
      <c r="B590" s="6">
        <f t="shared" si="9"/>
        <v>302</v>
      </c>
      <c r="C590" s="245">
        <v>302</v>
      </c>
    </row>
    <row r="591" spans="1:3" s="239" customFormat="1" ht="15" customHeight="1">
      <c r="A591" s="243" t="s">
        <v>1815</v>
      </c>
      <c r="B591" s="6">
        <f t="shared" si="9"/>
        <v>380</v>
      </c>
      <c r="C591" s="245">
        <f>SUM(C592:C594)</f>
        <v>380</v>
      </c>
    </row>
    <row r="592" spans="1:3" s="239" customFormat="1" ht="15" customHeight="1">
      <c r="A592" s="244" t="s">
        <v>1415</v>
      </c>
      <c r="B592" s="6">
        <f t="shared" si="9"/>
        <v>99</v>
      </c>
      <c r="C592" s="245">
        <v>99</v>
      </c>
    </row>
    <row r="593" spans="1:3" s="239" customFormat="1" ht="15" customHeight="1">
      <c r="A593" s="244" t="s">
        <v>1416</v>
      </c>
      <c r="B593" s="6">
        <f t="shared" si="9"/>
        <v>110</v>
      </c>
      <c r="C593" s="245">
        <v>110</v>
      </c>
    </row>
    <row r="594" spans="1:3" s="239" customFormat="1" ht="15" customHeight="1">
      <c r="A594" s="244" t="s">
        <v>1816</v>
      </c>
      <c r="B594" s="6">
        <f t="shared" si="9"/>
        <v>171</v>
      </c>
      <c r="C594" s="245">
        <v>171</v>
      </c>
    </row>
    <row r="595" spans="1:3" s="239" customFormat="1" ht="15" customHeight="1">
      <c r="A595" s="243" t="s">
        <v>234</v>
      </c>
      <c r="B595" s="6">
        <f t="shared" si="9"/>
        <v>66961</v>
      </c>
      <c r="C595" s="245">
        <f>SUM(C596,C610,C621,C623,C632,C636,C646,C654,C660,C667,C676,C681,C686,C689,C692,C695,C698,C701,C705,C710)</f>
        <v>66961</v>
      </c>
    </row>
    <row r="596" spans="1:3" s="239" customFormat="1" ht="15" customHeight="1">
      <c r="A596" s="243" t="s">
        <v>235</v>
      </c>
      <c r="B596" s="6">
        <f t="shared" si="9"/>
        <v>6126</v>
      </c>
      <c r="C596" s="245">
        <f>SUM(C597:C609)</f>
        <v>6126</v>
      </c>
    </row>
    <row r="597" spans="1:3" s="239" customFormat="1" ht="15" customHeight="1">
      <c r="A597" s="244" t="s">
        <v>1318</v>
      </c>
      <c r="B597" s="6">
        <f t="shared" si="9"/>
        <v>627</v>
      </c>
      <c r="C597" s="245">
        <v>627</v>
      </c>
    </row>
    <row r="598" spans="1:3" s="239" customFormat="1" ht="15" customHeight="1">
      <c r="A598" s="244" t="s">
        <v>1319</v>
      </c>
      <c r="B598" s="6">
        <f t="shared" si="9"/>
        <v>130</v>
      </c>
      <c r="C598" s="245">
        <v>130</v>
      </c>
    </row>
    <row r="599" spans="1:3" s="239" customFormat="1" ht="15" customHeight="1">
      <c r="A599" s="244" t="s">
        <v>1324</v>
      </c>
      <c r="B599" s="6">
        <f t="shared" si="9"/>
        <v>0</v>
      </c>
      <c r="C599" s="245">
        <v>0</v>
      </c>
    </row>
    <row r="600" spans="1:3" s="239" customFormat="1" ht="15" customHeight="1">
      <c r="A600" s="244" t="s">
        <v>1417</v>
      </c>
      <c r="B600" s="6">
        <f t="shared" si="9"/>
        <v>625</v>
      </c>
      <c r="C600" s="245">
        <v>625</v>
      </c>
    </row>
    <row r="601" spans="1:3" s="239" customFormat="1" ht="15" customHeight="1">
      <c r="A601" s="244" t="s">
        <v>1418</v>
      </c>
      <c r="B601" s="6">
        <f t="shared" si="9"/>
        <v>157</v>
      </c>
      <c r="C601" s="245">
        <v>157</v>
      </c>
    </row>
    <row r="602" spans="1:3" s="239" customFormat="1" ht="15" customHeight="1">
      <c r="A602" s="244" t="s">
        <v>1419</v>
      </c>
      <c r="B602" s="6">
        <f t="shared" si="9"/>
        <v>219</v>
      </c>
      <c r="C602" s="245">
        <v>219</v>
      </c>
    </row>
    <row r="603" spans="1:3" s="239" customFormat="1" ht="15" customHeight="1">
      <c r="A603" s="244" t="s">
        <v>1817</v>
      </c>
      <c r="B603" s="6">
        <f t="shared" si="9"/>
        <v>0</v>
      </c>
      <c r="C603" s="245">
        <v>0</v>
      </c>
    </row>
    <row r="604" spans="1:3" s="239" customFormat="1" ht="15" customHeight="1">
      <c r="A604" s="244" t="s">
        <v>1335</v>
      </c>
      <c r="B604" s="6">
        <f t="shared" si="9"/>
        <v>0</v>
      </c>
      <c r="C604" s="245">
        <v>0</v>
      </c>
    </row>
    <row r="605" spans="1:3" s="239" customFormat="1" ht="15" customHeight="1">
      <c r="A605" s="244" t="s">
        <v>1420</v>
      </c>
      <c r="B605" s="6">
        <f t="shared" si="9"/>
        <v>3446</v>
      </c>
      <c r="C605" s="245">
        <v>3446</v>
      </c>
    </row>
    <row r="606" spans="1:3" s="239" customFormat="1" ht="15" customHeight="1">
      <c r="A606" s="244" t="s">
        <v>1421</v>
      </c>
      <c r="B606" s="6">
        <f t="shared" si="9"/>
        <v>93</v>
      </c>
      <c r="C606" s="245">
        <v>93</v>
      </c>
    </row>
    <row r="607" spans="1:3" s="239" customFormat="1" ht="15" customHeight="1">
      <c r="A607" s="244" t="s">
        <v>1422</v>
      </c>
      <c r="B607" s="6">
        <f t="shared" si="9"/>
        <v>91</v>
      </c>
      <c r="C607" s="245">
        <v>91</v>
      </c>
    </row>
    <row r="608" spans="1:3" s="239" customFormat="1" ht="15" customHeight="1">
      <c r="A608" s="244" t="s">
        <v>1423</v>
      </c>
      <c r="B608" s="6">
        <f t="shared" si="9"/>
        <v>23</v>
      </c>
      <c r="C608" s="245">
        <v>23</v>
      </c>
    </row>
    <row r="609" spans="1:3" s="239" customFormat="1" ht="15" customHeight="1">
      <c r="A609" s="244" t="s">
        <v>1424</v>
      </c>
      <c r="B609" s="6">
        <f t="shared" si="9"/>
        <v>715</v>
      </c>
      <c r="C609" s="245">
        <v>715</v>
      </c>
    </row>
    <row r="610" spans="1:3" s="239" customFormat="1" ht="15" customHeight="1">
      <c r="A610" s="243" t="s">
        <v>236</v>
      </c>
      <c r="B610" s="6">
        <f t="shared" si="9"/>
        <v>1519</v>
      </c>
      <c r="C610" s="245">
        <f>SUM(C611:C620)</f>
        <v>1519</v>
      </c>
    </row>
    <row r="611" spans="1:3" s="239" customFormat="1" ht="15" customHeight="1">
      <c r="A611" s="244" t="s">
        <v>1318</v>
      </c>
      <c r="B611" s="6">
        <f t="shared" si="9"/>
        <v>364</v>
      </c>
      <c r="C611" s="245">
        <v>364</v>
      </c>
    </row>
    <row r="612" spans="1:3" s="239" customFormat="1" ht="15" customHeight="1">
      <c r="A612" s="244" t="s">
        <v>1319</v>
      </c>
      <c r="B612" s="6">
        <f t="shared" si="9"/>
        <v>35</v>
      </c>
      <c r="C612" s="245">
        <v>35</v>
      </c>
    </row>
    <row r="613" spans="1:3" s="239" customFormat="1" ht="15" customHeight="1">
      <c r="A613" s="244" t="s">
        <v>1324</v>
      </c>
      <c r="B613" s="6">
        <f t="shared" si="9"/>
        <v>45</v>
      </c>
      <c r="C613" s="245">
        <v>45</v>
      </c>
    </row>
    <row r="614" spans="1:3" s="239" customFormat="1" ht="15" customHeight="1">
      <c r="A614" s="244" t="s">
        <v>1425</v>
      </c>
      <c r="B614" s="6">
        <f t="shared" si="9"/>
        <v>281</v>
      </c>
      <c r="C614" s="245">
        <v>281</v>
      </c>
    </row>
    <row r="615" spans="1:3" s="239" customFormat="1" ht="15" customHeight="1">
      <c r="A615" s="244" t="s">
        <v>1426</v>
      </c>
      <c r="B615" s="6">
        <f t="shared" si="9"/>
        <v>14</v>
      </c>
      <c r="C615" s="245">
        <v>14</v>
      </c>
    </row>
    <row r="616" spans="1:3" s="239" customFormat="1" ht="15" customHeight="1">
      <c r="A616" s="244" t="s">
        <v>1427</v>
      </c>
      <c r="B616" s="6">
        <f t="shared" si="9"/>
        <v>60</v>
      </c>
      <c r="C616" s="245">
        <v>60</v>
      </c>
    </row>
    <row r="617" spans="1:3" s="239" customFormat="1" ht="15" customHeight="1">
      <c r="A617" s="244" t="s">
        <v>1428</v>
      </c>
      <c r="B617" s="6">
        <f t="shared" si="9"/>
        <v>59</v>
      </c>
      <c r="C617" s="245">
        <v>59</v>
      </c>
    </row>
    <row r="618" spans="1:3" s="239" customFormat="1" ht="15" customHeight="1">
      <c r="A618" s="244" t="s">
        <v>1818</v>
      </c>
      <c r="B618" s="6">
        <f t="shared" si="9"/>
        <v>0</v>
      </c>
      <c r="C618" s="245">
        <v>0</v>
      </c>
    </row>
    <row r="619" spans="1:3" s="239" customFormat="1" ht="15" customHeight="1">
      <c r="A619" s="244" t="s">
        <v>1429</v>
      </c>
      <c r="B619" s="6">
        <f t="shared" si="9"/>
        <v>477</v>
      </c>
      <c r="C619" s="245">
        <v>477</v>
      </c>
    </row>
    <row r="620" spans="1:3" s="239" customFormat="1" ht="15" customHeight="1">
      <c r="A620" s="244" t="s">
        <v>1430</v>
      </c>
      <c r="B620" s="6">
        <f t="shared" si="9"/>
        <v>184</v>
      </c>
      <c r="C620" s="245">
        <v>184</v>
      </c>
    </row>
    <row r="621" spans="1:3" s="239" customFormat="1" ht="15" customHeight="1">
      <c r="A621" s="243" t="s">
        <v>1819</v>
      </c>
      <c r="B621" s="6">
        <f t="shared" si="9"/>
        <v>0</v>
      </c>
      <c r="C621" s="245">
        <f>C622</f>
        <v>0</v>
      </c>
    </row>
    <row r="622" spans="1:3" s="239" customFormat="1" ht="15" customHeight="1">
      <c r="A622" s="244" t="s">
        <v>1820</v>
      </c>
      <c r="B622" s="6">
        <f t="shared" si="9"/>
        <v>0</v>
      </c>
      <c r="C622" s="245">
        <v>0</v>
      </c>
    </row>
    <row r="623" spans="1:3" s="239" customFormat="1" ht="15" customHeight="1">
      <c r="A623" s="243" t="s">
        <v>237</v>
      </c>
      <c r="B623" s="6">
        <f t="shared" si="9"/>
        <v>37941</v>
      </c>
      <c r="C623" s="245">
        <f>SUM(C624:C631)</f>
        <v>37941</v>
      </c>
    </row>
    <row r="624" spans="1:3" s="239" customFormat="1" ht="15" customHeight="1">
      <c r="A624" s="244" t="s">
        <v>1431</v>
      </c>
      <c r="B624" s="6">
        <f t="shared" si="9"/>
        <v>2332</v>
      </c>
      <c r="C624" s="245">
        <v>2332</v>
      </c>
    </row>
    <row r="625" spans="1:3" s="239" customFormat="1" ht="15" customHeight="1">
      <c r="A625" s="244" t="s">
        <v>1432</v>
      </c>
      <c r="B625" s="6">
        <f t="shared" si="9"/>
        <v>1689</v>
      </c>
      <c r="C625" s="245">
        <v>1689</v>
      </c>
    </row>
    <row r="626" spans="1:3" s="239" customFormat="1" ht="15" customHeight="1">
      <c r="A626" s="244" t="s">
        <v>1433</v>
      </c>
      <c r="B626" s="6">
        <f t="shared" si="9"/>
        <v>7</v>
      </c>
      <c r="C626" s="245">
        <v>7</v>
      </c>
    </row>
    <row r="627" spans="1:3" s="239" customFormat="1" ht="15" customHeight="1">
      <c r="A627" s="244" t="s">
        <v>1821</v>
      </c>
      <c r="B627" s="6">
        <f t="shared" si="9"/>
        <v>0</v>
      </c>
      <c r="C627" s="245">
        <v>0</v>
      </c>
    </row>
    <row r="628" spans="1:3" s="239" customFormat="1" ht="15" customHeight="1">
      <c r="A628" s="244" t="s">
        <v>1434</v>
      </c>
      <c r="B628" s="6">
        <f t="shared" si="9"/>
        <v>15158</v>
      </c>
      <c r="C628" s="245">
        <v>15158</v>
      </c>
    </row>
    <row r="629" spans="1:3" s="239" customFormat="1" ht="15" customHeight="1">
      <c r="A629" s="244" t="s">
        <v>1822</v>
      </c>
      <c r="B629" s="6">
        <f t="shared" si="9"/>
        <v>0</v>
      </c>
      <c r="C629" s="245">
        <v>0</v>
      </c>
    </row>
    <row r="630" spans="1:3" s="239" customFormat="1" ht="15" customHeight="1">
      <c r="A630" s="244" t="s">
        <v>1435</v>
      </c>
      <c r="B630" s="6">
        <f t="shared" si="9"/>
        <v>18686</v>
      </c>
      <c r="C630" s="245">
        <v>18686</v>
      </c>
    </row>
    <row r="631" spans="1:3" s="239" customFormat="1" ht="15" customHeight="1">
      <c r="A631" s="244" t="s">
        <v>1436</v>
      </c>
      <c r="B631" s="6">
        <f t="shared" si="9"/>
        <v>69</v>
      </c>
      <c r="C631" s="245">
        <v>69</v>
      </c>
    </row>
    <row r="632" spans="1:3" s="239" customFormat="1" ht="15" customHeight="1">
      <c r="A632" s="243" t="s">
        <v>1823</v>
      </c>
      <c r="B632" s="6">
        <f t="shared" si="9"/>
        <v>0</v>
      </c>
      <c r="C632" s="245">
        <f>SUM(C633:C635)</f>
        <v>0</v>
      </c>
    </row>
    <row r="633" spans="1:3" s="239" customFormat="1" ht="15" customHeight="1">
      <c r="A633" s="244" t="s">
        <v>1824</v>
      </c>
      <c r="B633" s="6">
        <f t="shared" si="9"/>
        <v>0</v>
      </c>
      <c r="C633" s="245">
        <v>0</v>
      </c>
    </row>
    <row r="634" spans="1:3" s="239" customFormat="1" ht="15" customHeight="1">
      <c r="A634" s="244" t="s">
        <v>1825</v>
      </c>
      <c r="B634" s="6">
        <f t="shared" si="9"/>
        <v>0</v>
      </c>
      <c r="C634" s="245">
        <v>0</v>
      </c>
    </row>
    <row r="635" spans="1:3" s="239" customFormat="1" ht="15" customHeight="1">
      <c r="A635" s="244" t="s">
        <v>1826</v>
      </c>
      <c r="B635" s="6">
        <f t="shared" si="9"/>
        <v>0</v>
      </c>
      <c r="C635" s="245">
        <v>0</v>
      </c>
    </row>
    <row r="636" spans="1:3" s="239" customFormat="1" ht="15" customHeight="1">
      <c r="A636" s="243" t="s">
        <v>238</v>
      </c>
      <c r="B636" s="6">
        <f t="shared" si="9"/>
        <v>5383</v>
      </c>
      <c r="C636" s="245">
        <f>SUM(C637:C645)</f>
        <v>5383</v>
      </c>
    </row>
    <row r="637" spans="1:3" s="239" customFormat="1" ht="15" customHeight="1">
      <c r="A637" s="244" t="s">
        <v>1827</v>
      </c>
      <c r="B637" s="6">
        <f t="shared" si="9"/>
        <v>0</v>
      </c>
      <c r="C637" s="245">
        <v>0</v>
      </c>
    </row>
    <row r="638" spans="1:3" s="239" customFormat="1" ht="15" customHeight="1">
      <c r="A638" s="244" t="s">
        <v>1828</v>
      </c>
      <c r="B638" s="6">
        <f t="shared" si="9"/>
        <v>0</v>
      </c>
      <c r="C638" s="245">
        <v>0</v>
      </c>
    </row>
    <row r="639" spans="1:3" s="239" customFormat="1" ht="15" customHeight="1">
      <c r="A639" s="244" t="s">
        <v>1829</v>
      </c>
      <c r="B639" s="6">
        <f t="shared" si="9"/>
        <v>0</v>
      </c>
      <c r="C639" s="245">
        <v>0</v>
      </c>
    </row>
    <row r="640" spans="1:3" s="239" customFormat="1" ht="15" customHeight="1">
      <c r="A640" s="244" t="s">
        <v>1830</v>
      </c>
      <c r="B640" s="6">
        <f t="shared" si="9"/>
        <v>0</v>
      </c>
      <c r="C640" s="245">
        <v>0</v>
      </c>
    </row>
    <row r="641" spans="1:3" s="239" customFormat="1" ht="15" customHeight="1">
      <c r="A641" s="244" t="s">
        <v>1831</v>
      </c>
      <c r="B641" s="6">
        <f t="shared" si="9"/>
        <v>0</v>
      </c>
      <c r="C641" s="245">
        <v>0</v>
      </c>
    </row>
    <row r="642" spans="1:3" s="239" customFormat="1" ht="15" customHeight="1">
      <c r="A642" s="244" t="s">
        <v>1832</v>
      </c>
      <c r="B642" s="6">
        <f t="shared" si="9"/>
        <v>0</v>
      </c>
      <c r="C642" s="245">
        <v>0</v>
      </c>
    </row>
    <row r="643" spans="1:3" s="239" customFormat="1" ht="15" customHeight="1">
      <c r="A643" s="244" t="s">
        <v>1833</v>
      </c>
      <c r="B643" s="6">
        <f t="shared" si="9"/>
        <v>50</v>
      </c>
      <c r="C643" s="245">
        <v>50</v>
      </c>
    </row>
    <row r="644" spans="1:3" s="239" customFormat="1" ht="15" customHeight="1">
      <c r="A644" s="244" t="s">
        <v>1834</v>
      </c>
      <c r="B644" s="6">
        <f t="shared" si="9"/>
        <v>0</v>
      </c>
      <c r="C644" s="245">
        <v>0</v>
      </c>
    </row>
    <row r="645" spans="1:3" s="239" customFormat="1" ht="15" customHeight="1">
      <c r="A645" s="244" t="s">
        <v>1437</v>
      </c>
      <c r="B645" s="6">
        <f t="shared" si="9"/>
        <v>5333</v>
      </c>
      <c r="C645" s="245">
        <v>5333</v>
      </c>
    </row>
    <row r="646" spans="1:3" s="239" customFormat="1" ht="15" customHeight="1">
      <c r="A646" s="243" t="s">
        <v>239</v>
      </c>
      <c r="B646" s="6">
        <f t="shared" si="9"/>
        <v>2820</v>
      </c>
      <c r="C646" s="245">
        <f>SUM(C647:C653)</f>
        <v>2820</v>
      </c>
    </row>
    <row r="647" spans="1:3" s="239" customFormat="1" ht="15" customHeight="1">
      <c r="A647" s="244" t="s">
        <v>1438</v>
      </c>
      <c r="B647" s="6">
        <f t="shared" si="9"/>
        <v>1640</v>
      </c>
      <c r="C647" s="245">
        <v>1640</v>
      </c>
    </row>
    <row r="648" spans="1:3" s="239" customFormat="1" ht="15" customHeight="1">
      <c r="A648" s="244" t="s">
        <v>1835</v>
      </c>
      <c r="B648" s="6">
        <f t="shared" si="9"/>
        <v>0</v>
      </c>
      <c r="C648" s="245">
        <v>0</v>
      </c>
    </row>
    <row r="649" spans="1:3" s="239" customFormat="1" ht="15" customHeight="1">
      <c r="A649" s="244" t="s">
        <v>1836</v>
      </c>
      <c r="B649" s="6">
        <f t="shared" ref="B649:B712" si="10">C649</f>
        <v>0</v>
      </c>
      <c r="C649" s="245">
        <v>0</v>
      </c>
    </row>
    <row r="650" spans="1:3" s="239" customFormat="1" ht="15" customHeight="1">
      <c r="A650" s="244" t="s">
        <v>1439</v>
      </c>
      <c r="B650" s="6">
        <f t="shared" si="10"/>
        <v>827</v>
      </c>
      <c r="C650" s="245">
        <v>827</v>
      </c>
    </row>
    <row r="651" spans="1:3" s="239" customFormat="1" ht="15" customHeight="1">
      <c r="A651" s="244" t="s">
        <v>1440</v>
      </c>
      <c r="B651" s="6">
        <f t="shared" si="10"/>
        <v>67</v>
      </c>
      <c r="C651" s="245">
        <v>67</v>
      </c>
    </row>
    <row r="652" spans="1:3" s="239" customFormat="1" ht="15" customHeight="1">
      <c r="A652" s="244" t="s">
        <v>1837</v>
      </c>
      <c r="B652" s="6">
        <f t="shared" si="10"/>
        <v>0</v>
      </c>
      <c r="C652" s="245">
        <v>0</v>
      </c>
    </row>
    <row r="653" spans="1:3" s="239" customFormat="1" ht="15" customHeight="1">
      <c r="A653" s="244" t="s">
        <v>1441</v>
      </c>
      <c r="B653" s="6">
        <f t="shared" si="10"/>
        <v>286</v>
      </c>
      <c r="C653" s="245">
        <v>286</v>
      </c>
    </row>
    <row r="654" spans="1:3" s="239" customFormat="1" ht="15" customHeight="1">
      <c r="A654" s="243" t="s">
        <v>240</v>
      </c>
      <c r="B654" s="6">
        <f t="shared" si="10"/>
        <v>556</v>
      </c>
      <c r="C654" s="245">
        <f>SUM(C655:C659)</f>
        <v>556</v>
      </c>
    </row>
    <row r="655" spans="1:3" s="239" customFormat="1" ht="15" customHeight="1">
      <c r="A655" s="244" t="s">
        <v>1442</v>
      </c>
      <c r="B655" s="6">
        <f t="shared" si="10"/>
        <v>15</v>
      </c>
      <c r="C655" s="245">
        <v>15</v>
      </c>
    </row>
    <row r="656" spans="1:3" s="239" customFormat="1" ht="15" customHeight="1">
      <c r="A656" s="244" t="s">
        <v>1443</v>
      </c>
      <c r="B656" s="6">
        <f t="shared" si="10"/>
        <v>408</v>
      </c>
      <c r="C656" s="245">
        <v>408</v>
      </c>
    </row>
    <row r="657" spans="1:3" s="239" customFormat="1" ht="15" customHeight="1">
      <c r="A657" s="244" t="s">
        <v>1444</v>
      </c>
      <c r="B657" s="6">
        <f t="shared" si="10"/>
        <v>119</v>
      </c>
      <c r="C657" s="245">
        <v>119</v>
      </c>
    </row>
    <row r="658" spans="1:3" s="239" customFormat="1" ht="15" customHeight="1">
      <c r="A658" s="244" t="s">
        <v>1445</v>
      </c>
      <c r="B658" s="6">
        <f t="shared" si="10"/>
        <v>14</v>
      </c>
      <c r="C658" s="245">
        <v>14</v>
      </c>
    </row>
    <row r="659" spans="1:3" s="239" customFormat="1" ht="15" customHeight="1">
      <c r="A659" s="244" t="s">
        <v>1838</v>
      </c>
      <c r="B659" s="6">
        <f t="shared" si="10"/>
        <v>0</v>
      </c>
      <c r="C659" s="245">
        <v>0</v>
      </c>
    </row>
    <row r="660" spans="1:3" s="239" customFormat="1" ht="15" customHeight="1">
      <c r="A660" s="243" t="s">
        <v>241</v>
      </c>
      <c r="B660" s="6">
        <f t="shared" si="10"/>
        <v>2862</v>
      </c>
      <c r="C660" s="245">
        <f>SUM(C661:C666)</f>
        <v>2862</v>
      </c>
    </row>
    <row r="661" spans="1:3" s="239" customFormat="1" ht="15" customHeight="1">
      <c r="A661" s="244" t="s">
        <v>1446</v>
      </c>
      <c r="B661" s="6">
        <f t="shared" si="10"/>
        <v>1209</v>
      </c>
      <c r="C661" s="245">
        <v>1209</v>
      </c>
    </row>
    <row r="662" spans="1:3" s="239" customFormat="1" ht="15" customHeight="1">
      <c r="A662" s="244" t="s">
        <v>1839</v>
      </c>
      <c r="B662" s="6">
        <f t="shared" si="10"/>
        <v>-188</v>
      </c>
      <c r="C662" s="245">
        <v>-188</v>
      </c>
    </row>
    <row r="663" spans="1:3" s="239" customFormat="1" ht="15" customHeight="1">
      <c r="A663" s="244" t="s">
        <v>1840</v>
      </c>
      <c r="B663" s="6">
        <f t="shared" si="10"/>
        <v>0</v>
      </c>
      <c r="C663" s="245">
        <v>0</v>
      </c>
    </row>
    <row r="664" spans="1:3" s="239" customFormat="1" ht="15" customHeight="1">
      <c r="A664" s="244" t="s">
        <v>1447</v>
      </c>
      <c r="B664" s="6">
        <f t="shared" si="10"/>
        <v>1338</v>
      </c>
      <c r="C664" s="245">
        <v>1338</v>
      </c>
    </row>
    <row r="665" spans="1:3" s="239" customFormat="1" ht="15" customHeight="1">
      <c r="A665" s="244" t="s">
        <v>1448</v>
      </c>
      <c r="B665" s="6">
        <f t="shared" si="10"/>
        <v>503</v>
      </c>
      <c r="C665" s="245">
        <v>503</v>
      </c>
    </row>
    <row r="666" spans="1:3" s="239" customFormat="1" ht="15" customHeight="1">
      <c r="A666" s="244" t="s">
        <v>1841</v>
      </c>
      <c r="B666" s="6">
        <f t="shared" si="10"/>
        <v>0</v>
      </c>
      <c r="C666" s="245">
        <v>0</v>
      </c>
    </row>
    <row r="667" spans="1:3" s="239" customFormat="1" ht="15" customHeight="1">
      <c r="A667" s="243" t="s">
        <v>242</v>
      </c>
      <c r="B667" s="6">
        <f t="shared" si="10"/>
        <v>854</v>
      </c>
      <c r="C667" s="245">
        <f>SUM(C668:C675)</f>
        <v>854</v>
      </c>
    </row>
    <row r="668" spans="1:3" s="239" customFormat="1" ht="15" customHeight="1">
      <c r="A668" s="244" t="s">
        <v>1318</v>
      </c>
      <c r="B668" s="6">
        <f t="shared" si="10"/>
        <v>154</v>
      </c>
      <c r="C668" s="245">
        <v>154</v>
      </c>
    </row>
    <row r="669" spans="1:3" s="239" customFormat="1" ht="15" customHeight="1">
      <c r="A669" s="244" t="s">
        <v>1319</v>
      </c>
      <c r="B669" s="6">
        <f t="shared" si="10"/>
        <v>0</v>
      </c>
      <c r="C669" s="245">
        <v>0</v>
      </c>
    </row>
    <row r="670" spans="1:3" s="239" customFormat="1" ht="15" customHeight="1">
      <c r="A670" s="244" t="s">
        <v>1324</v>
      </c>
      <c r="B670" s="6">
        <f t="shared" si="10"/>
        <v>75</v>
      </c>
      <c r="C670" s="245">
        <v>75</v>
      </c>
    </row>
    <row r="671" spans="1:3" s="239" customFormat="1" ht="15" customHeight="1">
      <c r="A671" s="244" t="s">
        <v>1449</v>
      </c>
      <c r="B671" s="6">
        <f t="shared" si="10"/>
        <v>431</v>
      </c>
      <c r="C671" s="245">
        <v>431</v>
      </c>
    </row>
    <row r="672" spans="1:3" s="239" customFormat="1" ht="15" customHeight="1">
      <c r="A672" s="244" t="s">
        <v>1450</v>
      </c>
      <c r="B672" s="6">
        <f t="shared" si="10"/>
        <v>50</v>
      </c>
      <c r="C672" s="245">
        <v>50</v>
      </c>
    </row>
    <row r="673" spans="1:3" s="239" customFormat="1" ht="15" customHeight="1">
      <c r="A673" s="244" t="s">
        <v>1451</v>
      </c>
      <c r="B673" s="6">
        <f t="shared" si="10"/>
        <v>46</v>
      </c>
      <c r="C673" s="245">
        <v>46</v>
      </c>
    </row>
    <row r="674" spans="1:3" s="239" customFormat="1" ht="15" customHeight="1">
      <c r="A674" s="244" t="s">
        <v>1452</v>
      </c>
      <c r="B674" s="6">
        <f t="shared" si="10"/>
        <v>0</v>
      </c>
      <c r="C674" s="245">
        <v>0</v>
      </c>
    </row>
    <row r="675" spans="1:3" s="239" customFormat="1" ht="15" customHeight="1">
      <c r="A675" s="244" t="s">
        <v>1453</v>
      </c>
      <c r="B675" s="6">
        <f t="shared" si="10"/>
        <v>98</v>
      </c>
      <c r="C675" s="245">
        <v>98</v>
      </c>
    </row>
    <row r="676" spans="1:3" s="239" customFormat="1" ht="15" customHeight="1">
      <c r="A676" s="243" t="s">
        <v>243</v>
      </c>
      <c r="B676" s="6">
        <f t="shared" si="10"/>
        <v>124</v>
      </c>
      <c r="C676" s="245">
        <f>SUM(C677:C680)</f>
        <v>124</v>
      </c>
    </row>
    <row r="677" spans="1:3" s="239" customFormat="1" ht="15" customHeight="1">
      <c r="A677" s="244" t="s">
        <v>1842</v>
      </c>
      <c r="B677" s="6">
        <f t="shared" si="10"/>
        <v>0</v>
      </c>
      <c r="C677" s="245">
        <v>0</v>
      </c>
    </row>
    <row r="678" spans="1:3" s="239" customFormat="1" ht="15" customHeight="1">
      <c r="A678" s="244" t="s">
        <v>1843</v>
      </c>
      <c r="B678" s="6">
        <f t="shared" si="10"/>
        <v>0</v>
      </c>
      <c r="C678" s="245">
        <v>0</v>
      </c>
    </row>
    <row r="679" spans="1:3" s="239" customFormat="1" ht="15" customHeight="1">
      <c r="A679" s="244" t="s">
        <v>1844</v>
      </c>
      <c r="B679" s="6">
        <f t="shared" si="10"/>
        <v>0</v>
      </c>
      <c r="C679" s="245">
        <v>0</v>
      </c>
    </row>
    <row r="680" spans="1:3" s="239" customFormat="1" ht="15" customHeight="1">
      <c r="A680" s="244" t="s">
        <v>1454</v>
      </c>
      <c r="B680" s="6">
        <f t="shared" si="10"/>
        <v>124</v>
      </c>
      <c r="C680" s="245">
        <v>124</v>
      </c>
    </row>
    <row r="681" spans="1:3" s="239" customFormat="1" ht="15" customHeight="1">
      <c r="A681" s="243" t="s">
        <v>244</v>
      </c>
      <c r="B681" s="6">
        <f t="shared" si="10"/>
        <v>60</v>
      </c>
      <c r="C681" s="245">
        <f>SUM(C682:C685)</f>
        <v>60</v>
      </c>
    </row>
    <row r="682" spans="1:3" s="239" customFormat="1" ht="15" customHeight="1">
      <c r="A682" s="244" t="s">
        <v>1318</v>
      </c>
      <c r="B682" s="6">
        <f t="shared" si="10"/>
        <v>36</v>
      </c>
      <c r="C682" s="245">
        <v>36</v>
      </c>
    </row>
    <row r="683" spans="1:3" s="239" customFormat="1" ht="15" customHeight="1">
      <c r="A683" s="244" t="s">
        <v>1319</v>
      </c>
      <c r="B683" s="6">
        <f t="shared" si="10"/>
        <v>4</v>
      </c>
      <c r="C683" s="245">
        <v>4</v>
      </c>
    </row>
    <row r="684" spans="1:3" s="239" customFormat="1" ht="15" customHeight="1">
      <c r="A684" s="244" t="s">
        <v>1324</v>
      </c>
      <c r="B684" s="6">
        <f t="shared" si="10"/>
        <v>0</v>
      </c>
      <c r="C684" s="245">
        <v>0</v>
      </c>
    </row>
    <row r="685" spans="1:3" s="239" customFormat="1" ht="15" customHeight="1">
      <c r="A685" s="244" t="s">
        <v>1455</v>
      </c>
      <c r="B685" s="6">
        <f t="shared" si="10"/>
        <v>20</v>
      </c>
      <c r="C685" s="245">
        <v>20</v>
      </c>
    </row>
    <row r="686" spans="1:3" s="239" customFormat="1" ht="15" customHeight="1">
      <c r="A686" s="243" t="s">
        <v>1845</v>
      </c>
      <c r="B686" s="6">
        <f t="shared" si="10"/>
        <v>0</v>
      </c>
      <c r="C686" s="245">
        <f>SUM(C687:C688)</f>
        <v>0</v>
      </c>
    </row>
    <row r="687" spans="1:3" s="239" customFormat="1" ht="15" customHeight="1">
      <c r="A687" s="244" t="s">
        <v>1846</v>
      </c>
      <c r="B687" s="6">
        <f t="shared" si="10"/>
        <v>0</v>
      </c>
      <c r="C687" s="245">
        <v>0</v>
      </c>
    </row>
    <row r="688" spans="1:3" s="239" customFormat="1" ht="15" customHeight="1">
      <c r="A688" s="244" t="s">
        <v>1847</v>
      </c>
      <c r="B688" s="6">
        <f t="shared" si="10"/>
        <v>0</v>
      </c>
      <c r="C688" s="245">
        <v>0</v>
      </c>
    </row>
    <row r="689" spans="1:3" s="239" customFormat="1" ht="15" customHeight="1">
      <c r="A689" s="243" t="s">
        <v>245</v>
      </c>
      <c r="B689" s="6">
        <f t="shared" si="10"/>
        <v>537</v>
      </c>
      <c r="C689" s="245">
        <f>SUM(C690:C691)</f>
        <v>537</v>
      </c>
    </row>
    <row r="690" spans="1:3" s="239" customFormat="1" ht="15" customHeight="1">
      <c r="A690" s="244" t="s">
        <v>1848</v>
      </c>
      <c r="B690" s="6">
        <f t="shared" si="10"/>
        <v>0</v>
      </c>
      <c r="C690" s="245">
        <v>0</v>
      </c>
    </row>
    <row r="691" spans="1:3" s="239" customFormat="1" ht="15" customHeight="1">
      <c r="A691" s="244" t="s">
        <v>1456</v>
      </c>
      <c r="B691" s="6">
        <f t="shared" si="10"/>
        <v>537</v>
      </c>
      <c r="C691" s="245">
        <v>537</v>
      </c>
    </row>
    <row r="692" spans="1:3" s="239" customFormat="1" ht="15" customHeight="1">
      <c r="A692" s="243" t="s">
        <v>1849</v>
      </c>
      <c r="B692" s="6">
        <f t="shared" si="10"/>
        <v>0</v>
      </c>
      <c r="C692" s="245">
        <f>SUM(C693:C694)</f>
        <v>0</v>
      </c>
    </row>
    <row r="693" spans="1:3" s="239" customFormat="1" ht="15" customHeight="1">
      <c r="A693" s="244" t="s">
        <v>1850</v>
      </c>
      <c r="B693" s="6">
        <f t="shared" si="10"/>
        <v>0</v>
      </c>
      <c r="C693" s="245">
        <v>0</v>
      </c>
    </row>
    <row r="694" spans="1:3" s="239" customFormat="1" ht="15" customHeight="1">
      <c r="A694" s="244" t="s">
        <v>1851</v>
      </c>
      <c r="B694" s="6">
        <f t="shared" si="10"/>
        <v>0</v>
      </c>
      <c r="C694" s="245">
        <v>0</v>
      </c>
    </row>
    <row r="695" spans="1:3" s="239" customFormat="1" ht="15" customHeight="1">
      <c r="A695" s="243" t="s">
        <v>1852</v>
      </c>
      <c r="B695" s="6">
        <f t="shared" si="10"/>
        <v>0</v>
      </c>
      <c r="C695" s="245">
        <f>SUM(C696:C697)</f>
        <v>0</v>
      </c>
    </row>
    <row r="696" spans="1:3" s="239" customFormat="1" ht="15" customHeight="1">
      <c r="A696" s="244" t="s">
        <v>1853</v>
      </c>
      <c r="B696" s="6">
        <f t="shared" si="10"/>
        <v>0</v>
      </c>
      <c r="C696" s="245">
        <v>0</v>
      </c>
    </row>
    <row r="697" spans="1:3" s="239" customFormat="1" ht="15" customHeight="1">
      <c r="A697" s="244" t="s">
        <v>1854</v>
      </c>
      <c r="B697" s="6">
        <f t="shared" si="10"/>
        <v>0</v>
      </c>
      <c r="C697" s="245">
        <v>0</v>
      </c>
    </row>
    <row r="698" spans="1:3" s="239" customFormat="1" ht="15" customHeight="1">
      <c r="A698" s="243" t="s">
        <v>1855</v>
      </c>
      <c r="B698" s="6">
        <f t="shared" si="10"/>
        <v>0</v>
      </c>
      <c r="C698" s="245">
        <f>SUM(C699:C700)</f>
        <v>0</v>
      </c>
    </row>
    <row r="699" spans="1:3" s="239" customFormat="1" ht="15" customHeight="1">
      <c r="A699" s="244" t="s">
        <v>1856</v>
      </c>
      <c r="B699" s="6">
        <f t="shared" si="10"/>
        <v>0</v>
      </c>
      <c r="C699" s="245">
        <v>0</v>
      </c>
    </row>
    <row r="700" spans="1:3" s="239" customFormat="1" ht="15" customHeight="1">
      <c r="A700" s="244" t="s">
        <v>1857</v>
      </c>
      <c r="B700" s="6">
        <f t="shared" si="10"/>
        <v>0</v>
      </c>
      <c r="C700" s="245">
        <v>0</v>
      </c>
    </row>
    <row r="701" spans="1:3" s="239" customFormat="1" ht="15" customHeight="1">
      <c r="A701" s="243" t="s">
        <v>1858</v>
      </c>
      <c r="B701" s="6">
        <f t="shared" si="10"/>
        <v>7992</v>
      </c>
      <c r="C701" s="245">
        <f>SUM(C702:C704)</f>
        <v>7992</v>
      </c>
    </row>
    <row r="702" spans="1:3" s="239" customFormat="1" ht="15" customHeight="1">
      <c r="A702" s="244" t="s">
        <v>1859</v>
      </c>
      <c r="B702" s="6">
        <f t="shared" si="10"/>
        <v>7992</v>
      </c>
      <c r="C702" s="245">
        <v>7992</v>
      </c>
    </row>
    <row r="703" spans="1:3" s="239" customFormat="1" ht="15" customHeight="1">
      <c r="A703" s="244" t="s">
        <v>1860</v>
      </c>
      <c r="B703" s="6">
        <f t="shared" si="10"/>
        <v>0</v>
      </c>
      <c r="C703" s="245">
        <v>0</v>
      </c>
    </row>
    <row r="704" spans="1:3" s="239" customFormat="1" ht="15" customHeight="1">
      <c r="A704" s="244" t="s">
        <v>1861</v>
      </c>
      <c r="B704" s="6">
        <f t="shared" si="10"/>
        <v>0</v>
      </c>
      <c r="C704" s="245">
        <v>0</v>
      </c>
    </row>
    <row r="705" spans="1:3" s="239" customFormat="1" ht="15" customHeight="1">
      <c r="A705" s="243" t="s">
        <v>1862</v>
      </c>
      <c r="B705" s="6">
        <f t="shared" si="10"/>
        <v>0</v>
      </c>
      <c r="C705" s="245">
        <f>SUM(C706:C709)</f>
        <v>0</v>
      </c>
    </row>
    <row r="706" spans="1:3" s="239" customFormat="1" ht="15" customHeight="1">
      <c r="A706" s="244" t="s">
        <v>1863</v>
      </c>
      <c r="B706" s="6">
        <f t="shared" si="10"/>
        <v>0</v>
      </c>
      <c r="C706" s="245">
        <v>0</v>
      </c>
    </row>
    <row r="707" spans="1:3" s="239" customFormat="1" ht="15" customHeight="1">
      <c r="A707" s="244" t="s">
        <v>1864</v>
      </c>
      <c r="B707" s="6">
        <f t="shared" si="10"/>
        <v>0</v>
      </c>
      <c r="C707" s="245">
        <v>0</v>
      </c>
    </row>
    <row r="708" spans="1:3" s="239" customFormat="1" ht="15" customHeight="1">
      <c r="A708" s="244" t="s">
        <v>1865</v>
      </c>
      <c r="B708" s="6">
        <f t="shared" si="10"/>
        <v>0</v>
      </c>
      <c r="C708" s="245">
        <v>0</v>
      </c>
    </row>
    <row r="709" spans="1:3" s="239" customFormat="1" ht="15" customHeight="1">
      <c r="A709" s="244" t="s">
        <v>1866</v>
      </c>
      <c r="B709" s="6">
        <f t="shared" si="10"/>
        <v>0</v>
      </c>
      <c r="C709" s="245">
        <v>0</v>
      </c>
    </row>
    <row r="710" spans="1:3" s="239" customFormat="1" ht="15" customHeight="1">
      <c r="A710" s="243" t="s">
        <v>1867</v>
      </c>
      <c r="B710" s="6">
        <f t="shared" si="10"/>
        <v>187</v>
      </c>
      <c r="C710" s="245">
        <f>C711</f>
        <v>187</v>
      </c>
    </row>
    <row r="711" spans="1:3" s="239" customFormat="1" ht="15" customHeight="1">
      <c r="A711" s="244" t="s">
        <v>1868</v>
      </c>
      <c r="B711" s="6">
        <f t="shared" si="10"/>
        <v>187</v>
      </c>
      <c r="C711" s="245">
        <v>187</v>
      </c>
    </row>
    <row r="712" spans="1:3" s="239" customFormat="1" ht="15" customHeight="1">
      <c r="A712" s="243" t="s">
        <v>247</v>
      </c>
      <c r="B712" s="6">
        <f t="shared" si="10"/>
        <v>34427</v>
      </c>
      <c r="C712" s="245">
        <f>SUM(C713,C718,C731,C735,C747,C750,C754,C764,C769,C775,C779,C782)</f>
        <v>34427</v>
      </c>
    </row>
    <row r="713" spans="1:3" s="239" customFormat="1" ht="15" customHeight="1">
      <c r="A713" s="243" t="s">
        <v>248</v>
      </c>
      <c r="B713" s="6">
        <f t="shared" ref="B713:B776" si="11">C713</f>
        <v>4456</v>
      </c>
      <c r="C713" s="245">
        <f>SUM(C714:C717)</f>
        <v>4456</v>
      </c>
    </row>
    <row r="714" spans="1:3" s="239" customFormat="1" ht="15" customHeight="1">
      <c r="A714" s="244" t="s">
        <v>1318</v>
      </c>
      <c r="B714" s="6">
        <f t="shared" si="11"/>
        <v>2770</v>
      </c>
      <c r="C714" s="245">
        <v>2770</v>
      </c>
    </row>
    <row r="715" spans="1:3" s="239" customFormat="1" ht="15" customHeight="1">
      <c r="A715" s="244" t="s">
        <v>1319</v>
      </c>
      <c r="B715" s="6">
        <f t="shared" si="11"/>
        <v>105</v>
      </c>
      <c r="C715" s="245">
        <v>105</v>
      </c>
    </row>
    <row r="716" spans="1:3" s="239" customFormat="1" ht="15" customHeight="1">
      <c r="A716" s="244" t="s">
        <v>1324</v>
      </c>
      <c r="B716" s="6">
        <f t="shared" si="11"/>
        <v>133</v>
      </c>
      <c r="C716" s="245">
        <v>133</v>
      </c>
    </row>
    <row r="717" spans="1:3" s="239" customFormat="1" ht="15" customHeight="1">
      <c r="A717" s="244" t="s">
        <v>1457</v>
      </c>
      <c r="B717" s="6">
        <f t="shared" si="11"/>
        <v>1448</v>
      </c>
      <c r="C717" s="245">
        <v>1448</v>
      </c>
    </row>
    <row r="718" spans="1:3" s="239" customFormat="1" ht="15" customHeight="1">
      <c r="A718" s="243" t="s">
        <v>249</v>
      </c>
      <c r="B718" s="6">
        <f t="shared" si="11"/>
        <v>3157</v>
      </c>
      <c r="C718" s="245">
        <f>SUM(C719:C730)</f>
        <v>3157</v>
      </c>
    </row>
    <row r="719" spans="1:3" s="239" customFormat="1" ht="15" customHeight="1">
      <c r="A719" s="244" t="s">
        <v>1458</v>
      </c>
      <c r="B719" s="6">
        <f t="shared" si="11"/>
        <v>-20</v>
      </c>
      <c r="C719" s="245">
        <v>-20</v>
      </c>
    </row>
    <row r="720" spans="1:3" s="239" customFormat="1" ht="15" customHeight="1">
      <c r="A720" s="244" t="s">
        <v>1869</v>
      </c>
      <c r="B720" s="6">
        <f t="shared" si="11"/>
        <v>155</v>
      </c>
      <c r="C720" s="245">
        <v>155</v>
      </c>
    </row>
    <row r="721" spans="1:3" s="239" customFormat="1" ht="15" customHeight="1">
      <c r="A721" s="244" t="s">
        <v>1870</v>
      </c>
      <c r="B721" s="6">
        <f t="shared" si="11"/>
        <v>0</v>
      </c>
      <c r="C721" s="245">
        <v>0</v>
      </c>
    </row>
    <row r="722" spans="1:3" s="239" customFormat="1" ht="15" customHeight="1">
      <c r="A722" s="244" t="s">
        <v>1871</v>
      </c>
      <c r="B722" s="6">
        <f t="shared" si="11"/>
        <v>0</v>
      </c>
      <c r="C722" s="245">
        <v>0</v>
      </c>
    </row>
    <row r="723" spans="1:3" s="239" customFormat="1" ht="15" customHeight="1">
      <c r="A723" s="244" t="s">
        <v>1872</v>
      </c>
      <c r="B723" s="6">
        <f t="shared" si="11"/>
        <v>0</v>
      </c>
      <c r="C723" s="245">
        <v>0</v>
      </c>
    </row>
    <row r="724" spans="1:3" s="239" customFormat="1" ht="15" customHeight="1">
      <c r="A724" s="244" t="s">
        <v>1873</v>
      </c>
      <c r="B724" s="6">
        <f t="shared" si="11"/>
        <v>0</v>
      </c>
      <c r="C724" s="245">
        <v>0</v>
      </c>
    </row>
    <row r="725" spans="1:3" s="239" customFormat="1" ht="15" customHeight="1">
      <c r="A725" s="244" t="s">
        <v>1874</v>
      </c>
      <c r="B725" s="6">
        <f t="shared" si="11"/>
        <v>0</v>
      </c>
      <c r="C725" s="245">
        <v>0</v>
      </c>
    </row>
    <row r="726" spans="1:3" s="239" customFormat="1" ht="15" customHeight="1">
      <c r="A726" s="244" t="s">
        <v>1459</v>
      </c>
      <c r="B726" s="6">
        <f t="shared" si="11"/>
        <v>405</v>
      </c>
      <c r="C726" s="245">
        <v>405</v>
      </c>
    </row>
    <row r="727" spans="1:3" s="239" customFormat="1" ht="15" customHeight="1">
      <c r="A727" s="244" t="s">
        <v>1875</v>
      </c>
      <c r="B727" s="6">
        <f t="shared" si="11"/>
        <v>0</v>
      </c>
      <c r="C727" s="245">
        <v>0</v>
      </c>
    </row>
    <row r="728" spans="1:3" s="239" customFormat="1" ht="15" customHeight="1">
      <c r="A728" s="244" t="s">
        <v>1876</v>
      </c>
      <c r="B728" s="6">
        <f t="shared" si="11"/>
        <v>0</v>
      </c>
      <c r="C728" s="245">
        <v>0</v>
      </c>
    </row>
    <row r="729" spans="1:3" s="239" customFormat="1" ht="15" customHeight="1">
      <c r="A729" s="244" t="s">
        <v>1877</v>
      </c>
      <c r="B729" s="6">
        <f t="shared" si="11"/>
        <v>0</v>
      </c>
      <c r="C729" s="245">
        <v>0</v>
      </c>
    </row>
    <row r="730" spans="1:3" s="239" customFormat="1" ht="15" customHeight="1">
      <c r="A730" s="244" t="s">
        <v>1460</v>
      </c>
      <c r="B730" s="6">
        <f t="shared" si="11"/>
        <v>2617</v>
      </c>
      <c r="C730" s="245">
        <v>2617</v>
      </c>
    </row>
    <row r="731" spans="1:3" s="239" customFormat="1" ht="15" customHeight="1">
      <c r="A731" s="243" t="s">
        <v>250</v>
      </c>
      <c r="B731" s="6">
        <f t="shared" si="11"/>
        <v>80</v>
      </c>
      <c r="C731" s="245">
        <f>SUM(C732:C734)</f>
        <v>80</v>
      </c>
    </row>
    <row r="732" spans="1:3" s="239" customFormat="1" ht="15" customHeight="1">
      <c r="A732" s="244" t="s">
        <v>1461</v>
      </c>
      <c r="B732" s="6">
        <f t="shared" si="11"/>
        <v>30</v>
      </c>
      <c r="C732" s="245">
        <v>30</v>
      </c>
    </row>
    <row r="733" spans="1:3" s="239" customFormat="1" ht="15" customHeight="1">
      <c r="A733" s="244" t="s">
        <v>1462</v>
      </c>
      <c r="B733" s="6">
        <f t="shared" si="11"/>
        <v>50</v>
      </c>
      <c r="C733" s="245">
        <v>50</v>
      </c>
    </row>
    <row r="734" spans="1:3" s="239" customFormat="1" ht="15" customHeight="1">
      <c r="A734" s="244" t="s">
        <v>1463</v>
      </c>
      <c r="B734" s="6">
        <f t="shared" si="11"/>
        <v>0</v>
      </c>
      <c r="C734" s="245">
        <v>0</v>
      </c>
    </row>
    <row r="735" spans="1:3" s="239" customFormat="1" ht="15" customHeight="1">
      <c r="A735" s="243" t="s">
        <v>251</v>
      </c>
      <c r="B735" s="6">
        <f t="shared" si="11"/>
        <v>9217</v>
      </c>
      <c r="C735" s="245">
        <f>SUM(C736:C746)</f>
        <v>9217</v>
      </c>
    </row>
    <row r="736" spans="1:3" s="239" customFormat="1" ht="15" customHeight="1">
      <c r="A736" s="244" t="s">
        <v>1464</v>
      </c>
      <c r="B736" s="6">
        <f t="shared" si="11"/>
        <v>1000</v>
      </c>
      <c r="C736" s="245">
        <v>1000</v>
      </c>
    </row>
    <row r="737" spans="1:3" s="239" customFormat="1" ht="15" customHeight="1">
      <c r="A737" s="244" t="s">
        <v>1465</v>
      </c>
      <c r="B737" s="6">
        <f t="shared" si="11"/>
        <v>676</v>
      </c>
      <c r="C737" s="245">
        <v>676</v>
      </c>
    </row>
    <row r="738" spans="1:3" s="239" customFormat="1" ht="15" customHeight="1">
      <c r="A738" s="244" t="s">
        <v>1466</v>
      </c>
      <c r="B738" s="6">
        <f t="shared" si="11"/>
        <v>601</v>
      </c>
      <c r="C738" s="245">
        <v>601</v>
      </c>
    </row>
    <row r="739" spans="1:3" s="239" customFormat="1" ht="15" customHeight="1">
      <c r="A739" s="244" t="s">
        <v>1878</v>
      </c>
      <c r="B739" s="6">
        <f t="shared" si="11"/>
        <v>0</v>
      </c>
      <c r="C739" s="245">
        <v>0</v>
      </c>
    </row>
    <row r="740" spans="1:3" s="239" customFormat="1" ht="15" customHeight="1">
      <c r="A740" s="244" t="s">
        <v>1879</v>
      </c>
      <c r="B740" s="6">
        <f t="shared" si="11"/>
        <v>0</v>
      </c>
      <c r="C740" s="245">
        <v>0</v>
      </c>
    </row>
    <row r="741" spans="1:3" s="239" customFormat="1" ht="15" customHeight="1">
      <c r="A741" s="244" t="s">
        <v>1467</v>
      </c>
      <c r="B741" s="6">
        <f t="shared" si="11"/>
        <v>4147</v>
      </c>
      <c r="C741" s="245">
        <v>4147</v>
      </c>
    </row>
    <row r="742" spans="1:3" s="239" customFormat="1" ht="15" customHeight="1">
      <c r="A742" s="244" t="s">
        <v>1468</v>
      </c>
      <c r="B742" s="6">
        <f t="shared" si="11"/>
        <v>244</v>
      </c>
      <c r="C742" s="245">
        <v>244</v>
      </c>
    </row>
    <row r="743" spans="1:3" s="239" customFormat="1" ht="15" customHeight="1">
      <c r="A743" s="244" t="s">
        <v>1469</v>
      </c>
      <c r="B743" s="6">
        <f t="shared" si="11"/>
        <v>132</v>
      </c>
      <c r="C743" s="245">
        <v>132</v>
      </c>
    </row>
    <row r="744" spans="1:3" s="239" customFormat="1" ht="15" customHeight="1">
      <c r="A744" s="244" t="s">
        <v>1470</v>
      </c>
      <c r="B744" s="6">
        <f t="shared" si="11"/>
        <v>2407</v>
      </c>
      <c r="C744" s="245">
        <v>2407</v>
      </c>
    </row>
    <row r="745" spans="1:3" s="239" customFormat="1" ht="15" customHeight="1">
      <c r="A745" s="244" t="s">
        <v>1880</v>
      </c>
      <c r="B745" s="6">
        <f t="shared" si="11"/>
        <v>0</v>
      </c>
      <c r="C745" s="245">
        <v>0</v>
      </c>
    </row>
    <row r="746" spans="1:3" s="239" customFormat="1" ht="15" customHeight="1">
      <c r="A746" s="244" t="s">
        <v>1471</v>
      </c>
      <c r="B746" s="6">
        <f t="shared" si="11"/>
        <v>10</v>
      </c>
      <c r="C746" s="245">
        <v>10</v>
      </c>
    </row>
    <row r="747" spans="1:3" s="239" customFormat="1" ht="15" customHeight="1">
      <c r="A747" s="243" t="s">
        <v>252</v>
      </c>
      <c r="B747" s="6">
        <f t="shared" si="11"/>
        <v>166</v>
      </c>
      <c r="C747" s="245">
        <f>SUM(C748:C749)</f>
        <v>166</v>
      </c>
    </row>
    <row r="748" spans="1:3" s="239" customFormat="1" ht="15" customHeight="1">
      <c r="A748" s="244" t="s">
        <v>1881</v>
      </c>
      <c r="B748" s="6">
        <f t="shared" si="11"/>
        <v>166</v>
      </c>
      <c r="C748" s="245">
        <v>166</v>
      </c>
    </row>
    <row r="749" spans="1:3" s="239" customFormat="1" ht="15" customHeight="1">
      <c r="A749" s="244" t="s">
        <v>1882</v>
      </c>
      <c r="B749" s="6">
        <f t="shared" si="11"/>
        <v>0</v>
      </c>
      <c r="C749" s="245">
        <v>0</v>
      </c>
    </row>
    <row r="750" spans="1:3" s="239" customFormat="1" ht="15" customHeight="1">
      <c r="A750" s="243" t="s">
        <v>253</v>
      </c>
      <c r="B750" s="6">
        <f t="shared" si="11"/>
        <v>692</v>
      </c>
      <c r="C750" s="245">
        <f>SUM(C751:C753)</f>
        <v>692</v>
      </c>
    </row>
    <row r="751" spans="1:3" s="239" customFormat="1" ht="15" customHeight="1">
      <c r="A751" s="244" t="s">
        <v>1472</v>
      </c>
      <c r="B751" s="6">
        <f t="shared" si="11"/>
        <v>61</v>
      </c>
      <c r="C751" s="245">
        <v>61</v>
      </c>
    </row>
    <row r="752" spans="1:3" s="239" customFormat="1" ht="15" customHeight="1">
      <c r="A752" s="244" t="s">
        <v>1883</v>
      </c>
      <c r="B752" s="6">
        <f t="shared" si="11"/>
        <v>0</v>
      </c>
      <c r="C752" s="245">
        <v>0</v>
      </c>
    </row>
    <row r="753" spans="1:3" s="239" customFormat="1" ht="15" customHeight="1">
      <c r="A753" s="244" t="s">
        <v>1473</v>
      </c>
      <c r="B753" s="6">
        <f t="shared" si="11"/>
        <v>631</v>
      </c>
      <c r="C753" s="245">
        <v>631</v>
      </c>
    </row>
    <row r="754" spans="1:3" s="239" customFormat="1" ht="15" customHeight="1">
      <c r="A754" s="243" t="s">
        <v>254</v>
      </c>
      <c r="B754" s="6">
        <f t="shared" si="11"/>
        <v>4262</v>
      </c>
      <c r="C754" s="245">
        <f>SUM(C755:C763)</f>
        <v>4262</v>
      </c>
    </row>
    <row r="755" spans="1:3" s="239" customFormat="1" ht="15" customHeight="1">
      <c r="A755" s="244" t="s">
        <v>1318</v>
      </c>
      <c r="B755" s="6">
        <f t="shared" si="11"/>
        <v>1196</v>
      </c>
      <c r="C755" s="245">
        <v>1196</v>
      </c>
    </row>
    <row r="756" spans="1:3" s="239" customFormat="1" ht="15" customHeight="1">
      <c r="A756" s="244" t="s">
        <v>1319</v>
      </c>
      <c r="B756" s="6">
        <f t="shared" si="11"/>
        <v>0</v>
      </c>
      <c r="C756" s="245">
        <v>0</v>
      </c>
    </row>
    <row r="757" spans="1:3" s="239" customFormat="1" ht="15" customHeight="1">
      <c r="A757" s="244" t="s">
        <v>1324</v>
      </c>
      <c r="B757" s="6">
        <f t="shared" si="11"/>
        <v>0</v>
      </c>
      <c r="C757" s="245">
        <v>0</v>
      </c>
    </row>
    <row r="758" spans="1:3" s="239" customFormat="1" ht="15" customHeight="1">
      <c r="A758" s="244" t="s">
        <v>1884</v>
      </c>
      <c r="B758" s="6">
        <f t="shared" si="11"/>
        <v>0</v>
      </c>
      <c r="C758" s="245">
        <v>0</v>
      </c>
    </row>
    <row r="759" spans="1:3" s="239" customFormat="1" ht="15" customHeight="1">
      <c r="A759" s="244" t="s">
        <v>1885</v>
      </c>
      <c r="B759" s="6">
        <f t="shared" si="11"/>
        <v>0</v>
      </c>
      <c r="C759" s="245">
        <v>0</v>
      </c>
    </row>
    <row r="760" spans="1:3" s="239" customFormat="1" ht="15" customHeight="1">
      <c r="A760" s="244" t="s">
        <v>1886</v>
      </c>
      <c r="B760" s="6">
        <f t="shared" si="11"/>
        <v>0</v>
      </c>
      <c r="C760" s="245">
        <v>0</v>
      </c>
    </row>
    <row r="761" spans="1:3" s="239" customFormat="1" ht="15" customHeight="1">
      <c r="A761" s="244" t="s">
        <v>1474</v>
      </c>
      <c r="B761" s="6">
        <f t="shared" si="11"/>
        <v>842</v>
      </c>
      <c r="C761" s="245">
        <v>842</v>
      </c>
    </row>
    <row r="762" spans="1:3" s="239" customFormat="1" ht="15" customHeight="1">
      <c r="A762" s="244" t="s">
        <v>1321</v>
      </c>
      <c r="B762" s="6">
        <f t="shared" si="11"/>
        <v>1171</v>
      </c>
      <c r="C762" s="245">
        <v>1171</v>
      </c>
    </row>
    <row r="763" spans="1:3" s="239" customFormat="1" ht="15" customHeight="1">
      <c r="A763" s="244" t="s">
        <v>1475</v>
      </c>
      <c r="B763" s="6">
        <f t="shared" si="11"/>
        <v>1053</v>
      </c>
      <c r="C763" s="245">
        <v>1053</v>
      </c>
    </row>
    <row r="764" spans="1:3" s="239" customFormat="1" ht="15" customHeight="1">
      <c r="A764" s="243" t="s">
        <v>255</v>
      </c>
      <c r="B764" s="6">
        <f t="shared" si="11"/>
        <v>10404</v>
      </c>
      <c r="C764" s="245">
        <f>SUM(C765:C768)</f>
        <v>10404</v>
      </c>
    </row>
    <row r="765" spans="1:3" s="239" customFormat="1" ht="15" customHeight="1">
      <c r="A765" s="244" t="s">
        <v>1476</v>
      </c>
      <c r="B765" s="6">
        <f t="shared" si="11"/>
        <v>2857</v>
      </c>
      <c r="C765" s="245">
        <v>2857</v>
      </c>
    </row>
    <row r="766" spans="1:3" s="239" customFormat="1" ht="15" customHeight="1">
      <c r="A766" s="244" t="s">
        <v>1477</v>
      </c>
      <c r="B766" s="6">
        <f t="shared" si="11"/>
        <v>3411</v>
      </c>
      <c r="C766" s="245">
        <v>3411</v>
      </c>
    </row>
    <row r="767" spans="1:3" s="239" customFormat="1" ht="15" customHeight="1">
      <c r="A767" s="244" t="s">
        <v>1478</v>
      </c>
      <c r="B767" s="6">
        <f t="shared" si="11"/>
        <v>3917</v>
      </c>
      <c r="C767" s="245">
        <v>3917</v>
      </c>
    </row>
    <row r="768" spans="1:3" s="239" customFormat="1" ht="15" customHeight="1">
      <c r="A768" s="244" t="s">
        <v>1479</v>
      </c>
      <c r="B768" s="6">
        <f t="shared" si="11"/>
        <v>219</v>
      </c>
      <c r="C768" s="245">
        <v>219</v>
      </c>
    </row>
    <row r="769" spans="1:3" s="239" customFormat="1" ht="15" customHeight="1">
      <c r="A769" s="243" t="s">
        <v>256</v>
      </c>
      <c r="B769" s="6">
        <f t="shared" si="11"/>
        <v>1508</v>
      </c>
      <c r="C769" s="245">
        <f>SUM(C770:C774)</f>
        <v>1508</v>
      </c>
    </row>
    <row r="770" spans="1:3" s="239" customFormat="1" ht="15" customHeight="1">
      <c r="A770" s="244" t="s">
        <v>1887</v>
      </c>
      <c r="B770" s="6">
        <f t="shared" si="11"/>
        <v>0</v>
      </c>
      <c r="C770" s="245">
        <v>0</v>
      </c>
    </row>
    <row r="771" spans="1:3" s="239" customFormat="1" ht="15" customHeight="1">
      <c r="A771" s="244" t="s">
        <v>1480</v>
      </c>
      <c r="B771" s="6">
        <f t="shared" si="11"/>
        <v>1508</v>
      </c>
      <c r="C771" s="245">
        <v>1508</v>
      </c>
    </row>
    <row r="772" spans="1:3" s="239" customFormat="1" ht="15" customHeight="1">
      <c r="A772" s="244" t="s">
        <v>1888</v>
      </c>
      <c r="B772" s="6">
        <f t="shared" si="11"/>
        <v>0</v>
      </c>
      <c r="C772" s="245">
        <v>0</v>
      </c>
    </row>
    <row r="773" spans="1:3" s="239" customFormat="1" ht="15" customHeight="1">
      <c r="A773" s="244" t="s">
        <v>1889</v>
      </c>
      <c r="B773" s="6">
        <f t="shared" si="11"/>
        <v>0</v>
      </c>
      <c r="C773" s="245">
        <v>0</v>
      </c>
    </row>
    <row r="774" spans="1:3" s="239" customFormat="1" ht="15" customHeight="1">
      <c r="A774" s="244" t="s">
        <v>1890</v>
      </c>
      <c r="B774" s="6">
        <f t="shared" si="11"/>
        <v>0</v>
      </c>
      <c r="C774" s="245">
        <v>0</v>
      </c>
    </row>
    <row r="775" spans="1:3" s="239" customFormat="1" ht="15" customHeight="1">
      <c r="A775" s="243" t="s">
        <v>257</v>
      </c>
      <c r="B775" s="6">
        <f t="shared" si="11"/>
        <v>0</v>
      </c>
      <c r="C775" s="245">
        <f>SUM(C776:C778)</f>
        <v>0</v>
      </c>
    </row>
    <row r="776" spans="1:3" s="239" customFormat="1" ht="15" customHeight="1">
      <c r="A776" s="244" t="s">
        <v>1481</v>
      </c>
      <c r="B776" s="6">
        <f t="shared" si="11"/>
        <v>0</v>
      </c>
      <c r="C776" s="245">
        <v>0</v>
      </c>
    </row>
    <row r="777" spans="1:3" s="239" customFormat="1" ht="15" customHeight="1">
      <c r="A777" s="244" t="s">
        <v>1891</v>
      </c>
      <c r="B777" s="6">
        <f t="shared" ref="B777:B840" si="12">C777</f>
        <v>0</v>
      </c>
      <c r="C777" s="245">
        <v>0</v>
      </c>
    </row>
    <row r="778" spans="1:3" s="239" customFormat="1" ht="15" customHeight="1">
      <c r="A778" s="244" t="s">
        <v>1892</v>
      </c>
      <c r="B778" s="6">
        <f t="shared" si="12"/>
        <v>0</v>
      </c>
      <c r="C778" s="245">
        <v>0</v>
      </c>
    </row>
    <row r="779" spans="1:3" s="239" customFormat="1" ht="15" customHeight="1">
      <c r="A779" s="243" t="s">
        <v>258</v>
      </c>
      <c r="B779" s="6">
        <f t="shared" si="12"/>
        <v>94</v>
      </c>
      <c r="C779" s="245">
        <f>SUM(C780:C781)</f>
        <v>94</v>
      </c>
    </row>
    <row r="780" spans="1:3" s="239" customFormat="1" ht="15" customHeight="1">
      <c r="A780" s="244" t="s">
        <v>1482</v>
      </c>
      <c r="B780" s="6">
        <f t="shared" si="12"/>
        <v>94</v>
      </c>
      <c r="C780" s="245">
        <v>94</v>
      </c>
    </row>
    <row r="781" spans="1:3" s="239" customFormat="1" ht="15" customHeight="1">
      <c r="A781" s="244" t="s">
        <v>1893</v>
      </c>
      <c r="B781" s="6">
        <f t="shared" si="12"/>
        <v>0</v>
      </c>
      <c r="C781" s="245">
        <v>0</v>
      </c>
    </row>
    <row r="782" spans="1:3" s="239" customFormat="1" ht="15" customHeight="1">
      <c r="A782" s="243" t="s">
        <v>1894</v>
      </c>
      <c r="B782" s="6">
        <f t="shared" si="12"/>
        <v>391</v>
      </c>
      <c r="C782" s="245">
        <f>C783</f>
        <v>391</v>
      </c>
    </row>
    <row r="783" spans="1:3" s="239" customFormat="1" ht="15" customHeight="1">
      <c r="A783" s="244" t="s">
        <v>1895</v>
      </c>
      <c r="B783" s="6">
        <f t="shared" si="12"/>
        <v>391</v>
      </c>
      <c r="C783" s="245">
        <v>391</v>
      </c>
    </row>
    <row r="784" spans="1:3" s="239" customFormat="1" ht="15" customHeight="1">
      <c r="A784" s="243" t="s">
        <v>260</v>
      </c>
      <c r="B784" s="6">
        <f t="shared" si="12"/>
        <v>13664</v>
      </c>
      <c r="C784" s="245">
        <f>SUM(C785,C794,C798,C806,C812,C819,C825,C828,C831,C833,C835,C841,C843,C845,C860)</f>
        <v>13664</v>
      </c>
    </row>
    <row r="785" spans="1:3" s="239" customFormat="1" ht="15" customHeight="1">
      <c r="A785" s="243" t="s">
        <v>261</v>
      </c>
      <c r="B785" s="6">
        <f t="shared" si="12"/>
        <v>335</v>
      </c>
      <c r="C785" s="245">
        <f>SUM(C786:C793)</f>
        <v>335</v>
      </c>
    </row>
    <row r="786" spans="1:3" s="239" customFormat="1" ht="15" customHeight="1">
      <c r="A786" s="244" t="s">
        <v>1318</v>
      </c>
      <c r="B786" s="6">
        <f t="shared" si="12"/>
        <v>294</v>
      </c>
      <c r="C786" s="245">
        <v>294</v>
      </c>
    </row>
    <row r="787" spans="1:3" s="239" customFormat="1" ht="15" customHeight="1">
      <c r="A787" s="244" t="s">
        <v>1319</v>
      </c>
      <c r="B787" s="6">
        <f t="shared" si="12"/>
        <v>0</v>
      </c>
      <c r="C787" s="245">
        <v>0</v>
      </c>
    </row>
    <row r="788" spans="1:3" s="239" customFormat="1" ht="15" customHeight="1">
      <c r="A788" s="244" t="s">
        <v>1324</v>
      </c>
      <c r="B788" s="6">
        <f t="shared" si="12"/>
        <v>0</v>
      </c>
      <c r="C788" s="245">
        <v>0</v>
      </c>
    </row>
    <row r="789" spans="1:3" s="239" customFormat="1" ht="15" customHeight="1">
      <c r="A789" s="244" t="s">
        <v>1896</v>
      </c>
      <c r="B789" s="6">
        <f t="shared" si="12"/>
        <v>0</v>
      </c>
      <c r="C789" s="245">
        <v>0</v>
      </c>
    </row>
    <row r="790" spans="1:3" s="239" customFormat="1" ht="15" customHeight="1">
      <c r="A790" s="244" t="s">
        <v>1897</v>
      </c>
      <c r="B790" s="6">
        <f t="shared" si="12"/>
        <v>0</v>
      </c>
      <c r="C790" s="245">
        <v>0</v>
      </c>
    </row>
    <row r="791" spans="1:3" s="239" customFormat="1" ht="15" customHeight="1">
      <c r="A791" s="244" t="s">
        <v>1898</v>
      </c>
      <c r="B791" s="6">
        <f t="shared" si="12"/>
        <v>0</v>
      </c>
      <c r="C791" s="245">
        <v>0</v>
      </c>
    </row>
    <row r="792" spans="1:3" s="239" customFormat="1" ht="15" customHeight="1">
      <c r="A792" s="244" t="s">
        <v>1899</v>
      </c>
      <c r="B792" s="6">
        <f t="shared" si="12"/>
        <v>0</v>
      </c>
      <c r="C792" s="245">
        <v>0</v>
      </c>
    </row>
    <row r="793" spans="1:3" s="239" customFormat="1" ht="15" customHeight="1">
      <c r="A793" s="244" t="s">
        <v>1483</v>
      </c>
      <c r="B793" s="6">
        <f t="shared" si="12"/>
        <v>41</v>
      </c>
      <c r="C793" s="245">
        <v>41</v>
      </c>
    </row>
    <row r="794" spans="1:3" s="239" customFormat="1" ht="15" customHeight="1">
      <c r="A794" s="243" t="s">
        <v>262</v>
      </c>
      <c r="B794" s="6">
        <f t="shared" si="12"/>
        <v>30</v>
      </c>
      <c r="C794" s="245">
        <f>SUM(C795:C797)</f>
        <v>30</v>
      </c>
    </row>
    <row r="795" spans="1:3" s="239" customFormat="1" ht="15" customHeight="1">
      <c r="A795" s="244" t="s">
        <v>1900</v>
      </c>
      <c r="B795" s="6">
        <f t="shared" si="12"/>
        <v>0</v>
      </c>
      <c r="C795" s="245">
        <v>0</v>
      </c>
    </row>
    <row r="796" spans="1:3" s="239" customFormat="1" ht="15" customHeight="1">
      <c r="A796" s="244" t="s">
        <v>1901</v>
      </c>
      <c r="B796" s="6">
        <f t="shared" si="12"/>
        <v>0</v>
      </c>
      <c r="C796" s="245">
        <v>0</v>
      </c>
    </row>
    <row r="797" spans="1:3" s="239" customFormat="1" ht="15" customHeight="1">
      <c r="A797" s="244" t="s">
        <v>1484</v>
      </c>
      <c r="B797" s="6">
        <f t="shared" si="12"/>
        <v>30</v>
      </c>
      <c r="C797" s="245">
        <v>30</v>
      </c>
    </row>
    <row r="798" spans="1:3" s="239" customFormat="1" ht="15" customHeight="1">
      <c r="A798" s="243" t="s">
        <v>263</v>
      </c>
      <c r="B798" s="6">
        <f t="shared" si="12"/>
        <v>10470</v>
      </c>
      <c r="C798" s="245">
        <f>SUM(C799:C805)</f>
        <v>10470</v>
      </c>
    </row>
    <row r="799" spans="1:3" s="239" customFormat="1" ht="15" customHeight="1">
      <c r="A799" s="244" t="s">
        <v>1902</v>
      </c>
      <c r="B799" s="6">
        <f t="shared" si="12"/>
        <v>0</v>
      </c>
      <c r="C799" s="245">
        <v>0</v>
      </c>
    </row>
    <row r="800" spans="1:3" s="239" customFormat="1" ht="15" customHeight="1">
      <c r="A800" s="244" t="s">
        <v>1485</v>
      </c>
      <c r="B800" s="6">
        <f t="shared" si="12"/>
        <v>2019</v>
      </c>
      <c r="C800" s="245">
        <v>2019</v>
      </c>
    </row>
    <row r="801" spans="1:3" s="239" customFormat="1" ht="15" customHeight="1">
      <c r="A801" s="244" t="s">
        <v>1903</v>
      </c>
      <c r="B801" s="6">
        <f t="shared" si="12"/>
        <v>0</v>
      </c>
      <c r="C801" s="245">
        <v>0</v>
      </c>
    </row>
    <row r="802" spans="1:3" s="239" customFormat="1" ht="15" customHeight="1">
      <c r="A802" s="244" t="s">
        <v>1486</v>
      </c>
      <c r="B802" s="6">
        <f t="shared" si="12"/>
        <v>29</v>
      </c>
      <c r="C802" s="245">
        <v>29</v>
      </c>
    </row>
    <row r="803" spans="1:3" s="239" customFormat="1" ht="15" customHeight="1">
      <c r="A803" s="244" t="s">
        <v>1904</v>
      </c>
      <c r="B803" s="6">
        <f t="shared" si="12"/>
        <v>0</v>
      </c>
      <c r="C803" s="245">
        <v>0</v>
      </c>
    </row>
    <row r="804" spans="1:3" s="239" customFormat="1" ht="15" customHeight="1">
      <c r="A804" s="244" t="s">
        <v>1905</v>
      </c>
      <c r="B804" s="6">
        <f t="shared" si="12"/>
        <v>0</v>
      </c>
      <c r="C804" s="245">
        <v>0</v>
      </c>
    </row>
    <row r="805" spans="1:3" s="239" customFormat="1" ht="15" customHeight="1">
      <c r="A805" s="244" t="s">
        <v>1906</v>
      </c>
      <c r="B805" s="6">
        <f t="shared" si="12"/>
        <v>8422</v>
      </c>
      <c r="C805" s="245">
        <v>8422</v>
      </c>
    </row>
    <row r="806" spans="1:3" s="239" customFormat="1" ht="15" customHeight="1">
      <c r="A806" s="243" t="s">
        <v>1907</v>
      </c>
      <c r="B806" s="6">
        <f t="shared" si="12"/>
        <v>0</v>
      </c>
      <c r="C806" s="245">
        <f>SUM(C807:C811)</f>
        <v>0</v>
      </c>
    </row>
    <row r="807" spans="1:3" s="239" customFormat="1" ht="15" customHeight="1">
      <c r="A807" s="244" t="s">
        <v>1908</v>
      </c>
      <c r="B807" s="6">
        <f t="shared" si="12"/>
        <v>0</v>
      </c>
      <c r="C807" s="245">
        <v>0</v>
      </c>
    </row>
    <row r="808" spans="1:3" s="239" customFormat="1" ht="15" customHeight="1">
      <c r="A808" s="244" t="s">
        <v>1909</v>
      </c>
      <c r="B808" s="6">
        <f t="shared" si="12"/>
        <v>0</v>
      </c>
      <c r="C808" s="245">
        <v>0</v>
      </c>
    </row>
    <row r="809" spans="1:3" s="239" customFormat="1" ht="15" customHeight="1">
      <c r="A809" s="244" t="s">
        <v>1910</v>
      </c>
      <c r="B809" s="6">
        <f t="shared" si="12"/>
        <v>0</v>
      </c>
      <c r="C809" s="245">
        <v>0</v>
      </c>
    </row>
    <row r="810" spans="1:3" s="239" customFormat="1" ht="15" customHeight="1">
      <c r="A810" s="244" t="s">
        <v>1911</v>
      </c>
      <c r="B810" s="6">
        <f t="shared" si="12"/>
        <v>0</v>
      </c>
      <c r="C810" s="245">
        <v>0</v>
      </c>
    </row>
    <row r="811" spans="1:3" s="239" customFormat="1" ht="15" customHeight="1">
      <c r="A811" s="244" t="s">
        <v>1912</v>
      </c>
      <c r="B811" s="6">
        <f t="shared" si="12"/>
        <v>0</v>
      </c>
      <c r="C811" s="245">
        <v>0</v>
      </c>
    </row>
    <row r="812" spans="1:3" s="239" customFormat="1" ht="15" customHeight="1">
      <c r="A812" s="243" t="s">
        <v>1913</v>
      </c>
      <c r="B812" s="6">
        <f t="shared" si="12"/>
        <v>1</v>
      </c>
      <c r="C812" s="245">
        <f>SUM(C813:C818)</f>
        <v>1</v>
      </c>
    </row>
    <row r="813" spans="1:3" s="239" customFormat="1" ht="15" customHeight="1">
      <c r="A813" s="244" t="s">
        <v>1914</v>
      </c>
      <c r="B813" s="6">
        <f t="shared" si="12"/>
        <v>0</v>
      </c>
      <c r="C813" s="245">
        <v>0</v>
      </c>
    </row>
    <row r="814" spans="1:3" s="239" customFormat="1" ht="15" customHeight="1">
      <c r="A814" s="244" t="s">
        <v>1915</v>
      </c>
      <c r="B814" s="6">
        <f t="shared" si="12"/>
        <v>0</v>
      </c>
      <c r="C814" s="245">
        <v>0</v>
      </c>
    </row>
    <row r="815" spans="1:3" s="239" customFormat="1" ht="15" customHeight="1">
      <c r="A815" s="244" t="s">
        <v>1916</v>
      </c>
      <c r="B815" s="6">
        <f t="shared" si="12"/>
        <v>0</v>
      </c>
      <c r="C815" s="245">
        <v>0</v>
      </c>
    </row>
    <row r="816" spans="1:3" s="239" customFormat="1" ht="15" customHeight="1">
      <c r="A816" s="244" t="s">
        <v>1917</v>
      </c>
      <c r="B816" s="6">
        <f t="shared" si="12"/>
        <v>0</v>
      </c>
      <c r="C816" s="245">
        <v>0</v>
      </c>
    </row>
    <row r="817" spans="1:3" s="239" customFormat="1" ht="15" customHeight="1">
      <c r="A817" s="244" t="s">
        <v>1918</v>
      </c>
      <c r="B817" s="6">
        <f t="shared" si="12"/>
        <v>0</v>
      </c>
      <c r="C817" s="245">
        <v>0</v>
      </c>
    </row>
    <row r="818" spans="1:3" s="239" customFormat="1" ht="15" customHeight="1">
      <c r="A818" s="244" t="s">
        <v>1919</v>
      </c>
      <c r="B818" s="6">
        <f t="shared" si="12"/>
        <v>1</v>
      </c>
      <c r="C818" s="245">
        <v>1</v>
      </c>
    </row>
    <row r="819" spans="1:3" s="239" customFormat="1" ht="15" customHeight="1">
      <c r="A819" s="243" t="s">
        <v>1920</v>
      </c>
      <c r="B819" s="6">
        <f t="shared" si="12"/>
        <v>0</v>
      </c>
      <c r="C819" s="245">
        <f>SUM(C820:C824)</f>
        <v>0</v>
      </c>
    </row>
    <row r="820" spans="1:3" s="239" customFormat="1" ht="15" customHeight="1">
      <c r="A820" s="244" t="s">
        <v>1921</v>
      </c>
      <c r="B820" s="6">
        <f t="shared" si="12"/>
        <v>0</v>
      </c>
      <c r="C820" s="245">
        <v>0</v>
      </c>
    </row>
    <row r="821" spans="1:3" s="239" customFormat="1" ht="15" customHeight="1">
      <c r="A821" s="244" t="s">
        <v>1922</v>
      </c>
      <c r="B821" s="6">
        <f t="shared" si="12"/>
        <v>0</v>
      </c>
      <c r="C821" s="245">
        <v>0</v>
      </c>
    </row>
    <row r="822" spans="1:3" s="239" customFormat="1" ht="15" customHeight="1">
      <c r="A822" s="244" t="s">
        <v>1923</v>
      </c>
      <c r="B822" s="6">
        <f t="shared" si="12"/>
        <v>0</v>
      </c>
      <c r="C822" s="245">
        <v>0</v>
      </c>
    </row>
    <row r="823" spans="1:3" s="239" customFormat="1" ht="15" customHeight="1">
      <c r="A823" s="244" t="s">
        <v>1924</v>
      </c>
      <c r="B823" s="6">
        <f t="shared" si="12"/>
        <v>0</v>
      </c>
      <c r="C823" s="245">
        <v>0</v>
      </c>
    </row>
    <row r="824" spans="1:3" s="239" customFormat="1" ht="15" customHeight="1">
      <c r="A824" s="244" t="s">
        <v>1925</v>
      </c>
      <c r="B824" s="6">
        <f t="shared" si="12"/>
        <v>0</v>
      </c>
      <c r="C824" s="245">
        <v>0</v>
      </c>
    </row>
    <row r="825" spans="1:3" s="239" customFormat="1" ht="15" customHeight="1">
      <c r="A825" s="243" t="s">
        <v>1926</v>
      </c>
      <c r="B825" s="6">
        <f t="shared" si="12"/>
        <v>0</v>
      </c>
      <c r="C825" s="245">
        <f>SUM(C826:C827)</f>
        <v>0</v>
      </c>
    </row>
    <row r="826" spans="1:3" s="239" customFormat="1" ht="15" customHeight="1">
      <c r="A826" s="244" t="s">
        <v>1927</v>
      </c>
      <c r="B826" s="6">
        <f t="shared" si="12"/>
        <v>0</v>
      </c>
      <c r="C826" s="245">
        <v>0</v>
      </c>
    </row>
    <row r="827" spans="1:3" s="239" customFormat="1" ht="15" customHeight="1">
      <c r="A827" s="244" t="s">
        <v>1928</v>
      </c>
      <c r="B827" s="6">
        <f t="shared" si="12"/>
        <v>0</v>
      </c>
      <c r="C827" s="245">
        <v>0</v>
      </c>
    </row>
    <row r="828" spans="1:3" s="239" customFormat="1" ht="15" customHeight="1">
      <c r="A828" s="243" t="s">
        <v>1929</v>
      </c>
      <c r="B828" s="6">
        <f t="shared" si="12"/>
        <v>0</v>
      </c>
      <c r="C828" s="245">
        <f>SUM(C829:C830)</f>
        <v>0</v>
      </c>
    </row>
    <row r="829" spans="1:3" s="239" customFormat="1" ht="15" customHeight="1">
      <c r="A829" s="244" t="s">
        <v>1930</v>
      </c>
      <c r="B829" s="6">
        <f t="shared" si="12"/>
        <v>0</v>
      </c>
      <c r="C829" s="245">
        <v>0</v>
      </c>
    </row>
    <row r="830" spans="1:3" s="239" customFormat="1" ht="15" customHeight="1">
      <c r="A830" s="244" t="s">
        <v>1931</v>
      </c>
      <c r="B830" s="6">
        <f t="shared" si="12"/>
        <v>0</v>
      </c>
      <c r="C830" s="245">
        <v>0</v>
      </c>
    </row>
    <row r="831" spans="1:3" s="239" customFormat="1" ht="15" customHeight="1">
      <c r="A831" s="243" t="s">
        <v>1932</v>
      </c>
      <c r="B831" s="6">
        <f t="shared" si="12"/>
        <v>0</v>
      </c>
      <c r="C831" s="245">
        <f>C832</f>
        <v>0</v>
      </c>
    </row>
    <row r="832" spans="1:3" s="239" customFormat="1" ht="15" customHeight="1">
      <c r="A832" s="244" t="s">
        <v>1933</v>
      </c>
      <c r="B832" s="6">
        <f t="shared" si="12"/>
        <v>0</v>
      </c>
      <c r="C832" s="245">
        <v>0</v>
      </c>
    </row>
    <row r="833" spans="1:3" s="239" customFormat="1" ht="15" customHeight="1">
      <c r="A833" s="243" t="s">
        <v>1934</v>
      </c>
      <c r="B833" s="6">
        <f t="shared" si="12"/>
        <v>138</v>
      </c>
      <c r="C833" s="245">
        <f>C834</f>
        <v>138</v>
      </c>
    </row>
    <row r="834" spans="1:3" s="239" customFormat="1" ht="15" customHeight="1">
      <c r="A834" s="244" t="s">
        <v>1935</v>
      </c>
      <c r="B834" s="6">
        <f t="shared" si="12"/>
        <v>138</v>
      </c>
      <c r="C834" s="245">
        <v>138</v>
      </c>
    </row>
    <row r="835" spans="1:3" s="239" customFormat="1" ht="15" customHeight="1">
      <c r="A835" s="243" t="s">
        <v>264</v>
      </c>
      <c r="B835" s="6">
        <f t="shared" si="12"/>
        <v>1116</v>
      </c>
      <c r="C835" s="245">
        <f>SUM(C836:C840)</f>
        <v>1116</v>
      </c>
    </row>
    <row r="836" spans="1:3" s="239" customFormat="1" ht="15" customHeight="1">
      <c r="A836" s="244" t="s">
        <v>1487</v>
      </c>
      <c r="B836" s="6">
        <f t="shared" si="12"/>
        <v>580</v>
      </c>
      <c r="C836" s="245">
        <v>580</v>
      </c>
    </row>
    <row r="837" spans="1:3" s="239" customFormat="1" ht="15" customHeight="1">
      <c r="A837" s="244" t="s">
        <v>1488</v>
      </c>
      <c r="B837" s="6">
        <f t="shared" si="12"/>
        <v>536</v>
      </c>
      <c r="C837" s="245">
        <v>536</v>
      </c>
    </row>
    <row r="838" spans="1:3" s="239" customFormat="1" ht="15" customHeight="1">
      <c r="A838" s="244" t="s">
        <v>1936</v>
      </c>
      <c r="B838" s="6">
        <f t="shared" si="12"/>
        <v>0</v>
      </c>
      <c r="C838" s="245">
        <v>0</v>
      </c>
    </row>
    <row r="839" spans="1:3" s="239" customFormat="1" ht="15" customHeight="1">
      <c r="A839" s="244" t="s">
        <v>1937</v>
      </c>
      <c r="B839" s="6">
        <f t="shared" si="12"/>
        <v>0</v>
      </c>
      <c r="C839" s="245">
        <v>0</v>
      </c>
    </row>
    <row r="840" spans="1:3" s="239" customFormat="1" ht="15" customHeight="1">
      <c r="A840" s="244" t="s">
        <v>1938</v>
      </c>
      <c r="B840" s="6">
        <f t="shared" si="12"/>
        <v>0</v>
      </c>
      <c r="C840" s="245">
        <v>0</v>
      </c>
    </row>
    <row r="841" spans="1:3" s="239" customFormat="1" ht="15" customHeight="1">
      <c r="A841" s="243" t="s">
        <v>1939</v>
      </c>
      <c r="B841" s="6">
        <f t="shared" ref="B841:B904" si="13">C841</f>
        <v>127</v>
      </c>
      <c r="C841" s="245">
        <f>C842</f>
        <v>127</v>
      </c>
    </row>
    <row r="842" spans="1:3" s="239" customFormat="1" ht="15" customHeight="1">
      <c r="A842" s="244" t="s">
        <v>1940</v>
      </c>
      <c r="B842" s="6">
        <f t="shared" si="13"/>
        <v>127</v>
      </c>
      <c r="C842" s="245">
        <v>127</v>
      </c>
    </row>
    <row r="843" spans="1:3" s="239" customFormat="1" ht="15" customHeight="1">
      <c r="A843" s="243" t="s">
        <v>1941</v>
      </c>
      <c r="B843" s="6">
        <f t="shared" si="13"/>
        <v>1495</v>
      </c>
      <c r="C843" s="245">
        <f>C844</f>
        <v>1495</v>
      </c>
    </row>
    <row r="844" spans="1:3" s="239" customFormat="1" ht="15" customHeight="1">
      <c r="A844" s="244" t="s">
        <v>1942</v>
      </c>
      <c r="B844" s="6">
        <f t="shared" si="13"/>
        <v>1495</v>
      </c>
      <c r="C844" s="245">
        <v>1495</v>
      </c>
    </row>
    <row r="845" spans="1:3" s="239" customFormat="1" ht="15" customHeight="1">
      <c r="A845" s="243" t="s">
        <v>1943</v>
      </c>
      <c r="B845" s="6">
        <f t="shared" si="13"/>
        <v>0</v>
      </c>
      <c r="C845" s="245">
        <f>SUM(C846:C859)</f>
        <v>0</v>
      </c>
    </row>
    <row r="846" spans="1:3" s="239" customFormat="1" ht="15" customHeight="1">
      <c r="A846" s="244" t="s">
        <v>1318</v>
      </c>
      <c r="B846" s="6">
        <f t="shared" si="13"/>
        <v>0</v>
      </c>
      <c r="C846" s="245">
        <v>0</v>
      </c>
    </row>
    <row r="847" spans="1:3" s="239" customFormat="1" ht="15" customHeight="1">
      <c r="A847" s="244" t="s">
        <v>1319</v>
      </c>
      <c r="B847" s="6">
        <f t="shared" si="13"/>
        <v>0</v>
      </c>
      <c r="C847" s="245">
        <v>0</v>
      </c>
    </row>
    <row r="848" spans="1:3" s="239" customFormat="1" ht="15" customHeight="1">
      <c r="A848" s="244" t="s">
        <v>1324</v>
      </c>
      <c r="B848" s="6">
        <f t="shared" si="13"/>
        <v>0</v>
      </c>
      <c r="C848" s="245">
        <v>0</v>
      </c>
    </row>
    <row r="849" spans="1:3" s="239" customFormat="1" ht="15" customHeight="1">
      <c r="A849" s="244" t="s">
        <v>1944</v>
      </c>
      <c r="B849" s="6">
        <f t="shared" si="13"/>
        <v>0</v>
      </c>
      <c r="C849" s="245">
        <v>0</v>
      </c>
    </row>
    <row r="850" spans="1:3" s="239" customFormat="1" ht="15" customHeight="1">
      <c r="A850" s="244" t="s">
        <v>1945</v>
      </c>
      <c r="B850" s="6">
        <f t="shared" si="13"/>
        <v>0</v>
      </c>
      <c r="C850" s="245">
        <v>0</v>
      </c>
    </row>
    <row r="851" spans="1:3" s="239" customFormat="1" ht="15" customHeight="1">
      <c r="A851" s="244" t="s">
        <v>1946</v>
      </c>
      <c r="B851" s="6">
        <f t="shared" si="13"/>
        <v>0</v>
      </c>
      <c r="C851" s="245">
        <v>0</v>
      </c>
    </row>
    <row r="852" spans="1:3" s="239" customFormat="1" ht="15" customHeight="1">
      <c r="A852" s="244" t="s">
        <v>1947</v>
      </c>
      <c r="B852" s="6">
        <f t="shared" si="13"/>
        <v>0</v>
      </c>
      <c r="C852" s="245">
        <v>0</v>
      </c>
    </row>
    <row r="853" spans="1:3" s="239" customFormat="1" ht="15" customHeight="1">
      <c r="A853" s="244" t="s">
        <v>1948</v>
      </c>
      <c r="B853" s="6">
        <f t="shared" si="13"/>
        <v>0</v>
      </c>
      <c r="C853" s="245">
        <v>0</v>
      </c>
    </row>
    <row r="854" spans="1:3" s="239" customFormat="1" ht="15" customHeight="1">
      <c r="A854" s="244" t="s">
        <v>1949</v>
      </c>
      <c r="B854" s="6">
        <f t="shared" si="13"/>
        <v>0</v>
      </c>
      <c r="C854" s="245">
        <v>0</v>
      </c>
    </row>
    <row r="855" spans="1:3" s="239" customFormat="1" ht="15" customHeight="1">
      <c r="A855" s="244" t="s">
        <v>1950</v>
      </c>
      <c r="B855" s="6">
        <f t="shared" si="13"/>
        <v>0</v>
      </c>
      <c r="C855" s="245">
        <v>0</v>
      </c>
    </row>
    <row r="856" spans="1:3" s="239" customFormat="1" ht="15" customHeight="1">
      <c r="A856" s="244" t="s">
        <v>1335</v>
      </c>
      <c r="B856" s="6">
        <f t="shared" si="13"/>
        <v>0</v>
      </c>
      <c r="C856" s="245">
        <v>0</v>
      </c>
    </row>
    <row r="857" spans="1:3" s="239" customFormat="1" ht="15" customHeight="1">
      <c r="A857" s="244" t="s">
        <v>1951</v>
      </c>
      <c r="B857" s="6">
        <f t="shared" si="13"/>
        <v>0</v>
      </c>
      <c r="C857" s="245">
        <v>0</v>
      </c>
    </row>
    <row r="858" spans="1:3" s="239" customFormat="1" ht="15" customHeight="1">
      <c r="A858" s="244" t="s">
        <v>1321</v>
      </c>
      <c r="B858" s="6">
        <f t="shared" si="13"/>
        <v>0</v>
      </c>
      <c r="C858" s="245">
        <v>0</v>
      </c>
    </row>
    <row r="859" spans="1:3" s="239" customFormat="1" ht="15" customHeight="1">
      <c r="A859" s="244" t="s">
        <v>1952</v>
      </c>
      <c r="B859" s="6">
        <f t="shared" si="13"/>
        <v>0</v>
      </c>
      <c r="C859" s="245">
        <v>0</v>
      </c>
    </row>
    <row r="860" spans="1:3" s="239" customFormat="1" ht="15" customHeight="1">
      <c r="A860" s="243" t="s">
        <v>1953</v>
      </c>
      <c r="B860" s="6">
        <f t="shared" si="13"/>
        <v>-48</v>
      </c>
      <c r="C860" s="245">
        <f>C861</f>
        <v>-48</v>
      </c>
    </row>
    <row r="861" spans="1:3" s="239" customFormat="1" ht="15" customHeight="1">
      <c r="A861" s="244" t="s">
        <v>1954</v>
      </c>
      <c r="B861" s="6">
        <f t="shared" si="13"/>
        <v>-48</v>
      </c>
      <c r="C861" s="245">
        <v>-48</v>
      </c>
    </row>
    <row r="862" spans="1:3" s="239" customFormat="1" ht="15" customHeight="1">
      <c r="A862" s="243" t="s">
        <v>266</v>
      </c>
      <c r="B862" s="6">
        <f t="shared" si="13"/>
        <v>182584</v>
      </c>
      <c r="C862" s="245">
        <f>SUM(C863,C875,C877,C880,C882,C884)</f>
        <v>182584</v>
      </c>
    </row>
    <row r="863" spans="1:3" s="239" customFormat="1" ht="15" customHeight="1">
      <c r="A863" s="243" t="s">
        <v>267</v>
      </c>
      <c r="B863" s="6">
        <f t="shared" si="13"/>
        <v>7411</v>
      </c>
      <c r="C863" s="245">
        <f>SUM(C864:C874)</f>
        <v>7411</v>
      </c>
    </row>
    <row r="864" spans="1:3" s="239" customFormat="1" ht="15" customHeight="1">
      <c r="A864" s="244" t="s">
        <v>1318</v>
      </c>
      <c r="B864" s="6">
        <f t="shared" si="13"/>
        <v>1127</v>
      </c>
      <c r="C864" s="245">
        <v>1127</v>
      </c>
    </row>
    <row r="865" spans="1:3" s="239" customFormat="1" ht="15" customHeight="1">
      <c r="A865" s="244" t="s">
        <v>1319</v>
      </c>
      <c r="B865" s="6">
        <f t="shared" si="13"/>
        <v>405</v>
      </c>
      <c r="C865" s="245">
        <v>405</v>
      </c>
    </row>
    <row r="866" spans="1:3" s="239" customFormat="1" ht="15" customHeight="1">
      <c r="A866" s="244" t="s">
        <v>1324</v>
      </c>
      <c r="B866" s="6">
        <f t="shared" si="13"/>
        <v>0</v>
      </c>
      <c r="C866" s="245">
        <v>0</v>
      </c>
    </row>
    <row r="867" spans="1:3" s="239" customFormat="1" ht="15" customHeight="1">
      <c r="A867" s="244" t="s">
        <v>1489</v>
      </c>
      <c r="B867" s="6">
        <f t="shared" si="13"/>
        <v>5036</v>
      </c>
      <c r="C867" s="245">
        <v>5036</v>
      </c>
    </row>
    <row r="868" spans="1:3" s="239" customFormat="1" ht="15" customHeight="1">
      <c r="A868" s="244" t="s">
        <v>1490</v>
      </c>
      <c r="B868" s="6">
        <f t="shared" si="13"/>
        <v>139</v>
      </c>
      <c r="C868" s="245">
        <v>139</v>
      </c>
    </row>
    <row r="869" spans="1:3" s="239" customFormat="1" ht="15" customHeight="1">
      <c r="A869" s="244" t="s">
        <v>1955</v>
      </c>
      <c r="B869" s="6">
        <f t="shared" si="13"/>
        <v>0</v>
      </c>
      <c r="C869" s="245">
        <v>0</v>
      </c>
    </row>
    <row r="870" spans="1:3" s="239" customFormat="1" ht="15" customHeight="1">
      <c r="A870" s="244" t="s">
        <v>1491</v>
      </c>
      <c r="B870" s="6">
        <f t="shared" si="13"/>
        <v>82</v>
      </c>
      <c r="C870" s="245">
        <v>82</v>
      </c>
    </row>
    <row r="871" spans="1:3" s="239" customFormat="1" ht="15" customHeight="1">
      <c r="A871" s="244" t="s">
        <v>1956</v>
      </c>
      <c r="B871" s="6">
        <f t="shared" si="13"/>
        <v>0</v>
      </c>
      <c r="C871" s="245">
        <v>0</v>
      </c>
    </row>
    <row r="872" spans="1:3" s="239" customFormat="1" ht="15" customHeight="1">
      <c r="A872" s="244" t="s">
        <v>1957</v>
      </c>
      <c r="B872" s="6">
        <f t="shared" si="13"/>
        <v>0</v>
      </c>
      <c r="C872" s="245">
        <v>0</v>
      </c>
    </row>
    <row r="873" spans="1:3" s="239" customFormat="1" ht="15" customHeight="1">
      <c r="A873" s="244" t="s">
        <v>1958</v>
      </c>
      <c r="B873" s="6">
        <f t="shared" si="13"/>
        <v>0</v>
      </c>
      <c r="C873" s="245">
        <v>0</v>
      </c>
    </row>
    <row r="874" spans="1:3" s="239" customFormat="1" ht="15" customHeight="1">
      <c r="A874" s="244" t="s">
        <v>1492</v>
      </c>
      <c r="B874" s="6">
        <f t="shared" si="13"/>
        <v>622</v>
      </c>
      <c r="C874" s="245">
        <v>622</v>
      </c>
    </row>
    <row r="875" spans="1:3" s="239" customFormat="1" ht="15" customHeight="1">
      <c r="A875" s="243" t="s">
        <v>1959</v>
      </c>
      <c r="B875" s="6">
        <f t="shared" si="13"/>
        <v>52899</v>
      </c>
      <c r="C875" s="245">
        <f>C876</f>
        <v>52899</v>
      </c>
    </row>
    <row r="876" spans="1:3" s="239" customFormat="1" ht="15" customHeight="1">
      <c r="A876" s="244" t="s">
        <v>1960</v>
      </c>
      <c r="B876" s="6">
        <f t="shared" si="13"/>
        <v>52899</v>
      </c>
      <c r="C876" s="245">
        <v>52899</v>
      </c>
    </row>
    <row r="877" spans="1:3" s="239" customFormat="1" ht="15" customHeight="1">
      <c r="A877" s="243" t="s">
        <v>269</v>
      </c>
      <c r="B877" s="6">
        <f t="shared" si="13"/>
        <v>70950</v>
      </c>
      <c r="C877" s="245">
        <f>SUM(C878:C879)</f>
        <v>70950</v>
      </c>
    </row>
    <row r="878" spans="1:3" s="239" customFormat="1" ht="15" customHeight="1">
      <c r="A878" s="244" t="s">
        <v>1961</v>
      </c>
      <c r="B878" s="6">
        <f t="shared" si="13"/>
        <v>0</v>
      </c>
      <c r="C878" s="245">
        <v>0</v>
      </c>
    </row>
    <row r="879" spans="1:3" s="239" customFormat="1" ht="15" customHeight="1">
      <c r="A879" s="244" t="s">
        <v>1493</v>
      </c>
      <c r="B879" s="6">
        <f t="shared" si="13"/>
        <v>70950</v>
      </c>
      <c r="C879" s="245">
        <v>70950</v>
      </c>
    </row>
    <row r="880" spans="1:3" s="239" customFormat="1" ht="15" customHeight="1">
      <c r="A880" s="243" t="s">
        <v>1962</v>
      </c>
      <c r="B880" s="6">
        <f t="shared" si="13"/>
        <v>14109</v>
      </c>
      <c r="C880" s="245">
        <f>C881</f>
        <v>14109</v>
      </c>
    </row>
    <row r="881" spans="1:3" s="239" customFormat="1" ht="15" customHeight="1">
      <c r="A881" s="244" t="s">
        <v>1963</v>
      </c>
      <c r="B881" s="6">
        <f t="shared" si="13"/>
        <v>14109</v>
      </c>
      <c r="C881" s="245">
        <v>14109</v>
      </c>
    </row>
    <row r="882" spans="1:3" s="239" customFormat="1" ht="15" customHeight="1">
      <c r="A882" s="243" t="s">
        <v>1964</v>
      </c>
      <c r="B882" s="6">
        <f t="shared" si="13"/>
        <v>280</v>
      </c>
      <c r="C882" s="245">
        <f>C883</f>
        <v>280</v>
      </c>
    </row>
    <row r="883" spans="1:3" s="239" customFormat="1" ht="15" customHeight="1">
      <c r="A883" s="244" t="s">
        <v>1965</v>
      </c>
      <c r="B883" s="6">
        <f t="shared" si="13"/>
        <v>280</v>
      </c>
      <c r="C883" s="245">
        <v>280</v>
      </c>
    </row>
    <row r="884" spans="1:3" s="239" customFormat="1" ht="15" customHeight="1">
      <c r="A884" s="243" t="s">
        <v>1966</v>
      </c>
      <c r="B884" s="6">
        <f t="shared" si="13"/>
        <v>36935</v>
      </c>
      <c r="C884" s="245">
        <f>C885</f>
        <v>36935</v>
      </c>
    </row>
    <row r="885" spans="1:3" s="239" customFormat="1" ht="15" customHeight="1">
      <c r="A885" s="244" t="s">
        <v>1967</v>
      </c>
      <c r="B885" s="6">
        <f t="shared" si="13"/>
        <v>36935</v>
      </c>
      <c r="C885" s="245">
        <v>36935</v>
      </c>
    </row>
    <row r="886" spans="1:3" s="239" customFormat="1" ht="15" customHeight="1">
      <c r="A886" s="243" t="s">
        <v>273</v>
      </c>
      <c r="B886" s="6">
        <f t="shared" si="13"/>
        <v>22959</v>
      </c>
      <c r="C886" s="245">
        <f>SUM(C887,C912,C940,C967,C978,C989,C995,C1002,C1009,C1013)</f>
        <v>22959</v>
      </c>
    </row>
    <row r="887" spans="1:3" s="239" customFormat="1" ht="15" customHeight="1">
      <c r="A887" s="243" t="s">
        <v>274</v>
      </c>
      <c r="B887" s="6">
        <f t="shared" si="13"/>
        <v>10227</v>
      </c>
      <c r="C887" s="245">
        <f>SUM(C888:C911)</f>
        <v>10227</v>
      </c>
    </row>
    <row r="888" spans="1:3" s="239" customFormat="1" ht="15" customHeight="1">
      <c r="A888" s="244" t="s">
        <v>1318</v>
      </c>
      <c r="B888" s="6">
        <f t="shared" si="13"/>
        <v>793</v>
      </c>
      <c r="C888" s="245">
        <v>793</v>
      </c>
    </row>
    <row r="889" spans="1:3" s="239" customFormat="1" ht="15" customHeight="1">
      <c r="A889" s="244" t="s">
        <v>1319</v>
      </c>
      <c r="B889" s="6">
        <f t="shared" si="13"/>
        <v>7</v>
      </c>
      <c r="C889" s="245">
        <v>7</v>
      </c>
    </row>
    <row r="890" spans="1:3" s="239" customFormat="1" ht="15" customHeight="1">
      <c r="A890" s="244" t="s">
        <v>1324</v>
      </c>
      <c r="B890" s="6">
        <f t="shared" si="13"/>
        <v>0</v>
      </c>
      <c r="C890" s="245">
        <v>0</v>
      </c>
    </row>
    <row r="891" spans="1:3" s="239" customFormat="1" ht="15" customHeight="1">
      <c r="A891" s="244" t="s">
        <v>1321</v>
      </c>
      <c r="B891" s="6">
        <f t="shared" si="13"/>
        <v>4609</v>
      </c>
      <c r="C891" s="245">
        <v>4609</v>
      </c>
    </row>
    <row r="892" spans="1:3" s="239" customFormat="1" ht="15" customHeight="1">
      <c r="A892" s="244" t="s">
        <v>1968</v>
      </c>
      <c r="B892" s="6">
        <f t="shared" si="13"/>
        <v>0</v>
      </c>
      <c r="C892" s="245">
        <v>0</v>
      </c>
    </row>
    <row r="893" spans="1:3" s="239" customFormat="1" ht="15" customHeight="1">
      <c r="A893" s="244" t="s">
        <v>1494</v>
      </c>
      <c r="B893" s="6">
        <f t="shared" si="13"/>
        <v>1066</v>
      </c>
      <c r="C893" s="245">
        <v>1066</v>
      </c>
    </row>
    <row r="894" spans="1:3" s="239" customFormat="1" ht="15" customHeight="1">
      <c r="A894" s="244" t="s">
        <v>1495</v>
      </c>
      <c r="B894" s="6">
        <f t="shared" si="13"/>
        <v>164</v>
      </c>
      <c r="C894" s="245">
        <v>164</v>
      </c>
    </row>
    <row r="895" spans="1:3" s="239" customFormat="1" ht="15" customHeight="1">
      <c r="A895" s="244" t="s">
        <v>1496</v>
      </c>
      <c r="B895" s="6">
        <f t="shared" si="13"/>
        <v>385</v>
      </c>
      <c r="C895" s="245">
        <v>385</v>
      </c>
    </row>
    <row r="896" spans="1:3" s="239" customFormat="1" ht="15" customHeight="1">
      <c r="A896" s="244" t="s">
        <v>1497</v>
      </c>
      <c r="B896" s="6">
        <f t="shared" si="13"/>
        <v>95</v>
      </c>
      <c r="C896" s="245">
        <v>95</v>
      </c>
    </row>
    <row r="897" spans="1:3" s="239" customFormat="1" ht="15" customHeight="1">
      <c r="A897" s="244" t="s">
        <v>1498</v>
      </c>
      <c r="B897" s="6">
        <f t="shared" si="13"/>
        <v>19</v>
      </c>
      <c r="C897" s="245">
        <v>19</v>
      </c>
    </row>
    <row r="898" spans="1:3" s="239" customFormat="1" ht="15" customHeight="1">
      <c r="A898" s="244" t="s">
        <v>1499</v>
      </c>
      <c r="B898" s="6">
        <f t="shared" si="13"/>
        <v>100</v>
      </c>
      <c r="C898" s="245">
        <v>100</v>
      </c>
    </row>
    <row r="899" spans="1:3" s="239" customFormat="1" ht="15" customHeight="1">
      <c r="A899" s="244" t="s">
        <v>1969</v>
      </c>
      <c r="B899" s="6">
        <f t="shared" si="13"/>
        <v>0</v>
      </c>
      <c r="C899" s="245">
        <v>0</v>
      </c>
    </row>
    <row r="900" spans="1:3" s="239" customFormat="1" ht="15" customHeight="1">
      <c r="A900" s="244" t="s">
        <v>1500</v>
      </c>
      <c r="B900" s="6">
        <f t="shared" si="13"/>
        <v>50</v>
      </c>
      <c r="C900" s="245">
        <v>50</v>
      </c>
    </row>
    <row r="901" spans="1:3" s="239" customFormat="1" ht="15" customHeight="1">
      <c r="A901" s="244" t="s">
        <v>1970</v>
      </c>
      <c r="B901" s="6">
        <f t="shared" si="13"/>
        <v>0</v>
      </c>
      <c r="C901" s="245">
        <v>0</v>
      </c>
    </row>
    <row r="902" spans="1:3" s="239" customFormat="1" ht="15" customHeight="1">
      <c r="A902" s="244" t="s">
        <v>1971</v>
      </c>
      <c r="B902" s="6">
        <f t="shared" si="13"/>
        <v>0</v>
      </c>
      <c r="C902" s="245">
        <v>0</v>
      </c>
    </row>
    <row r="903" spans="1:3" s="239" customFormat="1" ht="15" customHeight="1">
      <c r="A903" s="244" t="s">
        <v>1972</v>
      </c>
      <c r="B903" s="6">
        <f t="shared" si="13"/>
        <v>2405</v>
      </c>
      <c r="C903" s="245">
        <v>2405</v>
      </c>
    </row>
    <row r="904" spans="1:3" s="239" customFormat="1" ht="15" customHeight="1">
      <c r="A904" s="244" t="s">
        <v>1501</v>
      </c>
      <c r="B904" s="6">
        <f t="shared" si="13"/>
        <v>6</v>
      </c>
      <c r="C904" s="245">
        <v>6</v>
      </c>
    </row>
    <row r="905" spans="1:3" s="239" customFormat="1" ht="15" customHeight="1">
      <c r="A905" s="244" t="s">
        <v>1502</v>
      </c>
      <c r="B905" s="6">
        <f t="shared" ref="B905:B968" si="14">C905</f>
        <v>30</v>
      </c>
      <c r="C905" s="245">
        <v>30</v>
      </c>
    </row>
    <row r="906" spans="1:3" s="239" customFormat="1" ht="15" customHeight="1">
      <c r="A906" s="244" t="s">
        <v>1973</v>
      </c>
      <c r="B906" s="6">
        <f t="shared" si="14"/>
        <v>0</v>
      </c>
      <c r="C906" s="245">
        <v>0</v>
      </c>
    </row>
    <row r="907" spans="1:3" s="239" customFormat="1" ht="15" customHeight="1">
      <c r="A907" s="244" t="s">
        <v>1974</v>
      </c>
      <c r="B907" s="6">
        <f t="shared" si="14"/>
        <v>60</v>
      </c>
      <c r="C907" s="245">
        <v>60</v>
      </c>
    </row>
    <row r="908" spans="1:3" s="239" customFormat="1" ht="15" customHeight="1">
      <c r="A908" s="244" t="s">
        <v>1975</v>
      </c>
      <c r="B908" s="6">
        <f t="shared" si="14"/>
        <v>0</v>
      </c>
      <c r="C908" s="245">
        <v>0</v>
      </c>
    </row>
    <row r="909" spans="1:3" s="239" customFormat="1" ht="15" customHeight="1">
      <c r="A909" s="244" t="s">
        <v>1976</v>
      </c>
      <c r="B909" s="6">
        <f t="shared" si="14"/>
        <v>60</v>
      </c>
      <c r="C909" s="245">
        <v>60</v>
      </c>
    </row>
    <row r="910" spans="1:3" s="239" customFormat="1" ht="15" customHeight="1">
      <c r="A910" s="244" t="s">
        <v>1977</v>
      </c>
      <c r="B910" s="6">
        <f t="shared" si="14"/>
        <v>0</v>
      </c>
      <c r="C910" s="245">
        <v>0</v>
      </c>
    </row>
    <row r="911" spans="1:3" s="239" customFormat="1" ht="15" customHeight="1">
      <c r="A911" s="244" t="s">
        <v>1503</v>
      </c>
      <c r="B911" s="6">
        <f t="shared" si="14"/>
        <v>378</v>
      </c>
      <c r="C911" s="245">
        <v>378</v>
      </c>
    </row>
    <row r="912" spans="1:3" s="239" customFormat="1" ht="15" customHeight="1">
      <c r="A912" s="243" t="s">
        <v>275</v>
      </c>
      <c r="B912" s="6">
        <f t="shared" si="14"/>
        <v>5347</v>
      </c>
      <c r="C912" s="245">
        <f>SUM(C913:C939)</f>
        <v>5347</v>
      </c>
    </row>
    <row r="913" spans="1:3" s="239" customFormat="1" ht="15" customHeight="1">
      <c r="A913" s="244" t="s">
        <v>1318</v>
      </c>
      <c r="B913" s="6">
        <f t="shared" si="14"/>
        <v>1027</v>
      </c>
      <c r="C913" s="245">
        <v>1027</v>
      </c>
    </row>
    <row r="914" spans="1:3" s="239" customFormat="1" ht="15" customHeight="1">
      <c r="A914" s="244" t="s">
        <v>1319</v>
      </c>
      <c r="B914" s="6">
        <f t="shared" si="14"/>
        <v>104</v>
      </c>
      <c r="C914" s="245">
        <v>104</v>
      </c>
    </row>
    <row r="915" spans="1:3" s="239" customFormat="1" ht="15" customHeight="1">
      <c r="A915" s="244" t="s">
        <v>1324</v>
      </c>
      <c r="B915" s="6">
        <f t="shared" si="14"/>
        <v>0</v>
      </c>
      <c r="C915" s="245">
        <v>0</v>
      </c>
    </row>
    <row r="916" spans="1:3" s="239" customFormat="1" ht="15" customHeight="1">
      <c r="A916" s="244" t="s">
        <v>1504</v>
      </c>
      <c r="B916" s="6">
        <f t="shared" si="14"/>
        <v>2221</v>
      </c>
      <c r="C916" s="245">
        <v>2221</v>
      </c>
    </row>
    <row r="917" spans="1:3" s="239" customFormat="1" ht="15" customHeight="1">
      <c r="A917" s="244" t="s">
        <v>1505</v>
      </c>
      <c r="B917" s="6">
        <f t="shared" si="14"/>
        <v>387</v>
      </c>
      <c r="C917" s="245">
        <v>387</v>
      </c>
    </row>
    <row r="918" spans="1:3" s="239" customFormat="1" ht="15" customHeight="1">
      <c r="A918" s="244" t="s">
        <v>1506</v>
      </c>
      <c r="B918" s="6">
        <f t="shared" si="14"/>
        <v>10</v>
      </c>
      <c r="C918" s="245">
        <v>10</v>
      </c>
    </row>
    <row r="919" spans="1:3" s="239" customFormat="1" ht="15" customHeight="1">
      <c r="A919" s="244" t="s">
        <v>1978</v>
      </c>
      <c r="B919" s="6">
        <f t="shared" si="14"/>
        <v>0</v>
      </c>
      <c r="C919" s="245">
        <v>0</v>
      </c>
    </row>
    <row r="920" spans="1:3" s="239" customFormat="1" ht="15" customHeight="1">
      <c r="A920" s="244" t="s">
        <v>1979</v>
      </c>
      <c r="B920" s="6">
        <f t="shared" si="14"/>
        <v>20</v>
      </c>
      <c r="C920" s="245">
        <v>20</v>
      </c>
    </row>
    <row r="921" spans="1:3" s="239" customFormat="1" ht="15" customHeight="1">
      <c r="A921" s="244" t="s">
        <v>1507</v>
      </c>
      <c r="B921" s="6">
        <f t="shared" si="14"/>
        <v>209</v>
      </c>
      <c r="C921" s="245">
        <v>209</v>
      </c>
    </row>
    <row r="922" spans="1:3" s="239" customFormat="1" ht="15" customHeight="1">
      <c r="A922" s="244" t="s">
        <v>1980</v>
      </c>
      <c r="B922" s="6">
        <f t="shared" si="14"/>
        <v>20</v>
      </c>
      <c r="C922" s="245">
        <v>20</v>
      </c>
    </row>
    <row r="923" spans="1:3" s="239" customFormat="1" ht="15" customHeight="1">
      <c r="A923" s="244" t="s">
        <v>1508</v>
      </c>
      <c r="B923" s="6">
        <f t="shared" si="14"/>
        <v>44</v>
      </c>
      <c r="C923" s="245">
        <v>44</v>
      </c>
    </row>
    <row r="924" spans="1:3" s="239" customFormat="1" ht="15" customHeight="1">
      <c r="A924" s="244" t="s">
        <v>1981</v>
      </c>
      <c r="B924" s="6">
        <f t="shared" si="14"/>
        <v>0</v>
      </c>
      <c r="C924" s="245">
        <v>0</v>
      </c>
    </row>
    <row r="925" spans="1:3" s="239" customFormat="1" ht="15" customHeight="1">
      <c r="A925" s="244" t="s">
        <v>1509</v>
      </c>
      <c r="B925" s="6">
        <f t="shared" si="14"/>
        <v>62</v>
      </c>
      <c r="C925" s="245">
        <v>62</v>
      </c>
    </row>
    <row r="926" spans="1:3" s="239" customFormat="1" ht="15" customHeight="1">
      <c r="A926" s="244" t="s">
        <v>1982</v>
      </c>
      <c r="B926" s="6">
        <f t="shared" si="14"/>
        <v>0</v>
      </c>
      <c r="C926" s="245">
        <v>0</v>
      </c>
    </row>
    <row r="927" spans="1:3" s="239" customFormat="1" ht="15" customHeight="1">
      <c r="A927" s="244" t="s">
        <v>1983</v>
      </c>
      <c r="B927" s="6">
        <f t="shared" si="14"/>
        <v>0</v>
      </c>
      <c r="C927" s="245">
        <v>0</v>
      </c>
    </row>
    <row r="928" spans="1:3" s="239" customFormat="1" ht="15" customHeight="1">
      <c r="A928" s="244" t="s">
        <v>1984</v>
      </c>
      <c r="B928" s="6">
        <f t="shared" si="14"/>
        <v>0</v>
      </c>
      <c r="C928" s="245">
        <v>0</v>
      </c>
    </row>
    <row r="929" spans="1:3" s="239" customFormat="1" ht="15" customHeight="1">
      <c r="A929" s="244" t="s">
        <v>1510</v>
      </c>
      <c r="B929" s="6">
        <f t="shared" si="14"/>
        <v>0</v>
      </c>
      <c r="C929" s="245">
        <v>0</v>
      </c>
    </row>
    <row r="930" spans="1:3" s="239" customFormat="1" ht="15" customHeight="1">
      <c r="A930" s="244" t="s">
        <v>1985</v>
      </c>
      <c r="B930" s="6">
        <f t="shared" si="14"/>
        <v>0</v>
      </c>
      <c r="C930" s="245">
        <v>0</v>
      </c>
    </row>
    <row r="931" spans="1:3" s="239" customFormat="1" ht="15" customHeight="1">
      <c r="A931" s="244" t="s">
        <v>1986</v>
      </c>
      <c r="B931" s="6">
        <f t="shared" si="14"/>
        <v>0</v>
      </c>
      <c r="C931" s="245">
        <v>0</v>
      </c>
    </row>
    <row r="932" spans="1:3" s="239" customFormat="1" ht="15" customHeight="1">
      <c r="A932" s="244" t="s">
        <v>1987</v>
      </c>
      <c r="B932" s="6">
        <f t="shared" si="14"/>
        <v>0</v>
      </c>
      <c r="C932" s="245">
        <v>0</v>
      </c>
    </row>
    <row r="933" spans="1:3" s="239" customFormat="1" ht="15" customHeight="1">
      <c r="A933" s="244" t="s">
        <v>1988</v>
      </c>
      <c r="B933" s="6">
        <f t="shared" si="14"/>
        <v>0</v>
      </c>
      <c r="C933" s="245">
        <v>0</v>
      </c>
    </row>
    <row r="934" spans="1:3" s="239" customFormat="1" ht="15" customHeight="1">
      <c r="A934" s="244" t="s">
        <v>1989</v>
      </c>
      <c r="B934" s="6">
        <f t="shared" si="14"/>
        <v>0</v>
      </c>
      <c r="C934" s="245">
        <v>0</v>
      </c>
    </row>
    <row r="935" spans="1:3" s="239" customFormat="1" ht="15" customHeight="1">
      <c r="A935" s="244" t="s">
        <v>1990</v>
      </c>
      <c r="B935" s="6">
        <f t="shared" si="14"/>
        <v>0</v>
      </c>
      <c r="C935" s="245">
        <v>0</v>
      </c>
    </row>
    <row r="936" spans="1:3" s="239" customFormat="1" ht="15" customHeight="1">
      <c r="A936" s="244" t="s">
        <v>1991</v>
      </c>
      <c r="B936" s="6">
        <f t="shared" si="14"/>
        <v>0</v>
      </c>
      <c r="C936" s="245">
        <v>0</v>
      </c>
    </row>
    <row r="937" spans="1:3" s="239" customFormat="1" ht="15" customHeight="1">
      <c r="A937" s="244" t="s">
        <v>1992</v>
      </c>
      <c r="B937" s="6">
        <f t="shared" si="14"/>
        <v>0</v>
      </c>
      <c r="C937" s="245">
        <v>0</v>
      </c>
    </row>
    <row r="938" spans="1:3" s="239" customFormat="1" ht="15" customHeight="1">
      <c r="A938" s="244" t="s">
        <v>1511</v>
      </c>
      <c r="B938" s="6">
        <f t="shared" si="14"/>
        <v>136</v>
      </c>
      <c r="C938" s="245">
        <v>136</v>
      </c>
    </row>
    <row r="939" spans="1:3" s="239" customFormat="1" ht="15" customHeight="1">
      <c r="A939" s="244" t="s">
        <v>1512</v>
      </c>
      <c r="B939" s="6">
        <f t="shared" si="14"/>
        <v>1107</v>
      </c>
      <c r="C939" s="245">
        <v>1107</v>
      </c>
    </row>
    <row r="940" spans="1:3" s="239" customFormat="1" ht="15" customHeight="1">
      <c r="A940" s="243" t="s">
        <v>276</v>
      </c>
      <c r="B940" s="6">
        <f t="shared" si="14"/>
        <v>5954</v>
      </c>
      <c r="C940" s="245">
        <f>SUM(C941:C966)</f>
        <v>5954</v>
      </c>
    </row>
    <row r="941" spans="1:3" s="239" customFormat="1" ht="15" customHeight="1">
      <c r="A941" s="244" t="s">
        <v>1318</v>
      </c>
      <c r="B941" s="6">
        <f t="shared" si="14"/>
        <v>432</v>
      </c>
      <c r="C941" s="245">
        <v>432</v>
      </c>
    </row>
    <row r="942" spans="1:3" s="239" customFormat="1" ht="15" customHeight="1">
      <c r="A942" s="244" t="s">
        <v>1319</v>
      </c>
      <c r="B942" s="6">
        <f t="shared" si="14"/>
        <v>167</v>
      </c>
      <c r="C942" s="245">
        <v>167</v>
      </c>
    </row>
    <row r="943" spans="1:3" s="239" customFormat="1" ht="15" customHeight="1">
      <c r="A943" s="244" t="s">
        <v>1324</v>
      </c>
      <c r="B943" s="6">
        <f t="shared" si="14"/>
        <v>0</v>
      </c>
      <c r="C943" s="245">
        <v>0</v>
      </c>
    </row>
    <row r="944" spans="1:3" s="239" customFormat="1" ht="15" customHeight="1">
      <c r="A944" s="244" t="s">
        <v>1513</v>
      </c>
      <c r="B944" s="6">
        <f t="shared" si="14"/>
        <v>1747</v>
      </c>
      <c r="C944" s="245">
        <v>1747</v>
      </c>
    </row>
    <row r="945" spans="1:3" s="239" customFormat="1" ht="15" customHeight="1">
      <c r="A945" s="244" t="s">
        <v>1514</v>
      </c>
      <c r="B945" s="6">
        <f t="shared" si="14"/>
        <v>869</v>
      </c>
      <c r="C945" s="245">
        <v>869</v>
      </c>
    </row>
    <row r="946" spans="1:3" s="239" customFormat="1" ht="15" customHeight="1">
      <c r="A946" s="244" t="s">
        <v>1515</v>
      </c>
      <c r="B946" s="6">
        <f t="shared" si="14"/>
        <v>34</v>
      </c>
      <c r="C946" s="245">
        <v>34</v>
      </c>
    </row>
    <row r="947" spans="1:3" s="239" customFormat="1" ht="15" customHeight="1">
      <c r="A947" s="244" t="s">
        <v>1993</v>
      </c>
      <c r="B947" s="6">
        <f t="shared" si="14"/>
        <v>0</v>
      </c>
      <c r="C947" s="245">
        <v>0</v>
      </c>
    </row>
    <row r="948" spans="1:3" s="239" customFormat="1" ht="15" customHeight="1">
      <c r="A948" s="244" t="s">
        <v>1994</v>
      </c>
      <c r="B948" s="6">
        <f t="shared" si="14"/>
        <v>0</v>
      </c>
      <c r="C948" s="245">
        <v>0</v>
      </c>
    </row>
    <row r="949" spans="1:3" s="239" customFormat="1" ht="15" customHeight="1">
      <c r="A949" s="244" t="s">
        <v>1995</v>
      </c>
      <c r="B949" s="6">
        <f t="shared" si="14"/>
        <v>0</v>
      </c>
      <c r="C949" s="245">
        <v>0</v>
      </c>
    </row>
    <row r="950" spans="1:3" s="239" customFormat="1" ht="15" customHeight="1">
      <c r="A950" s="244" t="s">
        <v>1996</v>
      </c>
      <c r="B950" s="6">
        <f t="shared" si="14"/>
        <v>0</v>
      </c>
      <c r="C950" s="245">
        <v>0</v>
      </c>
    </row>
    <row r="951" spans="1:3" s="239" customFormat="1" ht="15" customHeight="1">
      <c r="A951" s="244" t="s">
        <v>1516</v>
      </c>
      <c r="B951" s="6">
        <f t="shared" si="14"/>
        <v>225</v>
      </c>
      <c r="C951" s="245">
        <v>225</v>
      </c>
    </row>
    <row r="952" spans="1:3" s="239" customFormat="1" ht="15" customHeight="1">
      <c r="A952" s="244" t="s">
        <v>1997</v>
      </c>
      <c r="B952" s="6">
        <f t="shared" si="14"/>
        <v>0</v>
      </c>
      <c r="C952" s="245">
        <v>0</v>
      </c>
    </row>
    <row r="953" spans="1:3" s="239" customFormat="1" ht="15" customHeight="1">
      <c r="A953" s="244" t="s">
        <v>1998</v>
      </c>
      <c r="B953" s="6">
        <f t="shared" si="14"/>
        <v>0</v>
      </c>
      <c r="C953" s="245">
        <v>0</v>
      </c>
    </row>
    <row r="954" spans="1:3" s="239" customFormat="1" ht="15" customHeight="1">
      <c r="A954" s="244" t="s">
        <v>1517</v>
      </c>
      <c r="B954" s="6">
        <f t="shared" si="14"/>
        <v>164</v>
      </c>
      <c r="C954" s="245">
        <v>164</v>
      </c>
    </row>
    <row r="955" spans="1:3" s="239" customFormat="1" ht="15" customHeight="1">
      <c r="A955" s="244" t="s">
        <v>1518</v>
      </c>
      <c r="B955" s="6">
        <f t="shared" si="14"/>
        <v>10</v>
      </c>
      <c r="C955" s="245">
        <v>10</v>
      </c>
    </row>
    <row r="956" spans="1:3" s="239" customFormat="1" ht="15" customHeight="1">
      <c r="A956" s="244" t="s">
        <v>1519</v>
      </c>
      <c r="B956" s="6">
        <f t="shared" si="14"/>
        <v>-3</v>
      </c>
      <c r="C956" s="245">
        <v>-3</v>
      </c>
    </row>
    <row r="957" spans="1:3" s="239" customFormat="1" ht="15" customHeight="1">
      <c r="A957" s="244" t="s">
        <v>1999</v>
      </c>
      <c r="B957" s="6">
        <f t="shared" si="14"/>
        <v>0</v>
      </c>
      <c r="C957" s="245">
        <v>0</v>
      </c>
    </row>
    <row r="958" spans="1:3" s="239" customFormat="1" ht="15" customHeight="1">
      <c r="A958" s="244" t="s">
        <v>2000</v>
      </c>
      <c r="B958" s="6">
        <f t="shared" si="14"/>
        <v>0</v>
      </c>
      <c r="C958" s="245">
        <v>0</v>
      </c>
    </row>
    <row r="959" spans="1:3" s="239" customFormat="1" ht="15" customHeight="1">
      <c r="A959" s="244" t="s">
        <v>1520</v>
      </c>
      <c r="B959" s="6">
        <f t="shared" si="14"/>
        <v>1915</v>
      </c>
      <c r="C959" s="245">
        <v>1915</v>
      </c>
    </row>
    <row r="960" spans="1:3" s="239" customFormat="1" ht="15" customHeight="1">
      <c r="A960" s="244" t="s">
        <v>2001</v>
      </c>
      <c r="B960" s="6">
        <f t="shared" si="14"/>
        <v>0</v>
      </c>
      <c r="C960" s="245">
        <v>0</v>
      </c>
    </row>
    <row r="961" spans="1:3" s="239" customFormat="1" ht="15" customHeight="1">
      <c r="A961" s="244" t="s">
        <v>2002</v>
      </c>
      <c r="B961" s="6">
        <f t="shared" si="14"/>
        <v>0</v>
      </c>
      <c r="C961" s="245">
        <v>0</v>
      </c>
    </row>
    <row r="962" spans="1:3" s="239" customFormat="1" ht="15" customHeight="1">
      <c r="A962" s="244" t="s">
        <v>2003</v>
      </c>
      <c r="B962" s="6">
        <f t="shared" si="14"/>
        <v>0</v>
      </c>
      <c r="C962" s="245">
        <v>0</v>
      </c>
    </row>
    <row r="963" spans="1:3" s="239" customFormat="1" ht="15" customHeight="1">
      <c r="A963" s="244" t="s">
        <v>1987</v>
      </c>
      <c r="B963" s="6">
        <f t="shared" si="14"/>
        <v>0</v>
      </c>
      <c r="C963" s="245">
        <v>0</v>
      </c>
    </row>
    <row r="964" spans="1:3" s="239" customFormat="1" ht="15" customHeight="1">
      <c r="A964" s="244" t="s">
        <v>2004</v>
      </c>
      <c r="B964" s="6">
        <f t="shared" si="14"/>
        <v>44</v>
      </c>
      <c r="C964" s="245">
        <v>44</v>
      </c>
    </row>
    <row r="965" spans="1:3" s="239" customFormat="1" ht="15" customHeight="1">
      <c r="A965" s="244" t="s">
        <v>2005</v>
      </c>
      <c r="B965" s="6">
        <f t="shared" si="14"/>
        <v>0</v>
      </c>
      <c r="C965" s="245">
        <v>0</v>
      </c>
    </row>
    <row r="966" spans="1:3" s="239" customFormat="1" ht="15" customHeight="1">
      <c r="A966" s="244" t="s">
        <v>1521</v>
      </c>
      <c r="B966" s="6">
        <f t="shared" si="14"/>
        <v>350</v>
      </c>
      <c r="C966" s="245">
        <v>350</v>
      </c>
    </row>
    <row r="967" spans="1:3" s="239" customFormat="1" ht="15" customHeight="1">
      <c r="A967" s="243" t="s">
        <v>2006</v>
      </c>
      <c r="B967" s="6">
        <f t="shared" si="14"/>
        <v>0</v>
      </c>
      <c r="C967" s="245">
        <f>SUM(C968:C977)</f>
        <v>0</v>
      </c>
    </row>
    <row r="968" spans="1:3" s="239" customFormat="1" ht="15" customHeight="1">
      <c r="A968" s="244" t="s">
        <v>1318</v>
      </c>
      <c r="B968" s="6">
        <f t="shared" si="14"/>
        <v>0</v>
      </c>
      <c r="C968" s="245">
        <v>0</v>
      </c>
    </row>
    <row r="969" spans="1:3" s="239" customFormat="1" ht="15" customHeight="1">
      <c r="A969" s="244" t="s">
        <v>1319</v>
      </c>
      <c r="B969" s="6">
        <f t="shared" ref="B969:B1032" si="15">C969</f>
        <v>0</v>
      </c>
      <c r="C969" s="245">
        <v>0</v>
      </c>
    </row>
    <row r="970" spans="1:3" s="239" customFormat="1" ht="15" customHeight="1">
      <c r="A970" s="244" t="s">
        <v>1324</v>
      </c>
      <c r="B970" s="6">
        <f t="shared" si="15"/>
        <v>0</v>
      </c>
      <c r="C970" s="245">
        <v>0</v>
      </c>
    </row>
    <row r="971" spans="1:3" s="239" customFormat="1" ht="15" customHeight="1">
      <c r="A971" s="244" t="s">
        <v>2007</v>
      </c>
      <c r="B971" s="6">
        <f t="shared" si="15"/>
        <v>0</v>
      </c>
      <c r="C971" s="245">
        <v>0</v>
      </c>
    </row>
    <row r="972" spans="1:3" s="239" customFormat="1" ht="15" customHeight="1">
      <c r="A972" s="244" t="s">
        <v>2008</v>
      </c>
      <c r="B972" s="6">
        <f t="shared" si="15"/>
        <v>0</v>
      </c>
      <c r="C972" s="245">
        <v>0</v>
      </c>
    </row>
    <row r="973" spans="1:3" s="239" customFormat="1" ht="15" customHeight="1">
      <c r="A973" s="244" t="s">
        <v>2009</v>
      </c>
      <c r="B973" s="6">
        <f t="shared" si="15"/>
        <v>0</v>
      </c>
      <c r="C973" s="245">
        <v>0</v>
      </c>
    </row>
    <row r="974" spans="1:3" s="239" customFormat="1" ht="15" customHeight="1">
      <c r="A974" s="244" t="s">
        <v>2010</v>
      </c>
      <c r="B974" s="6">
        <f t="shared" si="15"/>
        <v>0</v>
      </c>
      <c r="C974" s="245">
        <v>0</v>
      </c>
    </row>
    <row r="975" spans="1:3" s="239" customFormat="1" ht="15" customHeight="1">
      <c r="A975" s="244" t="s">
        <v>2011</v>
      </c>
      <c r="B975" s="6">
        <f t="shared" si="15"/>
        <v>0</v>
      </c>
      <c r="C975" s="245">
        <v>0</v>
      </c>
    </row>
    <row r="976" spans="1:3" s="239" customFormat="1" ht="15" customHeight="1">
      <c r="A976" s="244" t="s">
        <v>2012</v>
      </c>
      <c r="B976" s="6">
        <f t="shared" si="15"/>
        <v>0</v>
      </c>
      <c r="C976" s="245">
        <v>0</v>
      </c>
    </row>
    <row r="977" spans="1:3" s="239" customFormat="1" ht="15" customHeight="1">
      <c r="A977" s="244" t="s">
        <v>2013</v>
      </c>
      <c r="B977" s="6">
        <f t="shared" si="15"/>
        <v>0</v>
      </c>
      <c r="C977" s="245">
        <v>0</v>
      </c>
    </row>
    <row r="978" spans="1:3" s="239" customFormat="1" ht="15" customHeight="1">
      <c r="A978" s="243" t="s">
        <v>277</v>
      </c>
      <c r="B978" s="6">
        <f t="shared" si="15"/>
        <v>559</v>
      </c>
      <c r="C978" s="245">
        <f>SUM(C979:C988)</f>
        <v>559</v>
      </c>
    </row>
    <row r="979" spans="1:3" s="239" customFormat="1" ht="15" customHeight="1">
      <c r="A979" s="244" t="s">
        <v>1318</v>
      </c>
      <c r="B979" s="6">
        <f t="shared" si="15"/>
        <v>152</v>
      </c>
      <c r="C979" s="245">
        <v>152</v>
      </c>
    </row>
    <row r="980" spans="1:3" s="239" customFormat="1" ht="15" customHeight="1">
      <c r="A980" s="244" t="s">
        <v>1319</v>
      </c>
      <c r="B980" s="6">
        <f t="shared" si="15"/>
        <v>62</v>
      </c>
      <c r="C980" s="245">
        <v>62</v>
      </c>
    </row>
    <row r="981" spans="1:3" s="239" customFormat="1" ht="15" customHeight="1">
      <c r="A981" s="244" t="s">
        <v>1324</v>
      </c>
      <c r="B981" s="6">
        <f t="shared" si="15"/>
        <v>0</v>
      </c>
      <c r="C981" s="245">
        <v>0</v>
      </c>
    </row>
    <row r="982" spans="1:3" s="239" customFormat="1" ht="15" customHeight="1">
      <c r="A982" s="244" t="s">
        <v>2014</v>
      </c>
      <c r="B982" s="6">
        <f t="shared" si="15"/>
        <v>0</v>
      </c>
      <c r="C982" s="245">
        <v>0</v>
      </c>
    </row>
    <row r="983" spans="1:3" s="239" customFormat="1" ht="15" customHeight="1">
      <c r="A983" s="244" t="s">
        <v>2015</v>
      </c>
      <c r="B983" s="6">
        <f t="shared" si="15"/>
        <v>0</v>
      </c>
      <c r="C983" s="245">
        <v>0</v>
      </c>
    </row>
    <row r="984" spans="1:3" s="239" customFormat="1" ht="15" customHeight="1">
      <c r="A984" s="244" t="s">
        <v>2016</v>
      </c>
      <c r="B984" s="6">
        <f t="shared" si="15"/>
        <v>0</v>
      </c>
      <c r="C984" s="245">
        <v>0</v>
      </c>
    </row>
    <row r="985" spans="1:3" s="239" customFormat="1" ht="15" customHeight="1">
      <c r="A985" s="244" t="s">
        <v>2017</v>
      </c>
      <c r="B985" s="6">
        <f t="shared" si="15"/>
        <v>0</v>
      </c>
      <c r="C985" s="245">
        <v>0</v>
      </c>
    </row>
    <row r="986" spans="1:3" s="239" customFormat="1" ht="15" customHeight="1">
      <c r="A986" s="244" t="s">
        <v>2018</v>
      </c>
      <c r="B986" s="6">
        <f t="shared" si="15"/>
        <v>0</v>
      </c>
      <c r="C986" s="245">
        <v>0</v>
      </c>
    </row>
    <row r="987" spans="1:3" s="239" customFormat="1" ht="15" customHeight="1">
      <c r="A987" s="244" t="s">
        <v>1522</v>
      </c>
      <c r="B987" s="6">
        <f t="shared" si="15"/>
        <v>7</v>
      </c>
      <c r="C987" s="245">
        <v>7</v>
      </c>
    </row>
    <row r="988" spans="1:3" s="239" customFormat="1" ht="15" customHeight="1">
      <c r="A988" s="244" t="s">
        <v>1523</v>
      </c>
      <c r="B988" s="6">
        <f t="shared" si="15"/>
        <v>338</v>
      </c>
      <c r="C988" s="245">
        <v>338</v>
      </c>
    </row>
    <row r="989" spans="1:3" s="239" customFormat="1" ht="15" customHeight="1">
      <c r="A989" s="243" t="s">
        <v>2019</v>
      </c>
      <c r="B989" s="6">
        <f t="shared" si="15"/>
        <v>800</v>
      </c>
      <c r="C989" s="245">
        <f>SUM(C990:C994)</f>
        <v>800</v>
      </c>
    </row>
    <row r="990" spans="1:3" s="239" customFormat="1" ht="15" customHeight="1">
      <c r="A990" s="244" t="s">
        <v>1768</v>
      </c>
      <c r="B990" s="6">
        <f t="shared" si="15"/>
        <v>0</v>
      </c>
      <c r="C990" s="245">
        <v>0</v>
      </c>
    </row>
    <row r="991" spans="1:3" s="239" customFormat="1" ht="15" customHeight="1">
      <c r="A991" s="244" t="s">
        <v>2020</v>
      </c>
      <c r="B991" s="6">
        <f t="shared" si="15"/>
        <v>800</v>
      </c>
      <c r="C991" s="245">
        <v>800</v>
      </c>
    </row>
    <row r="992" spans="1:3" s="239" customFormat="1" ht="15" customHeight="1">
      <c r="A992" s="244" t="s">
        <v>2021</v>
      </c>
      <c r="B992" s="6">
        <f t="shared" si="15"/>
        <v>0</v>
      </c>
      <c r="C992" s="245">
        <v>0</v>
      </c>
    </row>
    <row r="993" spans="1:3" s="239" customFormat="1" ht="15" customHeight="1">
      <c r="A993" s="244" t="s">
        <v>2022</v>
      </c>
      <c r="B993" s="6">
        <f t="shared" si="15"/>
        <v>0</v>
      </c>
      <c r="C993" s="245">
        <v>0</v>
      </c>
    </row>
    <row r="994" spans="1:3" s="239" customFormat="1" ht="15" customHeight="1">
      <c r="A994" s="244" t="s">
        <v>2023</v>
      </c>
      <c r="B994" s="6">
        <f t="shared" si="15"/>
        <v>0</v>
      </c>
      <c r="C994" s="245">
        <v>0</v>
      </c>
    </row>
    <row r="995" spans="1:3" s="239" customFormat="1" ht="15" customHeight="1">
      <c r="A995" s="243" t="s">
        <v>2024</v>
      </c>
      <c r="B995" s="6">
        <f t="shared" si="15"/>
        <v>17</v>
      </c>
      <c r="C995" s="245">
        <f>SUM(C996:C1001)</f>
        <v>17</v>
      </c>
    </row>
    <row r="996" spans="1:3" s="239" customFormat="1" ht="15" customHeight="1">
      <c r="A996" s="244" t="s">
        <v>2025</v>
      </c>
      <c r="B996" s="6">
        <f t="shared" si="15"/>
        <v>0</v>
      </c>
      <c r="C996" s="245">
        <v>0</v>
      </c>
    </row>
    <row r="997" spans="1:3" s="239" customFormat="1" ht="15" customHeight="1">
      <c r="A997" s="244" t="s">
        <v>2026</v>
      </c>
      <c r="B997" s="6">
        <f t="shared" si="15"/>
        <v>0</v>
      </c>
      <c r="C997" s="245">
        <v>0</v>
      </c>
    </row>
    <row r="998" spans="1:3" s="239" customFormat="1" ht="15" customHeight="1">
      <c r="A998" s="244" t="s">
        <v>2027</v>
      </c>
      <c r="B998" s="6">
        <f t="shared" si="15"/>
        <v>0</v>
      </c>
      <c r="C998" s="245">
        <v>0</v>
      </c>
    </row>
    <row r="999" spans="1:3" s="239" customFormat="1" ht="15" customHeight="1">
      <c r="A999" s="244" t="s">
        <v>2028</v>
      </c>
      <c r="B999" s="6">
        <f t="shared" si="15"/>
        <v>0</v>
      </c>
      <c r="C999" s="245">
        <v>0</v>
      </c>
    </row>
    <row r="1000" spans="1:3" s="239" customFormat="1" ht="15" customHeight="1">
      <c r="A1000" s="244" t="s">
        <v>2029</v>
      </c>
      <c r="B1000" s="6">
        <f t="shared" si="15"/>
        <v>0</v>
      </c>
      <c r="C1000" s="245">
        <v>0</v>
      </c>
    </row>
    <row r="1001" spans="1:3" s="239" customFormat="1" ht="15" customHeight="1">
      <c r="A1001" s="244" t="s">
        <v>2030</v>
      </c>
      <c r="B1001" s="6">
        <f t="shared" si="15"/>
        <v>17</v>
      </c>
      <c r="C1001" s="245">
        <v>17</v>
      </c>
    </row>
    <row r="1002" spans="1:3" s="239" customFormat="1" ht="15" customHeight="1">
      <c r="A1002" s="243" t="s">
        <v>278</v>
      </c>
      <c r="B1002" s="6">
        <f t="shared" si="15"/>
        <v>61</v>
      </c>
      <c r="C1002" s="245">
        <f>SUM(C1003:C1008)</f>
        <v>61</v>
      </c>
    </row>
    <row r="1003" spans="1:3" s="239" customFormat="1" ht="15" customHeight="1">
      <c r="A1003" s="244" t="s">
        <v>2031</v>
      </c>
      <c r="B1003" s="6">
        <f t="shared" si="15"/>
        <v>0</v>
      </c>
      <c r="C1003" s="245">
        <v>0</v>
      </c>
    </row>
    <row r="1004" spans="1:3" s="239" customFormat="1" ht="15" customHeight="1">
      <c r="A1004" s="244" t="s">
        <v>1524</v>
      </c>
      <c r="B1004" s="6">
        <f t="shared" si="15"/>
        <v>0</v>
      </c>
      <c r="C1004" s="245">
        <v>0</v>
      </c>
    </row>
    <row r="1005" spans="1:3" s="239" customFormat="1" ht="15" customHeight="1">
      <c r="A1005" s="244" t="s">
        <v>1525</v>
      </c>
      <c r="B1005" s="6">
        <f t="shared" si="15"/>
        <v>0</v>
      </c>
      <c r="C1005" s="245">
        <v>0</v>
      </c>
    </row>
    <row r="1006" spans="1:3" s="239" customFormat="1" ht="15" customHeight="1">
      <c r="A1006" s="244" t="s">
        <v>1526</v>
      </c>
      <c r="B1006" s="6">
        <f t="shared" si="15"/>
        <v>1</v>
      </c>
      <c r="C1006" s="245">
        <v>1</v>
      </c>
    </row>
    <row r="1007" spans="1:3" s="239" customFormat="1" ht="15" customHeight="1">
      <c r="A1007" s="244" t="s">
        <v>2032</v>
      </c>
      <c r="B1007" s="6">
        <f t="shared" si="15"/>
        <v>0</v>
      </c>
      <c r="C1007" s="245">
        <v>0</v>
      </c>
    </row>
    <row r="1008" spans="1:3" s="239" customFormat="1" ht="15" customHeight="1">
      <c r="A1008" s="244" t="s">
        <v>2033</v>
      </c>
      <c r="B1008" s="6">
        <f t="shared" si="15"/>
        <v>60</v>
      </c>
      <c r="C1008" s="245">
        <v>60</v>
      </c>
    </row>
    <row r="1009" spans="1:3" s="239" customFormat="1" ht="15" customHeight="1">
      <c r="A1009" s="243" t="s">
        <v>2034</v>
      </c>
      <c r="B1009" s="6">
        <f t="shared" si="15"/>
        <v>0</v>
      </c>
      <c r="C1009" s="245">
        <f>SUM(C1010:C1012)</f>
        <v>0</v>
      </c>
    </row>
    <row r="1010" spans="1:3" s="239" customFormat="1" ht="15" customHeight="1">
      <c r="A1010" s="244" t="s">
        <v>2035</v>
      </c>
      <c r="B1010" s="6">
        <f t="shared" si="15"/>
        <v>0</v>
      </c>
      <c r="C1010" s="245">
        <v>0</v>
      </c>
    </row>
    <row r="1011" spans="1:3" s="239" customFormat="1" ht="15" customHeight="1">
      <c r="A1011" s="244" t="s">
        <v>2036</v>
      </c>
      <c r="B1011" s="6">
        <f t="shared" si="15"/>
        <v>0</v>
      </c>
      <c r="C1011" s="245">
        <v>0</v>
      </c>
    </row>
    <row r="1012" spans="1:3" s="239" customFormat="1" ht="15" customHeight="1">
      <c r="A1012" s="244" t="s">
        <v>2037</v>
      </c>
      <c r="B1012" s="6">
        <f t="shared" si="15"/>
        <v>0</v>
      </c>
      <c r="C1012" s="245">
        <v>0</v>
      </c>
    </row>
    <row r="1013" spans="1:3" s="239" customFormat="1" ht="15" customHeight="1">
      <c r="A1013" s="243" t="s">
        <v>2038</v>
      </c>
      <c r="B1013" s="6">
        <f t="shared" si="15"/>
        <v>-6</v>
      </c>
      <c r="C1013" s="245">
        <f>C1014+C1015</f>
        <v>-6</v>
      </c>
    </row>
    <row r="1014" spans="1:3" s="239" customFormat="1" ht="15" customHeight="1">
      <c r="A1014" s="244" t="s">
        <v>2039</v>
      </c>
      <c r="B1014" s="6">
        <f t="shared" si="15"/>
        <v>0</v>
      </c>
      <c r="C1014" s="245">
        <v>0</v>
      </c>
    </row>
    <row r="1015" spans="1:3" s="239" customFormat="1" ht="15" customHeight="1">
      <c r="A1015" s="244" t="s">
        <v>2040</v>
      </c>
      <c r="B1015" s="6">
        <f t="shared" si="15"/>
        <v>-6</v>
      </c>
      <c r="C1015" s="245">
        <v>-6</v>
      </c>
    </row>
    <row r="1016" spans="1:3" s="239" customFormat="1" ht="15" customHeight="1">
      <c r="A1016" s="243" t="s">
        <v>279</v>
      </c>
      <c r="B1016" s="6">
        <f t="shared" si="15"/>
        <v>74537</v>
      </c>
      <c r="C1016" s="245">
        <f>SUM(C1017,C1040,C1050,C1060,C1065,C1072,C1077)</f>
        <v>74537</v>
      </c>
    </row>
    <row r="1017" spans="1:3" s="239" customFormat="1" ht="15" customHeight="1">
      <c r="A1017" s="243" t="s">
        <v>280</v>
      </c>
      <c r="B1017" s="6">
        <f t="shared" si="15"/>
        <v>40655</v>
      </c>
      <c r="C1017" s="245">
        <f>SUM(C1018:C1039)</f>
        <v>40655</v>
      </c>
    </row>
    <row r="1018" spans="1:3" s="239" customFormat="1" ht="15" customHeight="1">
      <c r="A1018" s="244" t="s">
        <v>1318</v>
      </c>
      <c r="B1018" s="6">
        <f t="shared" si="15"/>
        <v>322</v>
      </c>
      <c r="C1018" s="245">
        <v>322</v>
      </c>
    </row>
    <row r="1019" spans="1:3" s="239" customFormat="1" ht="15" customHeight="1">
      <c r="A1019" s="244" t="s">
        <v>1319</v>
      </c>
      <c r="B1019" s="6">
        <f t="shared" si="15"/>
        <v>42</v>
      </c>
      <c r="C1019" s="245">
        <v>42</v>
      </c>
    </row>
    <row r="1020" spans="1:3" s="239" customFormat="1" ht="15" customHeight="1">
      <c r="A1020" s="244" t="s">
        <v>1324</v>
      </c>
      <c r="B1020" s="6">
        <f t="shared" si="15"/>
        <v>0</v>
      </c>
      <c r="C1020" s="245">
        <v>0</v>
      </c>
    </row>
    <row r="1021" spans="1:3" s="239" customFormat="1" ht="15" customHeight="1">
      <c r="A1021" s="244" t="s">
        <v>2041</v>
      </c>
      <c r="B1021" s="6">
        <f t="shared" si="15"/>
        <v>30626</v>
      </c>
      <c r="C1021" s="245">
        <v>30626</v>
      </c>
    </row>
    <row r="1022" spans="1:3" s="239" customFormat="1" ht="15" customHeight="1">
      <c r="A1022" s="244" t="s">
        <v>2042</v>
      </c>
      <c r="B1022" s="6">
        <f t="shared" si="15"/>
        <v>0</v>
      </c>
      <c r="C1022" s="245">
        <v>0</v>
      </c>
    </row>
    <row r="1023" spans="1:3" s="239" customFormat="1" ht="15" customHeight="1">
      <c r="A1023" s="244" t="s">
        <v>2043</v>
      </c>
      <c r="B1023" s="6">
        <f t="shared" si="15"/>
        <v>0</v>
      </c>
      <c r="C1023" s="245">
        <v>0</v>
      </c>
    </row>
    <row r="1024" spans="1:3" s="239" customFormat="1" ht="15" customHeight="1">
      <c r="A1024" s="244" t="s">
        <v>2044</v>
      </c>
      <c r="B1024" s="6">
        <f t="shared" si="15"/>
        <v>0</v>
      </c>
      <c r="C1024" s="245">
        <v>0</v>
      </c>
    </row>
    <row r="1025" spans="1:3" s="239" customFormat="1" ht="15" customHeight="1">
      <c r="A1025" s="244" t="s">
        <v>2045</v>
      </c>
      <c r="B1025" s="6">
        <f t="shared" si="15"/>
        <v>0</v>
      </c>
      <c r="C1025" s="245">
        <v>0</v>
      </c>
    </row>
    <row r="1026" spans="1:3" s="239" customFormat="1" ht="15" customHeight="1">
      <c r="A1026" s="244" t="s">
        <v>2046</v>
      </c>
      <c r="B1026" s="6">
        <f t="shared" si="15"/>
        <v>41</v>
      </c>
      <c r="C1026" s="245">
        <v>41</v>
      </c>
    </row>
    <row r="1027" spans="1:3" s="239" customFormat="1" ht="15" customHeight="1">
      <c r="A1027" s="244" t="s">
        <v>1527</v>
      </c>
      <c r="B1027" s="6">
        <f t="shared" si="15"/>
        <v>1</v>
      </c>
      <c r="C1027" s="245">
        <v>1</v>
      </c>
    </row>
    <row r="1028" spans="1:3" s="239" customFormat="1" ht="15" customHeight="1">
      <c r="A1028" s="244" t="s">
        <v>2047</v>
      </c>
      <c r="B1028" s="6">
        <f t="shared" si="15"/>
        <v>4000</v>
      </c>
      <c r="C1028" s="245">
        <v>4000</v>
      </c>
    </row>
    <row r="1029" spans="1:3" s="239" customFormat="1" ht="15" customHeight="1">
      <c r="A1029" s="244" t="s">
        <v>2048</v>
      </c>
      <c r="B1029" s="6">
        <f t="shared" si="15"/>
        <v>0</v>
      </c>
      <c r="C1029" s="245">
        <v>0</v>
      </c>
    </row>
    <row r="1030" spans="1:3" s="239" customFormat="1" ht="15" customHeight="1">
      <c r="A1030" s="244" t="s">
        <v>2049</v>
      </c>
      <c r="B1030" s="6">
        <f t="shared" si="15"/>
        <v>0</v>
      </c>
      <c r="C1030" s="245">
        <v>0</v>
      </c>
    </row>
    <row r="1031" spans="1:3" s="239" customFormat="1" ht="15" customHeight="1">
      <c r="A1031" s="244" t="s">
        <v>2050</v>
      </c>
      <c r="B1031" s="6">
        <f t="shared" si="15"/>
        <v>0</v>
      </c>
      <c r="C1031" s="245">
        <v>0</v>
      </c>
    </row>
    <row r="1032" spans="1:3" s="239" customFormat="1" ht="15" customHeight="1">
      <c r="A1032" s="244" t="s">
        <v>2051</v>
      </c>
      <c r="B1032" s="6">
        <f t="shared" si="15"/>
        <v>0</v>
      </c>
      <c r="C1032" s="245">
        <v>0</v>
      </c>
    </row>
    <row r="1033" spans="1:3" s="239" customFormat="1" ht="15" customHeight="1">
      <c r="A1033" s="244" t="s">
        <v>2052</v>
      </c>
      <c r="B1033" s="6">
        <f t="shared" ref="B1033:B1096" si="16">C1033</f>
        <v>0</v>
      </c>
      <c r="C1033" s="245">
        <v>0</v>
      </c>
    </row>
    <row r="1034" spans="1:3" s="239" customFormat="1" ht="15" customHeight="1">
      <c r="A1034" s="244" t="s">
        <v>2053</v>
      </c>
      <c r="B1034" s="6">
        <f t="shared" si="16"/>
        <v>0</v>
      </c>
      <c r="C1034" s="245">
        <v>0</v>
      </c>
    </row>
    <row r="1035" spans="1:3" s="239" customFormat="1" ht="15" customHeight="1">
      <c r="A1035" s="244" t="s">
        <v>2054</v>
      </c>
      <c r="B1035" s="6">
        <f t="shared" si="16"/>
        <v>0</v>
      </c>
      <c r="C1035" s="245">
        <v>0</v>
      </c>
    </row>
    <row r="1036" spans="1:3" s="239" customFormat="1" ht="15" customHeight="1">
      <c r="A1036" s="244" t="s">
        <v>2055</v>
      </c>
      <c r="B1036" s="6">
        <f t="shared" si="16"/>
        <v>0</v>
      </c>
      <c r="C1036" s="245">
        <v>0</v>
      </c>
    </row>
    <row r="1037" spans="1:3" s="239" customFormat="1" ht="15" customHeight="1">
      <c r="A1037" s="244" t="s">
        <v>2056</v>
      </c>
      <c r="B1037" s="6">
        <f t="shared" si="16"/>
        <v>0</v>
      </c>
      <c r="C1037" s="245">
        <v>0</v>
      </c>
    </row>
    <row r="1038" spans="1:3" s="239" customFormat="1" ht="15" customHeight="1">
      <c r="A1038" s="244" t="s">
        <v>2057</v>
      </c>
      <c r="B1038" s="6">
        <f t="shared" si="16"/>
        <v>0</v>
      </c>
      <c r="C1038" s="245">
        <v>0</v>
      </c>
    </row>
    <row r="1039" spans="1:3" s="239" customFormat="1" ht="15" customHeight="1">
      <c r="A1039" s="244" t="s">
        <v>1528</v>
      </c>
      <c r="B1039" s="6">
        <f t="shared" si="16"/>
        <v>5623</v>
      </c>
      <c r="C1039" s="245">
        <v>5623</v>
      </c>
    </row>
    <row r="1040" spans="1:3" s="239" customFormat="1" ht="15" customHeight="1">
      <c r="A1040" s="243" t="s">
        <v>281</v>
      </c>
      <c r="B1040" s="6">
        <f t="shared" si="16"/>
        <v>1500</v>
      </c>
      <c r="C1040" s="245">
        <f>SUM(C1041:C1049)</f>
        <v>1500</v>
      </c>
    </row>
    <row r="1041" spans="1:3" s="239" customFormat="1" ht="15" customHeight="1">
      <c r="A1041" s="244" t="s">
        <v>1318</v>
      </c>
      <c r="B1041" s="6">
        <f t="shared" si="16"/>
        <v>0</v>
      </c>
      <c r="C1041" s="245">
        <v>0</v>
      </c>
    </row>
    <row r="1042" spans="1:3" s="239" customFormat="1" ht="15" customHeight="1">
      <c r="A1042" s="244" t="s">
        <v>1319</v>
      </c>
      <c r="B1042" s="6">
        <f t="shared" si="16"/>
        <v>0</v>
      </c>
      <c r="C1042" s="245">
        <v>0</v>
      </c>
    </row>
    <row r="1043" spans="1:3" s="239" customFormat="1" ht="15" customHeight="1">
      <c r="A1043" s="244" t="s">
        <v>1324</v>
      </c>
      <c r="B1043" s="6">
        <f t="shared" si="16"/>
        <v>0</v>
      </c>
      <c r="C1043" s="245">
        <v>0</v>
      </c>
    </row>
    <row r="1044" spans="1:3" s="239" customFormat="1" ht="15" customHeight="1">
      <c r="A1044" s="244" t="s">
        <v>2058</v>
      </c>
      <c r="B1044" s="6">
        <f t="shared" si="16"/>
        <v>0</v>
      </c>
      <c r="C1044" s="245">
        <v>0</v>
      </c>
    </row>
    <row r="1045" spans="1:3" s="239" customFormat="1" ht="15" customHeight="1">
      <c r="A1045" s="244" t="s">
        <v>2059</v>
      </c>
      <c r="B1045" s="6">
        <f t="shared" si="16"/>
        <v>0</v>
      </c>
      <c r="C1045" s="245">
        <v>0</v>
      </c>
    </row>
    <row r="1046" spans="1:3" s="239" customFormat="1" ht="15" customHeight="1">
      <c r="A1046" s="244" t="s">
        <v>2060</v>
      </c>
      <c r="B1046" s="6">
        <f t="shared" si="16"/>
        <v>0</v>
      </c>
      <c r="C1046" s="245">
        <v>0</v>
      </c>
    </row>
    <row r="1047" spans="1:3" s="239" customFormat="1" ht="15" customHeight="1">
      <c r="A1047" s="244" t="s">
        <v>2061</v>
      </c>
      <c r="B1047" s="6">
        <f t="shared" si="16"/>
        <v>0</v>
      </c>
      <c r="C1047" s="245">
        <v>0</v>
      </c>
    </row>
    <row r="1048" spans="1:3" s="239" customFormat="1" ht="15" customHeight="1">
      <c r="A1048" s="244" t="s">
        <v>2062</v>
      </c>
      <c r="B1048" s="6">
        <f t="shared" si="16"/>
        <v>0</v>
      </c>
      <c r="C1048" s="245">
        <v>0</v>
      </c>
    </row>
    <row r="1049" spans="1:3" s="239" customFormat="1" ht="15" customHeight="1">
      <c r="A1049" s="244" t="s">
        <v>1529</v>
      </c>
      <c r="B1049" s="6">
        <f t="shared" si="16"/>
        <v>1500</v>
      </c>
      <c r="C1049" s="245">
        <v>1500</v>
      </c>
    </row>
    <row r="1050" spans="1:3" s="239" customFormat="1" ht="15" customHeight="1">
      <c r="A1050" s="243" t="s">
        <v>2063</v>
      </c>
      <c r="B1050" s="6">
        <f t="shared" si="16"/>
        <v>23117</v>
      </c>
      <c r="C1050" s="245">
        <f>SUM(C1051:C1059)</f>
        <v>23117</v>
      </c>
    </row>
    <row r="1051" spans="1:3" s="239" customFormat="1" ht="15" customHeight="1">
      <c r="A1051" s="244" t="s">
        <v>1318</v>
      </c>
      <c r="B1051" s="6">
        <f t="shared" si="16"/>
        <v>0</v>
      </c>
      <c r="C1051" s="245">
        <v>0</v>
      </c>
    </row>
    <row r="1052" spans="1:3" s="239" customFormat="1" ht="15" customHeight="1">
      <c r="A1052" s="244" t="s">
        <v>1319</v>
      </c>
      <c r="B1052" s="6">
        <f t="shared" si="16"/>
        <v>0</v>
      </c>
      <c r="C1052" s="245">
        <v>0</v>
      </c>
    </row>
    <row r="1053" spans="1:3" s="239" customFormat="1" ht="15" customHeight="1">
      <c r="A1053" s="244" t="s">
        <v>1324</v>
      </c>
      <c r="B1053" s="6">
        <f t="shared" si="16"/>
        <v>0</v>
      </c>
      <c r="C1053" s="245">
        <v>0</v>
      </c>
    </row>
    <row r="1054" spans="1:3" s="239" customFormat="1" ht="15" customHeight="1">
      <c r="A1054" s="244" t="s">
        <v>2064</v>
      </c>
      <c r="B1054" s="6">
        <f t="shared" si="16"/>
        <v>23391</v>
      </c>
      <c r="C1054" s="245">
        <v>23391</v>
      </c>
    </row>
    <row r="1055" spans="1:3" s="239" customFormat="1" ht="15" customHeight="1">
      <c r="A1055" s="244" t="s">
        <v>2065</v>
      </c>
      <c r="B1055" s="6">
        <f t="shared" si="16"/>
        <v>0</v>
      </c>
      <c r="C1055" s="245">
        <v>0</v>
      </c>
    </row>
    <row r="1056" spans="1:3" s="239" customFormat="1" ht="15" customHeight="1">
      <c r="A1056" s="244" t="s">
        <v>2066</v>
      </c>
      <c r="B1056" s="6">
        <f t="shared" si="16"/>
        <v>0</v>
      </c>
      <c r="C1056" s="245">
        <v>0</v>
      </c>
    </row>
    <row r="1057" spans="1:3" s="239" customFormat="1" ht="15" customHeight="1">
      <c r="A1057" s="244" t="s">
        <v>2067</v>
      </c>
      <c r="B1057" s="6">
        <f t="shared" si="16"/>
        <v>0</v>
      </c>
      <c r="C1057" s="245">
        <v>0</v>
      </c>
    </row>
    <row r="1058" spans="1:3" s="239" customFormat="1" ht="15" customHeight="1">
      <c r="A1058" s="244" t="s">
        <v>2068</v>
      </c>
      <c r="B1058" s="6">
        <f t="shared" si="16"/>
        <v>0</v>
      </c>
      <c r="C1058" s="245">
        <v>0</v>
      </c>
    </row>
    <row r="1059" spans="1:3" s="239" customFormat="1" ht="15" customHeight="1">
      <c r="A1059" s="244" t="s">
        <v>2069</v>
      </c>
      <c r="B1059" s="6">
        <f t="shared" si="16"/>
        <v>-274</v>
      </c>
      <c r="C1059" s="245">
        <v>-274</v>
      </c>
    </row>
    <row r="1060" spans="1:3" s="239" customFormat="1" ht="15" customHeight="1">
      <c r="A1060" s="243" t="s">
        <v>282</v>
      </c>
      <c r="B1060" s="6">
        <f t="shared" si="16"/>
        <v>2773</v>
      </c>
      <c r="C1060" s="245">
        <f>SUM(C1061:C1064)</f>
        <v>2773</v>
      </c>
    </row>
    <row r="1061" spans="1:3" s="239" customFormat="1" ht="15" customHeight="1">
      <c r="A1061" s="244" t="s">
        <v>1530</v>
      </c>
      <c r="B1061" s="6">
        <f t="shared" si="16"/>
        <v>1434</v>
      </c>
      <c r="C1061" s="245">
        <v>1434</v>
      </c>
    </row>
    <row r="1062" spans="1:3" s="239" customFormat="1" ht="15" customHeight="1">
      <c r="A1062" s="244" t="s">
        <v>2070</v>
      </c>
      <c r="B1062" s="6">
        <f t="shared" si="16"/>
        <v>478</v>
      </c>
      <c r="C1062" s="245">
        <v>478</v>
      </c>
    </row>
    <row r="1063" spans="1:3" s="239" customFormat="1" ht="15" customHeight="1">
      <c r="A1063" s="244" t="s">
        <v>2071</v>
      </c>
      <c r="B1063" s="6">
        <f t="shared" si="16"/>
        <v>811</v>
      </c>
      <c r="C1063" s="245">
        <v>811</v>
      </c>
    </row>
    <row r="1064" spans="1:3" s="239" customFormat="1" ht="15" customHeight="1">
      <c r="A1064" s="244" t="s">
        <v>2072</v>
      </c>
      <c r="B1064" s="6">
        <f t="shared" si="16"/>
        <v>50</v>
      </c>
      <c r="C1064" s="245">
        <v>50</v>
      </c>
    </row>
    <row r="1065" spans="1:3" s="239" customFormat="1" ht="15" customHeight="1">
      <c r="A1065" s="243" t="s">
        <v>2073</v>
      </c>
      <c r="B1065" s="6">
        <f t="shared" si="16"/>
        <v>0</v>
      </c>
      <c r="C1065" s="245">
        <f>SUM(C1066:C1071)</f>
        <v>0</v>
      </c>
    </row>
    <row r="1066" spans="1:3" s="239" customFormat="1" ht="15" customHeight="1">
      <c r="A1066" s="244" t="s">
        <v>1318</v>
      </c>
      <c r="B1066" s="6">
        <f t="shared" si="16"/>
        <v>0</v>
      </c>
      <c r="C1066" s="245">
        <v>0</v>
      </c>
    </row>
    <row r="1067" spans="1:3" s="239" customFormat="1" ht="15" customHeight="1">
      <c r="A1067" s="244" t="s">
        <v>1319</v>
      </c>
      <c r="B1067" s="6">
        <f t="shared" si="16"/>
        <v>0</v>
      </c>
      <c r="C1067" s="245">
        <v>0</v>
      </c>
    </row>
    <row r="1068" spans="1:3" s="239" customFormat="1" ht="15" customHeight="1">
      <c r="A1068" s="244" t="s">
        <v>1324</v>
      </c>
      <c r="B1068" s="6">
        <f t="shared" si="16"/>
        <v>0</v>
      </c>
      <c r="C1068" s="245">
        <v>0</v>
      </c>
    </row>
    <row r="1069" spans="1:3" s="239" customFormat="1" ht="15" customHeight="1">
      <c r="A1069" s="244" t="s">
        <v>2062</v>
      </c>
      <c r="B1069" s="6">
        <f t="shared" si="16"/>
        <v>0</v>
      </c>
      <c r="C1069" s="245">
        <v>0</v>
      </c>
    </row>
    <row r="1070" spans="1:3" s="239" customFormat="1" ht="15" customHeight="1">
      <c r="A1070" s="244" t="s">
        <v>2074</v>
      </c>
      <c r="B1070" s="6">
        <f t="shared" si="16"/>
        <v>0</v>
      </c>
      <c r="C1070" s="245">
        <v>0</v>
      </c>
    </row>
    <row r="1071" spans="1:3" s="239" customFormat="1" ht="15" customHeight="1">
      <c r="A1071" s="244" t="s">
        <v>2075</v>
      </c>
      <c r="B1071" s="6">
        <f t="shared" si="16"/>
        <v>0</v>
      </c>
      <c r="C1071" s="245">
        <v>0</v>
      </c>
    </row>
    <row r="1072" spans="1:3" s="239" customFormat="1" ht="15" customHeight="1">
      <c r="A1072" s="243" t="s">
        <v>283</v>
      </c>
      <c r="B1072" s="6">
        <f t="shared" si="16"/>
        <v>6272</v>
      </c>
      <c r="C1072" s="245">
        <f>SUM(C1073:C1076)</f>
        <v>6272</v>
      </c>
    </row>
    <row r="1073" spans="1:3" s="239" customFormat="1" ht="15" customHeight="1">
      <c r="A1073" s="244" t="s">
        <v>1531</v>
      </c>
      <c r="B1073" s="6">
        <f t="shared" si="16"/>
        <v>6272</v>
      </c>
      <c r="C1073" s="245">
        <v>6272</v>
      </c>
    </row>
    <row r="1074" spans="1:3" s="239" customFormat="1" ht="15" customHeight="1">
      <c r="A1074" s="244" t="s">
        <v>2076</v>
      </c>
      <c r="B1074" s="6">
        <f t="shared" si="16"/>
        <v>0</v>
      </c>
      <c r="C1074" s="245">
        <v>0</v>
      </c>
    </row>
    <row r="1075" spans="1:3" s="239" customFormat="1" ht="15" customHeight="1">
      <c r="A1075" s="244" t="s">
        <v>2077</v>
      </c>
      <c r="B1075" s="6">
        <f t="shared" si="16"/>
        <v>0</v>
      </c>
      <c r="C1075" s="245">
        <v>0</v>
      </c>
    </row>
    <row r="1076" spans="1:3" s="239" customFormat="1" ht="15" customHeight="1">
      <c r="A1076" s="244" t="s">
        <v>2078</v>
      </c>
      <c r="B1076" s="6">
        <f t="shared" si="16"/>
        <v>0</v>
      </c>
      <c r="C1076" s="245">
        <v>0</v>
      </c>
    </row>
    <row r="1077" spans="1:3" s="239" customFormat="1" ht="15" customHeight="1">
      <c r="A1077" s="243" t="s">
        <v>2079</v>
      </c>
      <c r="B1077" s="6">
        <f t="shared" si="16"/>
        <v>220</v>
      </c>
      <c r="C1077" s="245">
        <f>SUM(C1078:C1079)</f>
        <v>220</v>
      </c>
    </row>
    <row r="1078" spans="1:3" s="239" customFormat="1" ht="15" customHeight="1">
      <c r="A1078" s="244" t="s">
        <v>1532</v>
      </c>
      <c r="B1078" s="6">
        <f t="shared" si="16"/>
        <v>200</v>
      </c>
      <c r="C1078" s="245">
        <v>200</v>
      </c>
    </row>
    <row r="1079" spans="1:3" s="239" customFormat="1" ht="15" customHeight="1">
      <c r="A1079" s="244" t="s">
        <v>2080</v>
      </c>
      <c r="B1079" s="6">
        <f t="shared" si="16"/>
        <v>20</v>
      </c>
      <c r="C1079" s="245">
        <v>20</v>
      </c>
    </row>
    <row r="1080" spans="1:3" s="239" customFormat="1" ht="15" customHeight="1">
      <c r="A1080" s="243" t="s">
        <v>284</v>
      </c>
      <c r="B1080" s="6">
        <f t="shared" si="16"/>
        <v>25183</v>
      </c>
      <c r="C1080" s="245">
        <f>SUM(C1081,C1091,C1107,C1112,C1126,C1135,C1142,C1149)</f>
        <v>25183</v>
      </c>
    </row>
    <row r="1081" spans="1:3" s="239" customFormat="1" ht="15" customHeight="1">
      <c r="A1081" s="243" t="s">
        <v>285</v>
      </c>
      <c r="B1081" s="6">
        <f t="shared" si="16"/>
        <v>272</v>
      </c>
      <c r="C1081" s="245">
        <f>SUM(C1082:C1090)</f>
        <v>272</v>
      </c>
    </row>
    <row r="1082" spans="1:3" s="239" customFormat="1" ht="15" customHeight="1">
      <c r="A1082" s="244" t="s">
        <v>1318</v>
      </c>
      <c r="B1082" s="6">
        <f t="shared" si="16"/>
        <v>270</v>
      </c>
      <c r="C1082" s="245">
        <v>270</v>
      </c>
    </row>
    <row r="1083" spans="1:3" s="239" customFormat="1" ht="15" customHeight="1">
      <c r="A1083" s="244" t="s">
        <v>1319</v>
      </c>
      <c r="B1083" s="6">
        <f t="shared" si="16"/>
        <v>2</v>
      </c>
      <c r="C1083" s="245">
        <v>2</v>
      </c>
    </row>
    <row r="1084" spans="1:3" s="239" customFormat="1" ht="15" customHeight="1">
      <c r="A1084" s="244" t="s">
        <v>1324</v>
      </c>
      <c r="B1084" s="6">
        <f t="shared" si="16"/>
        <v>0</v>
      </c>
      <c r="C1084" s="245">
        <v>0</v>
      </c>
    </row>
    <row r="1085" spans="1:3" s="239" customFormat="1" ht="15" customHeight="1">
      <c r="A1085" s="244" t="s">
        <v>2081</v>
      </c>
      <c r="B1085" s="6">
        <f t="shared" si="16"/>
        <v>0</v>
      </c>
      <c r="C1085" s="245">
        <v>0</v>
      </c>
    </row>
    <row r="1086" spans="1:3" s="239" customFormat="1" ht="15" customHeight="1">
      <c r="A1086" s="244" t="s">
        <v>2082</v>
      </c>
      <c r="B1086" s="6">
        <f t="shared" si="16"/>
        <v>0</v>
      </c>
      <c r="C1086" s="245">
        <v>0</v>
      </c>
    </row>
    <row r="1087" spans="1:3" s="239" customFormat="1" ht="15" customHeight="1">
      <c r="A1087" s="244" t="s">
        <v>2083</v>
      </c>
      <c r="B1087" s="6">
        <f t="shared" si="16"/>
        <v>0</v>
      </c>
      <c r="C1087" s="245">
        <v>0</v>
      </c>
    </row>
    <row r="1088" spans="1:3" s="239" customFormat="1" ht="15" customHeight="1">
      <c r="A1088" s="244" t="s">
        <v>2084</v>
      </c>
      <c r="B1088" s="6">
        <f t="shared" si="16"/>
        <v>0</v>
      </c>
      <c r="C1088" s="245">
        <v>0</v>
      </c>
    </row>
    <row r="1089" spans="1:3" s="239" customFormat="1" ht="15" customHeight="1">
      <c r="A1089" s="244" t="s">
        <v>2085</v>
      </c>
      <c r="B1089" s="6">
        <f t="shared" si="16"/>
        <v>0</v>
      </c>
      <c r="C1089" s="245">
        <v>0</v>
      </c>
    </row>
    <row r="1090" spans="1:3" s="239" customFormat="1" ht="15" customHeight="1">
      <c r="A1090" s="244" t="s">
        <v>2086</v>
      </c>
      <c r="B1090" s="6">
        <f t="shared" si="16"/>
        <v>0</v>
      </c>
      <c r="C1090" s="245">
        <v>0</v>
      </c>
    </row>
    <row r="1091" spans="1:3" s="239" customFormat="1" ht="15" customHeight="1">
      <c r="A1091" s="243" t="s">
        <v>286</v>
      </c>
      <c r="B1091" s="6">
        <f t="shared" si="16"/>
        <v>2544</v>
      </c>
      <c r="C1091" s="245">
        <f>SUM(C1092:C1106)</f>
        <v>2544</v>
      </c>
    </row>
    <row r="1092" spans="1:3" s="239" customFormat="1" ht="15" customHeight="1">
      <c r="A1092" s="244" t="s">
        <v>1318</v>
      </c>
      <c r="B1092" s="6">
        <f t="shared" si="16"/>
        <v>1551</v>
      </c>
      <c r="C1092" s="245">
        <v>1551</v>
      </c>
    </row>
    <row r="1093" spans="1:3" s="239" customFormat="1" ht="15" customHeight="1">
      <c r="A1093" s="244" t="s">
        <v>1319</v>
      </c>
      <c r="B1093" s="6">
        <f t="shared" si="16"/>
        <v>838</v>
      </c>
      <c r="C1093" s="245">
        <v>838</v>
      </c>
    </row>
    <row r="1094" spans="1:3" s="239" customFormat="1" ht="15" customHeight="1">
      <c r="A1094" s="244" t="s">
        <v>1324</v>
      </c>
      <c r="B1094" s="6">
        <f t="shared" si="16"/>
        <v>0</v>
      </c>
      <c r="C1094" s="245">
        <v>0</v>
      </c>
    </row>
    <row r="1095" spans="1:3" s="239" customFormat="1" ht="15" customHeight="1">
      <c r="A1095" s="244" t="s">
        <v>2087</v>
      </c>
      <c r="B1095" s="6">
        <f t="shared" si="16"/>
        <v>0</v>
      </c>
      <c r="C1095" s="245">
        <v>0</v>
      </c>
    </row>
    <row r="1096" spans="1:3" s="239" customFormat="1" ht="15" customHeight="1">
      <c r="A1096" s="244" t="s">
        <v>2088</v>
      </c>
      <c r="B1096" s="6">
        <f t="shared" si="16"/>
        <v>0</v>
      </c>
      <c r="C1096" s="245">
        <v>0</v>
      </c>
    </row>
    <row r="1097" spans="1:3" s="239" customFormat="1" ht="15" customHeight="1">
      <c r="A1097" s="244" t="s">
        <v>2089</v>
      </c>
      <c r="B1097" s="6">
        <f t="shared" ref="B1097:B1160" si="17">C1097</f>
        <v>0</v>
      </c>
      <c r="C1097" s="245">
        <v>0</v>
      </c>
    </row>
    <row r="1098" spans="1:3" s="239" customFormat="1" ht="15" customHeight="1">
      <c r="A1098" s="244" t="s">
        <v>2090</v>
      </c>
      <c r="B1098" s="6">
        <f t="shared" si="17"/>
        <v>0</v>
      </c>
      <c r="C1098" s="245">
        <v>0</v>
      </c>
    </row>
    <row r="1099" spans="1:3" s="239" customFormat="1" ht="15" customHeight="1">
      <c r="A1099" s="244" t="s">
        <v>2091</v>
      </c>
      <c r="B1099" s="6">
        <f t="shared" si="17"/>
        <v>0</v>
      </c>
      <c r="C1099" s="245">
        <v>0</v>
      </c>
    </row>
    <row r="1100" spans="1:3" s="239" customFormat="1" ht="15" customHeight="1">
      <c r="A1100" s="244" t="s">
        <v>2092</v>
      </c>
      <c r="B1100" s="6">
        <f t="shared" si="17"/>
        <v>0</v>
      </c>
      <c r="C1100" s="245">
        <v>0</v>
      </c>
    </row>
    <row r="1101" spans="1:3" s="239" customFormat="1" ht="15" customHeight="1">
      <c r="A1101" s="244" t="s">
        <v>2093</v>
      </c>
      <c r="B1101" s="6">
        <f t="shared" si="17"/>
        <v>0</v>
      </c>
      <c r="C1101" s="245">
        <v>0</v>
      </c>
    </row>
    <row r="1102" spans="1:3" s="239" customFormat="1" ht="15" customHeight="1">
      <c r="A1102" s="244" t="s">
        <v>2094</v>
      </c>
      <c r="B1102" s="6">
        <f t="shared" si="17"/>
        <v>0</v>
      </c>
      <c r="C1102" s="245">
        <v>0</v>
      </c>
    </row>
    <row r="1103" spans="1:3" s="239" customFormat="1" ht="15" customHeight="1">
      <c r="A1103" s="244" t="s">
        <v>2095</v>
      </c>
      <c r="B1103" s="6">
        <f t="shared" si="17"/>
        <v>0</v>
      </c>
      <c r="C1103" s="245">
        <v>0</v>
      </c>
    </row>
    <row r="1104" spans="1:3" s="239" customFormat="1" ht="15" customHeight="1">
      <c r="A1104" s="244" t="s">
        <v>2096</v>
      </c>
      <c r="B1104" s="6">
        <f t="shared" si="17"/>
        <v>0</v>
      </c>
      <c r="C1104" s="245">
        <v>0</v>
      </c>
    </row>
    <row r="1105" spans="1:3" s="239" customFormat="1" ht="15" customHeight="1">
      <c r="A1105" s="244" t="s">
        <v>2097</v>
      </c>
      <c r="B1105" s="6">
        <f t="shared" si="17"/>
        <v>0</v>
      </c>
      <c r="C1105" s="245">
        <v>0</v>
      </c>
    </row>
    <row r="1106" spans="1:3" s="239" customFormat="1" ht="15" customHeight="1">
      <c r="A1106" s="244" t="s">
        <v>1533</v>
      </c>
      <c r="B1106" s="6">
        <f t="shared" si="17"/>
        <v>155</v>
      </c>
      <c r="C1106" s="245">
        <v>155</v>
      </c>
    </row>
    <row r="1107" spans="1:3" s="239" customFormat="1" ht="15" customHeight="1">
      <c r="A1107" s="243" t="s">
        <v>287</v>
      </c>
      <c r="B1107" s="6">
        <f t="shared" si="17"/>
        <v>68</v>
      </c>
      <c r="C1107" s="245">
        <f>SUM(C1108:C1111)</f>
        <v>68</v>
      </c>
    </row>
    <row r="1108" spans="1:3" s="239" customFormat="1" ht="15" customHeight="1">
      <c r="A1108" s="244" t="s">
        <v>1318</v>
      </c>
      <c r="B1108" s="6">
        <f t="shared" si="17"/>
        <v>0</v>
      </c>
      <c r="C1108" s="245">
        <v>0</v>
      </c>
    </row>
    <row r="1109" spans="1:3" s="239" customFormat="1" ht="15" customHeight="1">
      <c r="A1109" s="244" t="s">
        <v>1319</v>
      </c>
      <c r="B1109" s="6">
        <f t="shared" si="17"/>
        <v>0</v>
      </c>
      <c r="C1109" s="245">
        <v>0</v>
      </c>
    </row>
    <row r="1110" spans="1:3" s="239" customFormat="1" ht="15" customHeight="1">
      <c r="A1110" s="244" t="s">
        <v>1324</v>
      </c>
      <c r="B1110" s="6">
        <f t="shared" si="17"/>
        <v>0</v>
      </c>
      <c r="C1110" s="245">
        <v>0</v>
      </c>
    </row>
    <row r="1111" spans="1:3" s="239" customFormat="1" ht="15" customHeight="1">
      <c r="A1111" s="244" t="s">
        <v>1534</v>
      </c>
      <c r="B1111" s="6">
        <f t="shared" si="17"/>
        <v>68</v>
      </c>
      <c r="C1111" s="245">
        <v>68</v>
      </c>
    </row>
    <row r="1112" spans="1:3" s="239" customFormat="1" ht="15" customHeight="1">
      <c r="A1112" s="243" t="s">
        <v>288</v>
      </c>
      <c r="B1112" s="6">
        <f t="shared" si="17"/>
        <v>730</v>
      </c>
      <c r="C1112" s="245">
        <f>SUM(C1113:C1125)</f>
        <v>730</v>
      </c>
    </row>
    <row r="1113" spans="1:3" s="239" customFormat="1" ht="15" customHeight="1">
      <c r="A1113" s="244" t="s">
        <v>1318</v>
      </c>
      <c r="B1113" s="6">
        <f t="shared" si="17"/>
        <v>383</v>
      </c>
      <c r="C1113" s="245">
        <v>383</v>
      </c>
    </row>
    <row r="1114" spans="1:3" s="239" customFormat="1" ht="15" customHeight="1">
      <c r="A1114" s="244" t="s">
        <v>1319</v>
      </c>
      <c r="B1114" s="6">
        <f t="shared" si="17"/>
        <v>89</v>
      </c>
      <c r="C1114" s="245">
        <v>89</v>
      </c>
    </row>
    <row r="1115" spans="1:3" s="239" customFormat="1" ht="15" customHeight="1">
      <c r="A1115" s="244" t="s">
        <v>1324</v>
      </c>
      <c r="B1115" s="6">
        <f t="shared" si="17"/>
        <v>0</v>
      </c>
      <c r="C1115" s="245">
        <v>0</v>
      </c>
    </row>
    <row r="1116" spans="1:3" s="239" customFormat="1" ht="15" customHeight="1">
      <c r="A1116" s="244" t="s">
        <v>2098</v>
      </c>
      <c r="B1116" s="6">
        <f t="shared" si="17"/>
        <v>0</v>
      </c>
      <c r="C1116" s="245">
        <v>0</v>
      </c>
    </row>
    <row r="1117" spans="1:3" s="239" customFormat="1" ht="15" customHeight="1">
      <c r="A1117" s="244" t="s">
        <v>2099</v>
      </c>
      <c r="B1117" s="6">
        <f t="shared" si="17"/>
        <v>0</v>
      </c>
      <c r="C1117" s="245">
        <v>0</v>
      </c>
    </row>
    <row r="1118" spans="1:3" s="239" customFormat="1" ht="15" customHeight="1">
      <c r="A1118" s="244" t="s">
        <v>2100</v>
      </c>
      <c r="B1118" s="6">
        <f t="shared" si="17"/>
        <v>0</v>
      </c>
      <c r="C1118" s="245">
        <v>0</v>
      </c>
    </row>
    <row r="1119" spans="1:3" s="239" customFormat="1" ht="15" customHeight="1">
      <c r="A1119" s="244" t="s">
        <v>2101</v>
      </c>
      <c r="B1119" s="6">
        <f t="shared" si="17"/>
        <v>0</v>
      </c>
      <c r="C1119" s="245">
        <v>0</v>
      </c>
    </row>
    <row r="1120" spans="1:3" s="239" customFormat="1" ht="15" customHeight="1">
      <c r="A1120" s="244" t="s">
        <v>2102</v>
      </c>
      <c r="B1120" s="6">
        <f t="shared" si="17"/>
        <v>0</v>
      </c>
      <c r="C1120" s="245">
        <v>0</v>
      </c>
    </row>
    <row r="1121" spans="1:3" s="239" customFormat="1" ht="15" customHeight="1">
      <c r="A1121" s="244" t="s">
        <v>2103</v>
      </c>
      <c r="B1121" s="6">
        <f t="shared" si="17"/>
        <v>0</v>
      </c>
      <c r="C1121" s="245">
        <v>0</v>
      </c>
    </row>
    <row r="1122" spans="1:3" s="239" customFormat="1" ht="15" customHeight="1">
      <c r="A1122" s="244" t="s">
        <v>1535</v>
      </c>
      <c r="B1122" s="6">
        <f t="shared" si="17"/>
        <v>242</v>
      </c>
      <c r="C1122" s="245">
        <v>242</v>
      </c>
    </row>
    <row r="1123" spans="1:3" s="239" customFormat="1" ht="15" customHeight="1">
      <c r="A1123" s="244" t="s">
        <v>2062</v>
      </c>
      <c r="B1123" s="6">
        <f t="shared" si="17"/>
        <v>0</v>
      </c>
      <c r="C1123" s="245">
        <v>0</v>
      </c>
    </row>
    <row r="1124" spans="1:3" s="239" customFormat="1" ht="15" customHeight="1">
      <c r="A1124" s="244" t="s">
        <v>2104</v>
      </c>
      <c r="B1124" s="6">
        <f t="shared" si="17"/>
        <v>0</v>
      </c>
      <c r="C1124" s="245">
        <v>0</v>
      </c>
    </row>
    <row r="1125" spans="1:3" s="239" customFormat="1" ht="15" customHeight="1">
      <c r="A1125" s="244" t="s">
        <v>1536</v>
      </c>
      <c r="B1125" s="6">
        <f t="shared" si="17"/>
        <v>16</v>
      </c>
      <c r="C1125" s="245">
        <v>16</v>
      </c>
    </row>
    <row r="1126" spans="1:3" s="239" customFormat="1" ht="15" customHeight="1">
      <c r="A1126" s="243" t="s">
        <v>289</v>
      </c>
      <c r="B1126" s="6">
        <f t="shared" si="17"/>
        <v>555</v>
      </c>
      <c r="C1126" s="245">
        <f>SUM(C1127:C1134)</f>
        <v>555</v>
      </c>
    </row>
    <row r="1127" spans="1:3" s="239" customFormat="1" ht="15" customHeight="1">
      <c r="A1127" s="244" t="s">
        <v>1318</v>
      </c>
      <c r="B1127" s="6">
        <f t="shared" si="17"/>
        <v>377</v>
      </c>
      <c r="C1127" s="245">
        <v>377</v>
      </c>
    </row>
    <row r="1128" spans="1:3" s="239" customFormat="1" ht="15" customHeight="1">
      <c r="A1128" s="244" t="s">
        <v>1319</v>
      </c>
      <c r="B1128" s="6">
        <f t="shared" si="17"/>
        <v>101</v>
      </c>
      <c r="C1128" s="245">
        <v>101</v>
      </c>
    </row>
    <row r="1129" spans="1:3" s="239" customFormat="1" ht="15" customHeight="1">
      <c r="A1129" s="244" t="s">
        <v>1324</v>
      </c>
      <c r="B1129" s="6">
        <f t="shared" si="17"/>
        <v>0</v>
      </c>
      <c r="C1129" s="245">
        <v>0</v>
      </c>
    </row>
    <row r="1130" spans="1:3" s="239" customFormat="1" ht="15" customHeight="1">
      <c r="A1130" s="244" t="s">
        <v>2105</v>
      </c>
      <c r="B1130" s="6">
        <f t="shared" si="17"/>
        <v>0</v>
      </c>
      <c r="C1130" s="245">
        <v>0</v>
      </c>
    </row>
    <row r="1131" spans="1:3" s="239" customFormat="1" ht="15" customHeight="1">
      <c r="A1131" s="244" t="s">
        <v>2106</v>
      </c>
      <c r="B1131" s="6">
        <f t="shared" si="17"/>
        <v>0</v>
      </c>
      <c r="C1131" s="245">
        <v>0</v>
      </c>
    </row>
    <row r="1132" spans="1:3" s="239" customFormat="1" ht="15" customHeight="1">
      <c r="A1132" s="244" t="s">
        <v>1537</v>
      </c>
      <c r="B1132" s="6">
        <f t="shared" si="17"/>
        <v>10</v>
      </c>
      <c r="C1132" s="245">
        <v>10</v>
      </c>
    </row>
    <row r="1133" spans="1:3" s="239" customFormat="1" ht="15" customHeight="1">
      <c r="A1133" s="244" t="s">
        <v>2107</v>
      </c>
      <c r="B1133" s="6">
        <f t="shared" si="17"/>
        <v>0</v>
      </c>
      <c r="C1133" s="245">
        <v>0</v>
      </c>
    </row>
    <row r="1134" spans="1:3" s="239" customFormat="1" ht="15" customHeight="1">
      <c r="A1134" s="244" t="s">
        <v>1538</v>
      </c>
      <c r="B1134" s="6">
        <f t="shared" si="17"/>
        <v>67</v>
      </c>
      <c r="C1134" s="245">
        <v>67</v>
      </c>
    </row>
    <row r="1135" spans="1:3" s="239" customFormat="1" ht="15" customHeight="1">
      <c r="A1135" s="243" t="s">
        <v>290</v>
      </c>
      <c r="B1135" s="6">
        <f t="shared" si="17"/>
        <v>416</v>
      </c>
      <c r="C1135" s="245">
        <f>SUM(C1136:C1141)</f>
        <v>416</v>
      </c>
    </row>
    <row r="1136" spans="1:3" s="239" customFormat="1" ht="15" customHeight="1">
      <c r="A1136" s="244" t="s">
        <v>1318</v>
      </c>
      <c r="B1136" s="6">
        <f t="shared" si="17"/>
        <v>334</v>
      </c>
      <c r="C1136" s="245">
        <v>334</v>
      </c>
    </row>
    <row r="1137" spans="1:3" s="239" customFormat="1" ht="15" customHeight="1">
      <c r="A1137" s="244" t="s">
        <v>1319</v>
      </c>
      <c r="B1137" s="6">
        <f t="shared" si="17"/>
        <v>91</v>
      </c>
      <c r="C1137" s="245">
        <v>91</v>
      </c>
    </row>
    <row r="1138" spans="1:3" s="239" customFormat="1" ht="15" customHeight="1">
      <c r="A1138" s="244" t="s">
        <v>1324</v>
      </c>
      <c r="B1138" s="6">
        <f t="shared" si="17"/>
        <v>0</v>
      </c>
      <c r="C1138" s="245">
        <v>0</v>
      </c>
    </row>
    <row r="1139" spans="1:3" s="239" customFormat="1" ht="15" customHeight="1">
      <c r="A1139" s="244" t="s">
        <v>1539</v>
      </c>
      <c r="B1139" s="6">
        <f t="shared" si="17"/>
        <v>0</v>
      </c>
      <c r="C1139" s="245">
        <v>0</v>
      </c>
    </row>
    <row r="1140" spans="1:3" s="239" customFormat="1" ht="15" customHeight="1">
      <c r="A1140" s="244" t="s">
        <v>2108</v>
      </c>
      <c r="B1140" s="6">
        <f t="shared" si="17"/>
        <v>0</v>
      </c>
      <c r="C1140" s="245">
        <v>0</v>
      </c>
    </row>
    <row r="1141" spans="1:3" s="239" customFormat="1" ht="15" customHeight="1">
      <c r="A1141" s="244" t="s">
        <v>2109</v>
      </c>
      <c r="B1141" s="6">
        <f t="shared" si="17"/>
        <v>-9</v>
      </c>
      <c r="C1141" s="245">
        <v>-9</v>
      </c>
    </row>
    <row r="1142" spans="1:3" s="239" customFormat="1" ht="15" customHeight="1">
      <c r="A1142" s="243" t="s">
        <v>291</v>
      </c>
      <c r="B1142" s="6">
        <f t="shared" si="17"/>
        <v>97</v>
      </c>
      <c r="C1142" s="245">
        <f>SUM(C1143:C1148)</f>
        <v>97</v>
      </c>
    </row>
    <row r="1143" spans="1:3" s="239" customFormat="1" ht="15" customHeight="1">
      <c r="A1143" s="244" t="s">
        <v>1318</v>
      </c>
      <c r="B1143" s="6">
        <f t="shared" si="17"/>
        <v>2</v>
      </c>
      <c r="C1143" s="245">
        <v>2</v>
      </c>
    </row>
    <row r="1144" spans="1:3" s="239" customFormat="1" ht="15" customHeight="1">
      <c r="A1144" s="244" t="s">
        <v>1319</v>
      </c>
      <c r="B1144" s="6">
        <f t="shared" si="17"/>
        <v>0</v>
      </c>
      <c r="C1144" s="245">
        <v>0</v>
      </c>
    </row>
    <row r="1145" spans="1:3" s="239" customFormat="1" ht="15" customHeight="1">
      <c r="A1145" s="244" t="s">
        <v>1324</v>
      </c>
      <c r="B1145" s="6">
        <f t="shared" si="17"/>
        <v>0</v>
      </c>
      <c r="C1145" s="245">
        <v>0</v>
      </c>
    </row>
    <row r="1146" spans="1:3" s="239" customFormat="1" ht="15" customHeight="1">
      <c r="A1146" s="244" t="s">
        <v>2110</v>
      </c>
      <c r="B1146" s="6">
        <f t="shared" si="17"/>
        <v>0</v>
      </c>
      <c r="C1146" s="245">
        <v>0</v>
      </c>
    </row>
    <row r="1147" spans="1:3" s="236" customFormat="1" ht="15" customHeight="1">
      <c r="A1147" s="244" t="s">
        <v>1540</v>
      </c>
      <c r="B1147" s="6">
        <f t="shared" si="17"/>
        <v>95</v>
      </c>
      <c r="C1147" s="245">
        <v>95</v>
      </c>
    </row>
    <row r="1148" spans="1:3" s="236" customFormat="1" ht="15" customHeight="1">
      <c r="A1148" s="244" t="s">
        <v>2111</v>
      </c>
      <c r="B1148" s="6">
        <f t="shared" si="17"/>
        <v>0</v>
      </c>
      <c r="C1148" s="245">
        <v>0</v>
      </c>
    </row>
    <row r="1149" spans="1:3" s="236" customFormat="1" ht="15" customHeight="1">
      <c r="A1149" s="243" t="s">
        <v>2112</v>
      </c>
      <c r="B1149" s="6">
        <f t="shared" si="17"/>
        <v>20501</v>
      </c>
      <c r="C1149" s="245">
        <f>SUM(C1150:C1155)</f>
        <v>20501</v>
      </c>
    </row>
    <row r="1150" spans="1:3" s="236" customFormat="1" ht="15" customHeight="1">
      <c r="A1150" s="244" t="s">
        <v>2113</v>
      </c>
      <c r="B1150" s="6">
        <f t="shared" si="17"/>
        <v>0</v>
      </c>
      <c r="C1150" s="245">
        <v>0</v>
      </c>
    </row>
    <row r="1151" spans="1:3" s="236" customFormat="1" ht="15" customHeight="1">
      <c r="A1151" s="244" t="s">
        <v>2114</v>
      </c>
      <c r="B1151" s="6">
        <f t="shared" si="17"/>
        <v>0</v>
      </c>
      <c r="C1151" s="245">
        <v>0</v>
      </c>
    </row>
    <row r="1152" spans="1:3" s="236" customFormat="1" ht="15" customHeight="1">
      <c r="A1152" s="244" t="s">
        <v>2115</v>
      </c>
      <c r="B1152" s="6">
        <f t="shared" si="17"/>
        <v>0</v>
      </c>
      <c r="C1152" s="245">
        <v>0</v>
      </c>
    </row>
    <row r="1153" spans="1:3" s="236" customFormat="1" ht="15" customHeight="1">
      <c r="A1153" s="244" t="s">
        <v>2116</v>
      </c>
      <c r="B1153" s="6">
        <f t="shared" si="17"/>
        <v>0</v>
      </c>
      <c r="C1153" s="245">
        <v>0</v>
      </c>
    </row>
    <row r="1154" spans="1:3" s="236" customFormat="1" ht="15" customHeight="1">
      <c r="A1154" s="244" t="s">
        <v>2117</v>
      </c>
      <c r="B1154" s="6">
        <f t="shared" si="17"/>
        <v>0</v>
      </c>
      <c r="C1154" s="245">
        <v>0</v>
      </c>
    </row>
    <row r="1155" spans="1:3" s="236" customFormat="1" ht="15" customHeight="1">
      <c r="A1155" s="244" t="s">
        <v>2118</v>
      </c>
      <c r="B1155" s="6">
        <f t="shared" si="17"/>
        <v>20501</v>
      </c>
      <c r="C1155" s="245">
        <v>20501</v>
      </c>
    </row>
    <row r="1156" spans="1:3" s="236" customFormat="1" ht="15" customHeight="1">
      <c r="A1156" s="243" t="s">
        <v>293</v>
      </c>
      <c r="B1156" s="6">
        <f t="shared" si="17"/>
        <v>1882</v>
      </c>
      <c r="C1156" s="245">
        <f>SUM(C1157,C1167,C1174,C1180)</f>
        <v>1882</v>
      </c>
    </row>
    <row r="1157" spans="1:3" s="236" customFormat="1" ht="15" customHeight="1">
      <c r="A1157" s="243" t="s">
        <v>1541</v>
      </c>
      <c r="B1157" s="6">
        <f t="shared" si="17"/>
        <v>882</v>
      </c>
      <c r="C1157" s="245">
        <f>SUM(C1158:C1166)</f>
        <v>882</v>
      </c>
    </row>
    <row r="1158" spans="1:3" s="236" customFormat="1" ht="15" customHeight="1">
      <c r="A1158" s="244" t="s">
        <v>1318</v>
      </c>
      <c r="B1158" s="6">
        <f t="shared" si="17"/>
        <v>288</v>
      </c>
      <c r="C1158" s="245">
        <v>288</v>
      </c>
    </row>
    <row r="1159" spans="1:3" s="236" customFormat="1" ht="15" customHeight="1">
      <c r="A1159" s="244" t="s">
        <v>1319</v>
      </c>
      <c r="B1159" s="6">
        <f t="shared" si="17"/>
        <v>35</v>
      </c>
      <c r="C1159" s="245">
        <v>35</v>
      </c>
    </row>
    <row r="1160" spans="1:3" s="236" customFormat="1" ht="15" customHeight="1">
      <c r="A1160" s="244" t="s">
        <v>1324</v>
      </c>
      <c r="B1160" s="6">
        <f t="shared" si="17"/>
        <v>0</v>
      </c>
      <c r="C1160" s="245">
        <v>0</v>
      </c>
    </row>
    <row r="1161" spans="1:3" s="236" customFormat="1" ht="15" customHeight="1">
      <c r="A1161" s="244" t="s">
        <v>2119</v>
      </c>
      <c r="B1161" s="6">
        <f t="shared" ref="B1161:B1224" si="18">C1161</f>
        <v>0</v>
      </c>
      <c r="C1161" s="245">
        <v>0</v>
      </c>
    </row>
    <row r="1162" spans="1:3" s="236" customFormat="1" ht="15" customHeight="1">
      <c r="A1162" s="244" t="s">
        <v>2120</v>
      </c>
      <c r="B1162" s="6">
        <f t="shared" si="18"/>
        <v>0</v>
      </c>
      <c r="C1162" s="245">
        <v>0</v>
      </c>
    </row>
    <row r="1163" spans="1:3" s="236" customFormat="1" ht="15" customHeight="1">
      <c r="A1163" s="244" t="s">
        <v>2121</v>
      </c>
      <c r="B1163" s="6">
        <f t="shared" si="18"/>
        <v>0</v>
      </c>
      <c r="C1163" s="245">
        <v>0</v>
      </c>
    </row>
    <row r="1164" spans="1:3" s="236" customFormat="1" ht="15" customHeight="1">
      <c r="A1164" s="244" t="s">
        <v>2122</v>
      </c>
      <c r="B1164" s="6">
        <f t="shared" si="18"/>
        <v>31</v>
      </c>
      <c r="C1164" s="245">
        <v>31</v>
      </c>
    </row>
    <row r="1165" spans="1:3" s="236" customFormat="1" ht="15" customHeight="1">
      <c r="A1165" s="244" t="s">
        <v>1321</v>
      </c>
      <c r="B1165" s="6">
        <f t="shared" si="18"/>
        <v>0</v>
      </c>
      <c r="C1165" s="245">
        <v>0</v>
      </c>
    </row>
    <row r="1166" spans="1:3" s="236" customFormat="1" ht="15" customHeight="1">
      <c r="A1166" s="244" t="s">
        <v>1542</v>
      </c>
      <c r="B1166" s="6">
        <f t="shared" si="18"/>
        <v>528</v>
      </c>
      <c r="C1166" s="245">
        <v>528</v>
      </c>
    </row>
    <row r="1167" spans="1:3" s="236" customFormat="1" ht="15" customHeight="1">
      <c r="A1167" s="243" t="s">
        <v>1543</v>
      </c>
      <c r="B1167" s="6">
        <f t="shared" si="18"/>
        <v>840</v>
      </c>
      <c r="C1167" s="245">
        <f>SUM(C1168:C1173)</f>
        <v>840</v>
      </c>
    </row>
    <row r="1168" spans="1:3" s="236" customFormat="1" ht="15" customHeight="1">
      <c r="A1168" s="244" t="s">
        <v>1318</v>
      </c>
      <c r="B1168" s="6">
        <f t="shared" si="18"/>
        <v>230</v>
      </c>
      <c r="C1168" s="245">
        <v>230</v>
      </c>
    </row>
    <row r="1169" spans="1:3" s="236" customFormat="1" ht="15" customHeight="1">
      <c r="A1169" s="244" t="s">
        <v>1319</v>
      </c>
      <c r="B1169" s="6">
        <f t="shared" si="18"/>
        <v>543</v>
      </c>
      <c r="C1169" s="245">
        <v>543</v>
      </c>
    </row>
    <row r="1170" spans="1:3" s="236" customFormat="1" ht="15" customHeight="1">
      <c r="A1170" s="244" t="s">
        <v>1324</v>
      </c>
      <c r="B1170" s="6">
        <f t="shared" si="18"/>
        <v>0</v>
      </c>
      <c r="C1170" s="245">
        <v>0</v>
      </c>
    </row>
    <row r="1171" spans="1:3" s="236" customFormat="1" ht="15" customHeight="1">
      <c r="A1171" s="244" t="s">
        <v>2123</v>
      </c>
      <c r="B1171" s="6">
        <f t="shared" si="18"/>
        <v>0</v>
      </c>
      <c r="C1171" s="245">
        <v>0</v>
      </c>
    </row>
    <row r="1172" spans="1:3" s="236" customFormat="1" ht="15" customHeight="1">
      <c r="A1172" s="244" t="s">
        <v>1544</v>
      </c>
      <c r="B1172" s="6">
        <f t="shared" si="18"/>
        <v>69</v>
      </c>
      <c r="C1172" s="245">
        <v>69</v>
      </c>
    </row>
    <row r="1173" spans="1:3" s="236" customFormat="1" ht="15" customHeight="1">
      <c r="A1173" s="244" t="s">
        <v>2124</v>
      </c>
      <c r="B1173" s="6">
        <f t="shared" si="18"/>
        <v>-2</v>
      </c>
      <c r="C1173" s="245">
        <v>-2</v>
      </c>
    </row>
    <row r="1174" spans="1:3" s="236" customFormat="1" ht="15" customHeight="1">
      <c r="A1174" s="243" t="s">
        <v>1545</v>
      </c>
      <c r="B1174" s="6">
        <f t="shared" si="18"/>
        <v>160</v>
      </c>
      <c r="C1174" s="245">
        <f>SUM(C1175:C1179)</f>
        <v>160</v>
      </c>
    </row>
    <row r="1175" spans="1:3" s="236" customFormat="1" ht="15" customHeight="1">
      <c r="A1175" s="244" t="s">
        <v>1318</v>
      </c>
      <c r="B1175" s="6">
        <f t="shared" si="18"/>
        <v>0</v>
      </c>
      <c r="C1175" s="245">
        <v>0</v>
      </c>
    </row>
    <row r="1176" spans="1:3" s="236" customFormat="1" ht="15" customHeight="1">
      <c r="A1176" s="244" t="s">
        <v>1319</v>
      </c>
      <c r="B1176" s="6">
        <f t="shared" si="18"/>
        <v>0</v>
      </c>
      <c r="C1176" s="245">
        <v>0</v>
      </c>
    </row>
    <row r="1177" spans="1:3" s="236" customFormat="1" ht="15" customHeight="1">
      <c r="A1177" s="244" t="s">
        <v>1324</v>
      </c>
      <c r="B1177" s="6">
        <f t="shared" si="18"/>
        <v>0</v>
      </c>
      <c r="C1177" s="245">
        <v>0</v>
      </c>
    </row>
    <row r="1178" spans="1:3" s="236" customFormat="1" ht="15" customHeight="1">
      <c r="A1178" s="244" t="s">
        <v>2125</v>
      </c>
      <c r="B1178" s="6">
        <f t="shared" si="18"/>
        <v>0</v>
      </c>
      <c r="C1178" s="245">
        <v>0</v>
      </c>
    </row>
    <row r="1179" spans="1:3" s="236" customFormat="1" ht="15" customHeight="1">
      <c r="A1179" s="244" t="s">
        <v>1546</v>
      </c>
      <c r="B1179" s="6">
        <f t="shared" si="18"/>
        <v>160</v>
      </c>
      <c r="C1179" s="245">
        <v>160</v>
      </c>
    </row>
    <row r="1180" spans="1:3" s="236" customFormat="1" ht="15" customHeight="1">
      <c r="A1180" s="243" t="s">
        <v>2126</v>
      </c>
      <c r="B1180" s="6">
        <f t="shared" si="18"/>
        <v>0</v>
      </c>
      <c r="C1180" s="245">
        <f>SUM(C1181:C1182)</f>
        <v>0</v>
      </c>
    </row>
    <row r="1181" spans="1:3" s="236" customFormat="1" ht="15" customHeight="1">
      <c r="A1181" s="244" t="s">
        <v>2127</v>
      </c>
      <c r="B1181" s="6">
        <f t="shared" si="18"/>
        <v>0</v>
      </c>
      <c r="C1181" s="245">
        <v>0</v>
      </c>
    </row>
    <row r="1182" spans="1:3" s="236" customFormat="1" ht="15" customHeight="1">
      <c r="A1182" s="244" t="s">
        <v>2128</v>
      </c>
      <c r="B1182" s="6">
        <f t="shared" si="18"/>
        <v>0</v>
      </c>
      <c r="C1182" s="245">
        <v>0</v>
      </c>
    </row>
    <row r="1183" spans="1:3" s="236" customFormat="1" ht="15" customHeight="1">
      <c r="A1183" s="243" t="s">
        <v>2129</v>
      </c>
      <c r="B1183" s="6">
        <f t="shared" si="18"/>
        <v>398</v>
      </c>
      <c r="C1183" s="245">
        <f>SUM(C1184,C1191,C1201,C1207,C1210)</f>
        <v>398</v>
      </c>
    </row>
    <row r="1184" spans="1:3" s="236" customFormat="1" ht="15" customHeight="1">
      <c r="A1184" s="243" t="s">
        <v>2130</v>
      </c>
      <c r="B1184" s="6">
        <f t="shared" si="18"/>
        <v>30</v>
      </c>
      <c r="C1184" s="245">
        <f>SUM(C1185:C1190)</f>
        <v>30</v>
      </c>
    </row>
    <row r="1185" spans="1:3" s="236" customFormat="1" ht="15" customHeight="1">
      <c r="A1185" s="244" t="s">
        <v>1318</v>
      </c>
      <c r="B1185" s="6">
        <f t="shared" si="18"/>
        <v>30</v>
      </c>
      <c r="C1185" s="245">
        <v>30</v>
      </c>
    </row>
    <row r="1186" spans="1:3" s="236" customFormat="1" ht="15" customHeight="1">
      <c r="A1186" s="244" t="s">
        <v>1319</v>
      </c>
      <c r="B1186" s="6">
        <f t="shared" si="18"/>
        <v>0</v>
      </c>
      <c r="C1186" s="245">
        <v>0</v>
      </c>
    </row>
    <row r="1187" spans="1:3" s="236" customFormat="1" ht="15" customHeight="1">
      <c r="A1187" s="244" t="s">
        <v>1324</v>
      </c>
      <c r="B1187" s="6">
        <f t="shared" si="18"/>
        <v>0</v>
      </c>
      <c r="C1187" s="245">
        <v>0</v>
      </c>
    </row>
    <row r="1188" spans="1:3" s="236" customFormat="1" ht="15" customHeight="1">
      <c r="A1188" s="244" t="s">
        <v>2131</v>
      </c>
      <c r="B1188" s="6">
        <f t="shared" si="18"/>
        <v>0</v>
      </c>
      <c r="C1188" s="245">
        <v>0</v>
      </c>
    </row>
    <row r="1189" spans="1:3" s="236" customFormat="1" ht="15" customHeight="1">
      <c r="A1189" s="244" t="s">
        <v>1321</v>
      </c>
      <c r="B1189" s="6">
        <f t="shared" si="18"/>
        <v>0</v>
      </c>
      <c r="C1189" s="245">
        <v>0</v>
      </c>
    </row>
    <row r="1190" spans="1:3" s="236" customFormat="1" ht="15" customHeight="1">
      <c r="A1190" s="244" t="s">
        <v>2132</v>
      </c>
      <c r="B1190" s="6">
        <f t="shared" si="18"/>
        <v>0</v>
      </c>
      <c r="C1190" s="245">
        <v>0</v>
      </c>
    </row>
    <row r="1191" spans="1:3" s="236" customFormat="1" ht="15" customHeight="1">
      <c r="A1191" s="243" t="s">
        <v>2133</v>
      </c>
      <c r="B1191" s="6">
        <f t="shared" si="18"/>
        <v>0</v>
      </c>
      <c r="C1191" s="245">
        <f>SUM(C1192:C1200)</f>
        <v>0</v>
      </c>
    </row>
    <row r="1192" spans="1:3" s="236" customFormat="1" ht="15" customHeight="1">
      <c r="A1192" s="244" t="s">
        <v>2134</v>
      </c>
      <c r="B1192" s="6">
        <f t="shared" si="18"/>
        <v>0</v>
      </c>
      <c r="C1192" s="245">
        <v>0</v>
      </c>
    </row>
    <row r="1193" spans="1:3" s="236" customFormat="1" ht="15" customHeight="1">
      <c r="A1193" s="244" t="s">
        <v>2135</v>
      </c>
      <c r="B1193" s="6">
        <f t="shared" si="18"/>
        <v>0</v>
      </c>
      <c r="C1193" s="245">
        <v>0</v>
      </c>
    </row>
    <row r="1194" spans="1:3" s="236" customFormat="1" ht="15" customHeight="1">
      <c r="A1194" s="244" t="s">
        <v>2136</v>
      </c>
      <c r="B1194" s="6">
        <f t="shared" si="18"/>
        <v>0</v>
      </c>
      <c r="C1194" s="245">
        <v>0</v>
      </c>
    </row>
    <row r="1195" spans="1:3" s="236" customFormat="1" ht="15" customHeight="1">
      <c r="A1195" s="244" t="s">
        <v>2137</v>
      </c>
      <c r="B1195" s="6">
        <f t="shared" si="18"/>
        <v>0</v>
      </c>
      <c r="C1195" s="245">
        <v>0</v>
      </c>
    </row>
    <row r="1196" spans="1:3" s="236" customFormat="1" ht="15" customHeight="1">
      <c r="A1196" s="244" t="s">
        <v>2138</v>
      </c>
      <c r="B1196" s="6">
        <f t="shared" si="18"/>
        <v>0</v>
      </c>
      <c r="C1196" s="245">
        <v>0</v>
      </c>
    </row>
    <row r="1197" spans="1:3" s="236" customFormat="1" ht="15" customHeight="1">
      <c r="A1197" s="244" t="s">
        <v>2139</v>
      </c>
      <c r="B1197" s="6">
        <f t="shared" si="18"/>
        <v>0</v>
      </c>
      <c r="C1197" s="245">
        <v>0</v>
      </c>
    </row>
    <row r="1198" spans="1:3" s="236" customFormat="1" ht="15" customHeight="1">
      <c r="A1198" s="244" t="s">
        <v>2140</v>
      </c>
      <c r="B1198" s="6">
        <f t="shared" si="18"/>
        <v>0</v>
      </c>
      <c r="C1198" s="245">
        <v>0</v>
      </c>
    </row>
    <row r="1199" spans="1:3" s="236" customFormat="1" ht="15" customHeight="1">
      <c r="A1199" s="244" t="s">
        <v>2141</v>
      </c>
      <c r="B1199" s="6">
        <f t="shared" si="18"/>
        <v>0</v>
      </c>
      <c r="C1199" s="245">
        <v>0</v>
      </c>
    </row>
    <row r="1200" spans="1:3" s="236" customFormat="1" ht="15" customHeight="1">
      <c r="A1200" s="244" t="s">
        <v>2142</v>
      </c>
      <c r="B1200" s="6">
        <f t="shared" si="18"/>
        <v>0</v>
      </c>
      <c r="C1200" s="245">
        <v>0</v>
      </c>
    </row>
    <row r="1201" spans="1:3" s="236" customFormat="1" ht="15" customHeight="1">
      <c r="A1201" s="243" t="s">
        <v>2143</v>
      </c>
      <c r="B1201" s="6">
        <f t="shared" si="18"/>
        <v>143</v>
      </c>
      <c r="C1201" s="245">
        <f>SUM(C1202:C1206)</f>
        <v>143</v>
      </c>
    </row>
    <row r="1202" spans="1:3" s="236" customFormat="1" ht="15" customHeight="1">
      <c r="A1202" s="244" t="s">
        <v>2144</v>
      </c>
      <c r="B1202" s="6">
        <f t="shared" si="18"/>
        <v>0</v>
      </c>
      <c r="C1202" s="245">
        <v>0</v>
      </c>
    </row>
    <row r="1203" spans="1:3" s="236" customFormat="1" ht="15" customHeight="1">
      <c r="A1203" s="244" t="s">
        <v>2145</v>
      </c>
      <c r="B1203" s="6">
        <f t="shared" si="18"/>
        <v>0</v>
      </c>
      <c r="C1203" s="245">
        <v>0</v>
      </c>
    </row>
    <row r="1204" spans="1:3" s="236" customFormat="1" ht="15" customHeight="1">
      <c r="A1204" s="244" t="s">
        <v>2146</v>
      </c>
      <c r="B1204" s="6">
        <f t="shared" si="18"/>
        <v>0</v>
      </c>
      <c r="C1204" s="245">
        <v>0</v>
      </c>
    </row>
    <row r="1205" spans="1:3" s="236" customFormat="1" ht="15" customHeight="1">
      <c r="A1205" s="244" t="s">
        <v>2147</v>
      </c>
      <c r="B1205" s="6">
        <f t="shared" si="18"/>
        <v>0</v>
      </c>
      <c r="C1205" s="245">
        <v>0</v>
      </c>
    </row>
    <row r="1206" spans="1:3" s="236" customFormat="1" ht="15" customHeight="1">
      <c r="A1206" s="244" t="s">
        <v>2148</v>
      </c>
      <c r="B1206" s="6">
        <f t="shared" si="18"/>
        <v>143</v>
      </c>
      <c r="C1206" s="245">
        <v>143</v>
      </c>
    </row>
    <row r="1207" spans="1:3" s="236" customFormat="1" ht="15" customHeight="1">
      <c r="A1207" s="243" t="s">
        <v>2149</v>
      </c>
      <c r="B1207" s="6">
        <f t="shared" si="18"/>
        <v>0</v>
      </c>
      <c r="C1207" s="245">
        <f>SUM(C1208:C1209)</f>
        <v>0</v>
      </c>
    </row>
    <row r="1208" spans="1:3" s="236" customFormat="1" ht="15" customHeight="1">
      <c r="A1208" s="244" t="s">
        <v>2150</v>
      </c>
      <c r="B1208" s="6">
        <f t="shared" si="18"/>
        <v>0</v>
      </c>
      <c r="C1208" s="245">
        <v>0</v>
      </c>
    </row>
    <row r="1209" spans="1:3" s="236" customFormat="1" ht="15" customHeight="1">
      <c r="A1209" s="244" t="s">
        <v>2151</v>
      </c>
      <c r="B1209" s="6">
        <f t="shared" si="18"/>
        <v>0</v>
      </c>
      <c r="C1209" s="245">
        <v>0</v>
      </c>
    </row>
    <row r="1210" spans="1:3" s="236" customFormat="1" ht="15" customHeight="1">
      <c r="A1210" s="243" t="s">
        <v>2152</v>
      </c>
      <c r="B1210" s="6">
        <f t="shared" si="18"/>
        <v>225</v>
      </c>
      <c r="C1210" s="245">
        <f>C1211</f>
        <v>225</v>
      </c>
    </row>
    <row r="1211" spans="1:3" s="236" customFormat="1" ht="15" customHeight="1">
      <c r="A1211" s="244" t="s">
        <v>2153</v>
      </c>
      <c r="B1211" s="6">
        <f t="shared" si="18"/>
        <v>225</v>
      </c>
      <c r="C1211" s="245">
        <v>225</v>
      </c>
    </row>
    <row r="1212" spans="1:3" s="236" customFormat="1" ht="15" customHeight="1">
      <c r="A1212" s="243" t="s">
        <v>2154</v>
      </c>
      <c r="B1212" s="6">
        <f t="shared" si="18"/>
        <v>0</v>
      </c>
      <c r="C1212" s="245">
        <f>SUM(C1213:C1221)</f>
        <v>0</v>
      </c>
    </row>
    <row r="1213" spans="1:3" s="236" customFormat="1" ht="15" customHeight="1">
      <c r="A1213" s="243" t="s">
        <v>2155</v>
      </c>
      <c r="B1213" s="6">
        <f t="shared" si="18"/>
        <v>0</v>
      </c>
      <c r="C1213" s="245">
        <v>0</v>
      </c>
    </row>
    <row r="1214" spans="1:3" s="236" customFormat="1" ht="15" customHeight="1">
      <c r="A1214" s="243" t="s">
        <v>2156</v>
      </c>
      <c r="B1214" s="6">
        <f t="shared" si="18"/>
        <v>0</v>
      </c>
      <c r="C1214" s="245">
        <v>0</v>
      </c>
    </row>
    <row r="1215" spans="1:3" s="236" customFormat="1" ht="15" customHeight="1">
      <c r="A1215" s="243" t="s">
        <v>2157</v>
      </c>
      <c r="B1215" s="6">
        <f t="shared" si="18"/>
        <v>0</v>
      </c>
      <c r="C1215" s="245">
        <v>0</v>
      </c>
    </row>
    <row r="1216" spans="1:3" s="236" customFormat="1" ht="15" customHeight="1">
      <c r="A1216" s="243" t="s">
        <v>2158</v>
      </c>
      <c r="B1216" s="6">
        <f t="shared" si="18"/>
        <v>0</v>
      </c>
      <c r="C1216" s="245">
        <v>0</v>
      </c>
    </row>
    <row r="1217" spans="1:3" s="236" customFormat="1" ht="15" customHeight="1">
      <c r="A1217" s="243" t="s">
        <v>2159</v>
      </c>
      <c r="B1217" s="6">
        <f t="shared" si="18"/>
        <v>0</v>
      </c>
      <c r="C1217" s="245">
        <v>0</v>
      </c>
    </row>
    <row r="1218" spans="1:3" s="236" customFormat="1" ht="15" customHeight="1">
      <c r="A1218" s="243" t="s">
        <v>274</v>
      </c>
      <c r="B1218" s="6">
        <f t="shared" si="18"/>
        <v>0</v>
      </c>
      <c r="C1218" s="245">
        <v>0</v>
      </c>
    </row>
    <row r="1219" spans="1:3" s="236" customFormat="1" ht="15" customHeight="1">
      <c r="A1219" s="243" t="s">
        <v>2160</v>
      </c>
      <c r="B1219" s="6">
        <f t="shared" si="18"/>
        <v>0</v>
      </c>
      <c r="C1219" s="245">
        <v>0</v>
      </c>
    </row>
    <row r="1220" spans="1:3" s="236" customFormat="1" ht="15" customHeight="1">
      <c r="A1220" s="243" t="s">
        <v>2161</v>
      </c>
      <c r="B1220" s="6">
        <f t="shared" si="18"/>
        <v>0</v>
      </c>
      <c r="C1220" s="245">
        <v>0</v>
      </c>
    </row>
    <row r="1221" spans="1:3" s="236" customFormat="1" ht="15" customHeight="1">
      <c r="A1221" s="243" t="s">
        <v>294</v>
      </c>
      <c r="B1221" s="6">
        <f t="shared" si="18"/>
        <v>0</v>
      </c>
      <c r="C1221" s="245">
        <v>0</v>
      </c>
    </row>
    <row r="1222" spans="1:3" s="236" customFormat="1" ht="15" customHeight="1">
      <c r="A1222" s="243" t="s">
        <v>295</v>
      </c>
      <c r="B1222" s="6">
        <f t="shared" si="18"/>
        <v>4948</v>
      </c>
      <c r="C1222" s="245">
        <f>SUM(C1223,C1243,C1262,C1271,C1284,C1299)</f>
        <v>4948</v>
      </c>
    </row>
    <row r="1223" spans="1:3" s="236" customFormat="1" ht="15" customHeight="1">
      <c r="A1223" s="243" t="s">
        <v>2162</v>
      </c>
      <c r="B1223" s="6">
        <f t="shared" si="18"/>
        <v>4365</v>
      </c>
      <c r="C1223" s="245">
        <f>SUM(C1224:C1242)</f>
        <v>4365</v>
      </c>
    </row>
    <row r="1224" spans="1:3" s="236" customFormat="1" ht="15" customHeight="1">
      <c r="A1224" s="244" t="s">
        <v>1318</v>
      </c>
      <c r="B1224" s="6">
        <f t="shared" si="18"/>
        <v>568</v>
      </c>
      <c r="C1224" s="245">
        <v>568</v>
      </c>
    </row>
    <row r="1225" spans="1:3" s="236" customFormat="1" ht="15" customHeight="1">
      <c r="A1225" s="244" t="s">
        <v>1319</v>
      </c>
      <c r="B1225" s="6">
        <f t="shared" ref="B1225:B1288" si="19">C1225</f>
        <v>0</v>
      </c>
      <c r="C1225" s="245">
        <v>0</v>
      </c>
    </row>
    <row r="1226" spans="1:3" s="236" customFormat="1" ht="15" customHeight="1">
      <c r="A1226" s="244" t="s">
        <v>1324</v>
      </c>
      <c r="B1226" s="6">
        <f t="shared" si="19"/>
        <v>0</v>
      </c>
      <c r="C1226" s="245">
        <v>0</v>
      </c>
    </row>
    <row r="1227" spans="1:3" s="236" customFormat="1" ht="15" customHeight="1">
      <c r="A1227" s="244" t="s">
        <v>2163</v>
      </c>
      <c r="B1227" s="6">
        <f t="shared" si="19"/>
        <v>0</v>
      </c>
      <c r="C1227" s="245">
        <v>0</v>
      </c>
    </row>
    <row r="1228" spans="1:3" s="236" customFormat="1" ht="15" customHeight="1">
      <c r="A1228" s="244" t="s">
        <v>2164</v>
      </c>
      <c r="B1228" s="6">
        <f t="shared" si="19"/>
        <v>57</v>
      </c>
      <c r="C1228" s="245">
        <v>57</v>
      </c>
    </row>
    <row r="1229" spans="1:3" s="236" customFormat="1" ht="15" customHeight="1">
      <c r="A1229" s="244" t="s">
        <v>2165</v>
      </c>
      <c r="B1229" s="6">
        <f t="shared" si="19"/>
        <v>1940</v>
      </c>
      <c r="C1229" s="245">
        <v>1940</v>
      </c>
    </row>
    <row r="1230" spans="1:3" s="236" customFormat="1" ht="15" customHeight="1">
      <c r="A1230" s="244" t="s">
        <v>2166</v>
      </c>
      <c r="B1230" s="6">
        <f t="shared" si="19"/>
        <v>0</v>
      </c>
      <c r="C1230" s="245">
        <v>0</v>
      </c>
    </row>
    <row r="1231" spans="1:3" s="236" customFormat="1" ht="15" customHeight="1">
      <c r="A1231" s="244" t="s">
        <v>2167</v>
      </c>
      <c r="B1231" s="6">
        <f t="shared" si="19"/>
        <v>0</v>
      </c>
      <c r="C1231" s="245">
        <v>0</v>
      </c>
    </row>
    <row r="1232" spans="1:3" s="236" customFormat="1" ht="15" customHeight="1">
      <c r="A1232" s="244" t="s">
        <v>2168</v>
      </c>
      <c r="B1232" s="6">
        <f t="shared" si="19"/>
        <v>50</v>
      </c>
      <c r="C1232" s="245">
        <v>50</v>
      </c>
    </row>
    <row r="1233" spans="1:3" s="236" customFormat="1" ht="15" customHeight="1">
      <c r="A1233" s="244" t="s">
        <v>2169</v>
      </c>
      <c r="B1233" s="6">
        <f t="shared" si="19"/>
        <v>126</v>
      </c>
      <c r="C1233" s="245">
        <v>126</v>
      </c>
    </row>
    <row r="1234" spans="1:3" s="236" customFormat="1" ht="15" customHeight="1">
      <c r="A1234" s="244" t="s">
        <v>2170</v>
      </c>
      <c r="B1234" s="6">
        <f t="shared" si="19"/>
        <v>88</v>
      </c>
      <c r="C1234" s="245">
        <v>88</v>
      </c>
    </row>
    <row r="1235" spans="1:3" s="236" customFormat="1" ht="15" customHeight="1">
      <c r="A1235" s="244" t="s">
        <v>2171</v>
      </c>
      <c r="B1235" s="6">
        <f t="shared" si="19"/>
        <v>0</v>
      </c>
      <c r="C1235" s="245">
        <v>0</v>
      </c>
    </row>
    <row r="1236" spans="1:3" s="236" customFormat="1" ht="15" customHeight="1">
      <c r="A1236" s="244" t="s">
        <v>2172</v>
      </c>
      <c r="B1236" s="6">
        <f t="shared" si="19"/>
        <v>0</v>
      </c>
      <c r="C1236" s="245">
        <v>0</v>
      </c>
    </row>
    <row r="1237" spans="1:3" s="236" customFormat="1" ht="15" customHeight="1">
      <c r="A1237" s="244" t="s">
        <v>2173</v>
      </c>
      <c r="B1237" s="6">
        <f t="shared" si="19"/>
        <v>16</v>
      </c>
      <c r="C1237" s="245">
        <v>16</v>
      </c>
    </row>
    <row r="1238" spans="1:3" s="236" customFormat="1" ht="15" customHeight="1">
      <c r="A1238" s="244" t="s">
        <v>2174</v>
      </c>
      <c r="B1238" s="6">
        <f t="shared" si="19"/>
        <v>0</v>
      </c>
      <c r="C1238" s="245">
        <v>0</v>
      </c>
    </row>
    <row r="1239" spans="1:3" s="236" customFormat="1" ht="15" customHeight="1">
      <c r="A1239" s="244" t="s">
        <v>2175</v>
      </c>
      <c r="B1239" s="6">
        <f t="shared" si="19"/>
        <v>0</v>
      </c>
      <c r="C1239" s="245">
        <v>0</v>
      </c>
    </row>
    <row r="1240" spans="1:3" s="236" customFormat="1" ht="15" customHeight="1">
      <c r="A1240" s="244" t="s">
        <v>2176</v>
      </c>
      <c r="B1240" s="6">
        <f t="shared" si="19"/>
        <v>0</v>
      </c>
      <c r="C1240" s="245">
        <v>0</v>
      </c>
    </row>
    <row r="1241" spans="1:3" s="236" customFormat="1" ht="15" customHeight="1">
      <c r="A1241" s="244" t="s">
        <v>1321</v>
      </c>
      <c r="B1241" s="6">
        <f t="shared" si="19"/>
        <v>1531</v>
      </c>
      <c r="C1241" s="245">
        <v>1531</v>
      </c>
    </row>
    <row r="1242" spans="1:3" s="236" customFormat="1" ht="15" customHeight="1">
      <c r="A1242" s="244" t="s">
        <v>2177</v>
      </c>
      <c r="B1242" s="6">
        <f t="shared" si="19"/>
        <v>-11</v>
      </c>
      <c r="C1242" s="245">
        <v>-11</v>
      </c>
    </row>
    <row r="1243" spans="1:3" s="236" customFormat="1" ht="15" customHeight="1">
      <c r="A1243" s="243" t="s">
        <v>2178</v>
      </c>
      <c r="B1243" s="6">
        <f t="shared" si="19"/>
        <v>4</v>
      </c>
      <c r="C1243" s="245">
        <f>SUM(C1244:C1261)</f>
        <v>4</v>
      </c>
    </row>
    <row r="1244" spans="1:3" s="236" customFormat="1" ht="15" customHeight="1">
      <c r="A1244" s="244" t="s">
        <v>1318</v>
      </c>
      <c r="B1244" s="6">
        <f t="shared" si="19"/>
        <v>0</v>
      </c>
      <c r="C1244" s="245">
        <v>0</v>
      </c>
    </row>
    <row r="1245" spans="1:3" s="236" customFormat="1" ht="15" customHeight="1">
      <c r="A1245" s="244" t="s">
        <v>1319</v>
      </c>
      <c r="B1245" s="6">
        <f t="shared" si="19"/>
        <v>0</v>
      </c>
      <c r="C1245" s="245">
        <v>0</v>
      </c>
    </row>
    <row r="1246" spans="1:3" s="236" customFormat="1" ht="15" customHeight="1">
      <c r="A1246" s="244" t="s">
        <v>1324</v>
      </c>
      <c r="B1246" s="6">
        <f t="shared" si="19"/>
        <v>0</v>
      </c>
      <c r="C1246" s="245">
        <v>0</v>
      </c>
    </row>
    <row r="1247" spans="1:3" s="236" customFormat="1" ht="15" customHeight="1">
      <c r="A1247" s="244" t="s">
        <v>2179</v>
      </c>
      <c r="B1247" s="6">
        <f t="shared" si="19"/>
        <v>0</v>
      </c>
      <c r="C1247" s="245">
        <v>0</v>
      </c>
    </row>
    <row r="1248" spans="1:3" s="236" customFormat="1" ht="15" customHeight="1">
      <c r="A1248" s="244" t="s">
        <v>2180</v>
      </c>
      <c r="B1248" s="6">
        <f t="shared" si="19"/>
        <v>0</v>
      </c>
      <c r="C1248" s="245">
        <v>0</v>
      </c>
    </row>
    <row r="1249" spans="1:3" s="236" customFormat="1" ht="15" customHeight="1">
      <c r="A1249" s="244" t="s">
        <v>2181</v>
      </c>
      <c r="B1249" s="6">
        <f t="shared" si="19"/>
        <v>0</v>
      </c>
      <c r="C1249" s="245">
        <v>0</v>
      </c>
    </row>
    <row r="1250" spans="1:3" s="236" customFormat="1" ht="15" customHeight="1">
      <c r="A1250" s="244" t="s">
        <v>2182</v>
      </c>
      <c r="B1250" s="6">
        <f t="shared" si="19"/>
        <v>0</v>
      </c>
      <c r="C1250" s="245">
        <v>0</v>
      </c>
    </row>
    <row r="1251" spans="1:3" s="236" customFormat="1" ht="15" customHeight="1">
      <c r="A1251" s="244" t="s">
        <v>2183</v>
      </c>
      <c r="B1251" s="6">
        <f t="shared" si="19"/>
        <v>0</v>
      </c>
      <c r="C1251" s="245">
        <v>0</v>
      </c>
    </row>
    <row r="1252" spans="1:3" s="236" customFormat="1" ht="15" customHeight="1">
      <c r="A1252" s="244" t="s">
        <v>2184</v>
      </c>
      <c r="B1252" s="6">
        <f t="shared" si="19"/>
        <v>0</v>
      </c>
      <c r="C1252" s="245">
        <v>0</v>
      </c>
    </row>
    <row r="1253" spans="1:3" s="236" customFormat="1" ht="15" customHeight="1">
      <c r="A1253" s="244" t="s">
        <v>2185</v>
      </c>
      <c r="B1253" s="6">
        <f t="shared" si="19"/>
        <v>0</v>
      </c>
      <c r="C1253" s="245">
        <v>0</v>
      </c>
    </row>
    <row r="1254" spans="1:3" s="236" customFormat="1" ht="15" customHeight="1">
      <c r="A1254" s="244" t="s">
        <v>2186</v>
      </c>
      <c r="B1254" s="6">
        <f t="shared" si="19"/>
        <v>0</v>
      </c>
      <c r="C1254" s="245">
        <v>0</v>
      </c>
    </row>
    <row r="1255" spans="1:3" s="236" customFormat="1" ht="15" customHeight="1">
      <c r="A1255" s="244" t="s">
        <v>2187</v>
      </c>
      <c r="B1255" s="6">
        <f t="shared" si="19"/>
        <v>0</v>
      </c>
      <c r="C1255" s="245">
        <v>0</v>
      </c>
    </row>
    <row r="1256" spans="1:3" s="236" customFormat="1" ht="15" customHeight="1">
      <c r="A1256" s="244" t="s">
        <v>2188</v>
      </c>
      <c r="B1256" s="6">
        <f t="shared" si="19"/>
        <v>0</v>
      </c>
      <c r="C1256" s="245">
        <v>0</v>
      </c>
    </row>
    <row r="1257" spans="1:3" s="236" customFormat="1" ht="15" customHeight="1">
      <c r="A1257" s="244" t="s">
        <v>2189</v>
      </c>
      <c r="B1257" s="6">
        <f t="shared" si="19"/>
        <v>0</v>
      </c>
      <c r="C1257" s="245">
        <v>0</v>
      </c>
    </row>
    <row r="1258" spans="1:3" s="236" customFormat="1" ht="15" customHeight="1">
      <c r="A1258" s="244" t="s">
        <v>2190</v>
      </c>
      <c r="B1258" s="6">
        <f t="shared" si="19"/>
        <v>0</v>
      </c>
      <c r="C1258" s="245">
        <v>0</v>
      </c>
    </row>
    <row r="1259" spans="1:3" s="236" customFormat="1" ht="15" customHeight="1">
      <c r="A1259" s="244" t="s">
        <v>2191</v>
      </c>
      <c r="B1259" s="6">
        <f t="shared" si="19"/>
        <v>0</v>
      </c>
      <c r="C1259" s="245">
        <v>0</v>
      </c>
    </row>
    <row r="1260" spans="1:3" s="236" customFormat="1" ht="15" customHeight="1">
      <c r="A1260" s="244" t="s">
        <v>1321</v>
      </c>
      <c r="B1260" s="6">
        <f t="shared" si="19"/>
        <v>4</v>
      </c>
      <c r="C1260" s="245">
        <v>4</v>
      </c>
    </row>
    <row r="1261" spans="1:3" s="236" customFormat="1" ht="15" customHeight="1">
      <c r="A1261" s="244" t="s">
        <v>2192</v>
      </c>
      <c r="B1261" s="6">
        <f t="shared" si="19"/>
        <v>0</v>
      </c>
      <c r="C1261" s="245">
        <v>0</v>
      </c>
    </row>
    <row r="1262" spans="1:3" s="236" customFormat="1" ht="15" customHeight="1">
      <c r="A1262" s="243" t="s">
        <v>2193</v>
      </c>
      <c r="B1262" s="6">
        <f t="shared" si="19"/>
        <v>0</v>
      </c>
      <c r="C1262" s="245">
        <f>SUM(C1263:C1270)</f>
        <v>0</v>
      </c>
    </row>
    <row r="1263" spans="1:3" s="236" customFormat="1" ht="15" customHeight="1">
      <c r="A1263" s="244" t="s">
        <v>1318</v>
      </c>
      <c r="B1263" s="6">
        <f t="shared" si="19"/>
        <v>0</v>
      </c>
      <c r="C1263" s="245">
        <v>0</v>
      </c>
    </row>
    <row r="1264" spans="1:3" s="236" customFormat="1" ht="15" customHeight="1">
      <c r="A1264" s="244" t="s">
        <v>1319</v>
      </c>
      <c r="B1264" s="6">
        <f t="shared" si="19"/>
        <v>0</v>
      </c>
      <c r="C1264" s="245">
        <v>0</v>
      </c>
    </row>
    <row r="1265" spans="1:3" s="236" customFormat="1" ht="15" customHeight="1">
      <c r="A1265" s="244" t="s">
        <v>1324</v>
      </c>
      <c r="B1265" s="6">
        <f t="shared" si="19"/>
        <v>0</v>
      </c>
      <c r="C1265" s="245">
        <v>0</v>
      </c>
    </row>
    <row r="1266" spans="1:3" s="236" customFormat="1" ht="15" customHeight="1">
      <c r="A1266" s="244" t="s">
        <v>2194</v>
      </c>
      <c r="B1266" s="6">
        <f t="shared" si="19"/>
        <v>0</v>
      </c>
      <c r="C1266" s="245">
        <v>0</v>
      </c>
    </row>
    <row r="1267" spans="1:3" s="236" customFormat="1" ht="15" customHeight="1">
      <c r="A1267" s="244" t="s">
        <v>2195</v>
      </c>
      <c r="B1267" s="6">
        <f t="shared" si="19"/>
        <v>0</v>
      </c>
      <c r="C1267" s="245">
        <v>0</v>
      </c>
    </row>
    <row r="1268" spans="1:3" s="236" customFormat="1" ht="15" customHeight="1">
      <c r="A1268" s="244" t="s">
        <v>2196</v>
      </c>
      <c r="B1268" s="6">
        <f t="shared" si="19"/>
        <v>0</v>
      </c>
      <c r="C1268" s="245">
        <v>0</v>
      </c>
    </row>
    <row r="1269" spans="1:3" s="236" customFormat="1" ht="15" customHeight="1">
      <c r="A1269" s="244" t="s">
        <v>1321</v>
      </c>
      <c r="B1269" s="6">
        <f t="shared" si="19"/>
        <v>0</v>
      </c>
      <c r="C1269" s="245">
        <v>0</v>
      </c>
    </row>
    <row r="1270" spans="1:3" s="236" customFormat="1" ht="15" customHeight="1">
      <c r="A1270" s="244" t="s">
        <v>2197</v>
      </c>
      <c r="B1270" s="6">
        <f t="shared" si="19"/>
        <v>0</v>
      </c>
      <c r="C1270" s="245">
        <v>0</v>
      </c>
    </row>
    <row r="1271" spans="1:3" s="236" customFormat="1" ht="15" customHeight="1">
      <c r="A1271" s="243" t="s">
        <v>2198</v>
      </c>
      <c r="B1271" s="6">
        <f t="shared" si="19"/>
        <v>220</v>
      </c>
      <c r="C1271" s="245">
        <f>SUM(C1272:C1283)</f>
        <v>220</v>
      </c>
    </row>
    <row r="1272" spans="1:3" s="236" customFormat="1" ht="15" customHeight="1">
      <c r="A1272" s="244" t="s">
        <v>1318</v>
      </c>
      <c r="B1272" s="6">
        <f t="shared" si="19"/>
        <v>166</v>
      </c>
      <c r="C1272" s="245">
        <v>166</v>
      </c>
    </row>
    <row r="1273" spans="1:3" s="236" customFormat="1" ht="15" customHeight="1">
      <c r="A1273" s="244" t="s">
        <v>1319</v>
      </c>
      <c r="B1273" s="6">
        <f t="shared" si="19"/>
        <v>-2</v>
      </c>
      <c r="C1273" s="245">
        <v>-2</v>
      </c>
    </row>
    <row r="1274" spans="1:3" s="236" customFormat="1" ht="15" customHeight="1">
      <c r="A1274" s="244" t="s">
        <v>1324</v>
      </c>
      <c r="B1274" s="6">
        <f t="shared" si="19"/>
        <v>0</v>
      </c>
      <c r="C1274" s="245">
        <v>0</v>
      </c>
    </row>
    <row r="1275" spans="1:3" s="236" customFormat="1" ht="15" customHeight="1">
      <c r="A1275" s="244" t="s">
        <v>2199</v>
      </c>
      <c r="B1275" s="6">
        <f t="shared" si="19"/>
        <v>20</v>
      </c>
      <c r="C1275" s="245">
        <v>20</v>
      </c>
    </row>
    <row r="1276" spans="1:3" s="236" customFormat="1" ht="15" customHeight="1">
      <c r="A1276" s="244" t="s">
        <v>2200</v>
      </c>
      <c r="B1276" s="6">
        <f t="shared" si="19"/>
        <v>0</v>
      </c>
      <c r="C1276" s="245">
        <v>0</v>
      </c>
    </row>
    <row r="1277" spans="1:3" s="236" customFormat="1" ht="15" customHeight="1">
      <c r="A1277" s="244" t="s">
        <v>2201</v>
      </c>
      <c r="B1277" s="6">
        <f t="shared" si="19"/>
        <v>10</v>
      </c>
      <c r="C1277" s="245">
        <v>10</v>
      </c>
    </row>
    <row r="1278" spans="1:3" s="236" customFormat="1" ht="15" customHeight="1">
      <c r="A1278" s="244" t="s">
        <v>2202</v>
      </c>
      <c r="B1278" s="6">
        <f t="shared" si="19"/>
        <v>19</v>
      </c>
      <c r="C1278" s="245">
        <v>19</v>
      </c>
    </row>
    <row r="1279" spans="1:3" s="236" customFormat="1" ht="15" customHeight="1">
      <c r="A1279" s="244" t="s">
        <v>2203</v>
      </c>
      <c r="B1279" s="6">
        <f t="shared" si="19"/>
        <v>0</v>
      </c>
      <c r="C1279" s="245">
        <v>0</v>
      </c>
    </row>
    <row r="1280" spans="1:3" s="236" customFormat="1" ht="15" customHeight="1">
      <c r="A1280" s="244" t="s">
        <v>2204</v>
      </c>
      <c r="B1280" s="6">
        <f t="shared" si="19"/>
        <v>7</v>
      </c>
      <c r="C1280" s="245">
        <v>7</v>
      </c>
    </row>
    <row r="1281" spans="1:3" s="236" customFormat="1" ht="15" customHeight="1">
      <c r="A1281" s="244" t="s">
        <v>2205</v>
      </c>
      <c r="B1281" s="6">
        <f t="shared" si="19"/>
        <v>0</v>
      </c>
      <c r="C1281" s="245">
        <v>0</v>
      </c>
    </row>
    <row r="1282" spans="1:3" ht="15" customHeight="1">
      <c r="A1282" s="244" t="s">
        <v>2206</v>
      </c>
      <c r="B1282" s="6">
        <f t="shared" si="19"/>
        <v>0</v>
      </c>
      <c r="C1282" s="245">
        <v>0</v>
      </c>
    </row>
    <row r="1283" spans="1:3" s="239" customFormat="1" ht="15" customHeight="1">
      <c r="A1283" s="244" t="s">
        <v>2207</v>
      </c>
      <c r="B1283" s="6">
        <f t="shared" si="19"/>
        <v>0</v>
      </c>
      <c r="C1283" s="245">
        <v>0</v>
      </c>
    </row>
    <row r="1284" spans="1:3" s="239" customFormat="1" ht="15" customHeight="1">
      <c r="A1284" s="243" t="s">
        <v>2208</v>
      </c>
      <c r="B1284" s="6">
        <f t="shared" si="19"/>
        <v>359</v>
      </c>
      <c r="C1284" s="245">
        <f>SUM(C1285:C1298)</f>
        <v>359</v>
      </c>
    </row>
    <row r="1285" spans="1:3" s="239" customFormat="1" ht="15" customHeight="1">
      <c r="A1285" s="244" t="s">
        <v>1318</v>
      </c>
      <c r="B1285" s="6">
        <f t="shared" si="19"/>
        <v>0</v>
      </c>
      <c r="C1285" s="245">
        <v>0</v>
      </c>
    </row>
    <row r="1286" spans="1:3" s="239" customFormat="1" ht="15" customHeight="1">
      <c r="A1286" s="244" t="s">
        <v>1319</v>
      </c>
      <c r="B1286" s="6">
        <f t="shared" si="19"/>
        <v>0</v>
      </c>
      <c r="C1286" s="245">
        <v>0</v>
      </c>
    </row>
    <row r="1287" spans="1:3" s="239" customFormat="1" ht="15" customHeight="1">
      <c r="A1287" s="244" t="s">
        <v>1324</v>
      </c>
      <c r="B1287" s="6">
        <f t="shared" si="19"/>
        <v>0</v>
      </c>
      <c r="C1287" s="245">
        <v>0</v>
      </c>
    </row>
    <row r="1288" spans="1:3" s="239" customFormat="1" ht="15" customHeight="1">
      <c r="A1288" s="244" t="s">
        <v>2209</v>
      </c>
      <c r="B1288" s="6">
        <f t="shared" si="19"/>
        <v>34</v>
      </c>
      <c r="C1288" s="245">
        <v>34</v>
      </c>
    </row>
    <row r="1289" spans="1:3" s="239" customFormat="1" ht="15" customHeight="1">
      <c r="A1289" s="244" t="s">
        <v>2210</v>
      </c>
      <c r="B1289" s="6">
        <f t="shared" ref="B1289:B1352" si="20">C1289</f>
        <v>0</v>
      </c>
      <c r="C1289" s="245">
        <v>0</v>
      </c>
    </row>
    <row r="1290" spans="1:3" s="239" customFormat="1" ht="15" customHeight="1">
      <c r="A1290" s="244" t="s">
        <v>2211</v>
      </c>
      <c r="B1290" s="6">
        <f t="shared" si="20"/>
        <v>0</v>
      </c>
      <c r="C1290" s="245">
        <v>0</v>
      </c>
    </row>
    <row r="1291" spans="1:3" s="239" customFormat="1" ht="15" customHeight="1">
      <c r="A1291" s="244" t="s">
        <v>2212</v>
      </c>
      <c r="B1291" s="6">
        <f t="shared" si="20"/>
        <v>0</v>
      </c>
      <c r="C1291" s="245">
        <v>0</v>
      </c>
    </row>
    <row r="1292" spans="1:3" s="239" customFormat="1" ht="15" customHeight="1">
      <c r="A1292" s="244" t="s">
        <v>2213</v>
      </c>
      <c r="B1292" s="6">
        <f t="shared" si="20"/>
        <v>30</v>
      </c>
      <c r="C1292" s="245">
        <v>30</v>
      </c>
    </row>
    <row r="1293" spans="1:3" s="239" customFormat="1" ht="15" customHeight="1">
      <c r="A1293" s="244" t="s">
        <v>2214</v>
      </c>
      <c r="B1293" s="6">
        <f t="shared" si="20"/>
        <v>0</v>
      </c>
      <c r="C1293" s="245">
        <v>0</v>
      </c>
    </row>
    <row r="1294" spans="1:3" s="239" customFormat="1" ht="15" customHeight="1">
      <c r="A1294" s="244" t="s">
        <v>2215</v>
      </c>
      <c r="B1294" s="6">
        <f t="shared" si="20"/>
        <v>0</v>
      </c>
      <c r="C1294" s="245">
        <v>0</v>
      </c>
    </row>
    <row r="1295" spans="1:3" ht="15" customHeight="1">
      <c r="A1295" s="244" t="s">
        <v>2216</v>
      </c>
      <c r="B1295" s="6">
        <f t="shared" si="20"/>
        <v>0</v>
      </c>
      <c r="C1295" s="245">
        <v>0</v>
      </c>
    </row>
    <row r="1296" spans="1:3" s="239" customFormat="1" ht="15" customHeight="1">
      <c r="A1296" s="244" t="s">
        <v>2217</v>
      </c>
      <c r="B1296" s="6">
        <f t="shared" si="20"/>
        <v>0</v>
      </c>
      <c r="C1296" s="245">
        <v>0</v>
      </c>
    </row>
    <row r="1297" spans="1:3" s="239" customFormat="1" ht="15" customHeight="1">
      <c r="A1297" s="244" t="s">
        <v>2218</v>
      </c>
      <c r="B1297" s="6">
        <f t="shared" si="20"/>
        <v>0</v>
      </c>
      <c r="C1297" s="245">
        <v>0</v>
      </c>
    </row>
    <row r="1298" spans="1:3" s="239" customFormat="1" ht="15" customHeight="1">
      <c r="A1298" s="244" t="s">
        <v>2219</v>
      </c>
      <c r="B1298" s="6">
        <f t="shared" si="20"/>
        <v>295</v>
      </c>
      <c r="C1298" s="245">
        <v>295</v>
      </c>
    </row>
    <row r="1299" spans="1:3" s="239" customFormat="1" ht="15" customHeight="1">
      <c r="A1299" s="243" t="s">
        <v>2220</v>
      </c>
      <c r="B1299" s="6">
        <f t="shared" si="20"/>
        <v>0</v>
      </c>
      <c r="C1299" s="245">
        <f>C1300</f>
        <v>0</v>
      </c>
    </row>
    <row r="1300" spans="1:3" s="239" customFormat="1" ht="15" customHeight="1">
      <c r="A1300" s="244" t="s">
        <v>2221</v>
      </c>
      <c r="B1300" s="6">
        <f t="shared" si="20"/>
        <v>0</v>
      </c>
      <c r="C1300" s="245">
        <v>0</v>
      </c>
    </row>
    <row r="1301" spans="1:3" s="239" customFormat="1" ht="15" customHeight="1">
      <c r="A1301" s="243" t="s">
        <v>296</v>
      </c>
      <c r="B1301" s="6">
        <f t="shared" si="20"/>
        <v>22345</v>
      </c>
      <c r="C1301" s="245">
        <f>SUM(C1302,C1311,C1315)</f>
        <v>22345</v>
      </c>
    </row>
    <row r="1302" spans="1:3" s="239" customFormat="1" ht="15" customHeight="1">
      <c r="A1302" s="243" t="s">
        <v>2222</v>
      </c>
      <c r="B1302" s="6">
        <f t="shared" si="20"/>
        <v>8765</v>
      </c>
      <c r="C1302" s="245">
        <f>SUM(C1303:C1310)</f>
        <v>8765</v>
      </c>
    </row>
    <row r="1303" spans="1:3" s="239" customFormat="1" ht="15" customHeight="1">
      <c r="A1303" s="244" t="s">
        <v>2223</v>
      </c>
      <c r="B1303" s="6">
        <f t="shared" si="20"/>
        <v>436</v>
      </c>
      <c r="C1303" s="245">
        <v>436</v>
      </c>
    </row>
    <row r="1304" spans="1:3" s="239" customFormat="1" ht="15" customHeight="1">
      <c r="A1304" s="244" t="s">
        <v>2224</v>
      </c>
      <c r="B1304" s="6">
        <f t="shared" si="20"/>
        <v>0</v>
      </c>
      <c r="C1304" s="245">
        <v>0</v>
      </c>
    </row>
    <row r="1305" spans="1:3" s="239" customFormat="1" ht="15" customHeight="1">
      <c r="A1305" s="244" t="s">
        <v>2225</v>
      </c>
      <c r="B1305" s="6">
        <f t="shared" si="20"/>
        <v>7748</v>
      </c>
      <c r="C1305" s="245">
        <v>7748</v>
      </c>
    </row>
    <row r="1306" spans="1:3" s="239" customFormat="1" ht="15" customHeight="1">
      <c r="A1306" s="244" t="s">
        <v>2226</v>
      </c>
      <c r="B1306" s="6">
        <f t="shared" si="20"/>
        <v>0</v>
      </c>
      <c r="C1306" s="245">
        <v>0</v>
      </c>
    </row>
    <row r="1307" spans="1:3" s="239" customFormat="1" ht="15" customHeight="1">
      <c r="A1307" s="244" t="s">
        <v>2227</v>
      </c>
      <c r="B1307" s="6">
        <f t="shared" si="20"/>
        <v>0</v>
      </c>
      <c r="C1307" s="245">
        <v>0</v>
      </c>
    </row>
    <row r="1308" spans="1:3" s="239" customFormat="1" ht="15" customHeight="1">
      <c r="A1308" s="244" t="s">
        <v>2228</v>
      </c>
      <c r="B1308" s="6">
        <f t="shared" si="20"/>
        <v>642</v>
      </c>
      <c r="C1308" s="245">
        <v>642</v>
      </c>
    </row>
    <row r="1309" spans="1:3" s="239" customFormat="1" ht="15" customHeight="1">
      <c r="A1309" s="244" t="s">
        <v>2229</v>
      </c>
      <c r="B1309" s="6">
        <f t="shared" si="20"/>
        <v>0</v>
      </c>
      <c r="C1309" s="245">
        <v>0</v>
      </c>
    </row>
    <row r="1310" spans="1:3" s="239" customFormat="1" ht="15" customHeight="1">
      <c r="A1310" s="244" t="s">
        <v>2230</v>
      </c>
      <c r="B1310" s="6">
        <f t="shared" si="20"/>
        <v>-61</v>
      </c>
      <c r="C1310" s="245">
        <v>-61</v>
      </c>
    </row>
    <row r="1311" spans="1:3" s="239" customFormat="1" ht="15" customHeight="1">
      <c r="A1311" s="243" t="s">
        <v>2231</v>
      </c>
      <c r="B1311" s="6">
        <f t="shared" si="20"/>
        <v>9608</v>
      </c>
      <c r="C1311" s="245">
        <f>SUM(C1312:C1314)</f>
        <v>9608</v>
      </c>
    </row>
    <row r="1312" spans="1:3" s="239" customFormat="1" ht="15" customHeight="1">
      <c r="A1312" s="244" t="s">
        <v>2232</v>
      </c>
      <c r="B1312" s="6">
        <f t="shared" si="20"/>
        <v>9346</v>
      </c>
      <c r="C1312" s="245">
        <v>9346</v>
      </c>
    </row>
    <row r="1313" spans="1:3" s="239" customFormat="1" ht="15" customHeight="1">
      <c r="A1313" s="244" t="s">
        <v>2233</v>
      </c>
      <c r="B1313" s="6">
        <f t="shared" si="20"/>
        <v>0</v>
      </c>
      <c r="C1313" s="245">
        <v>0</v>
      </c>
    </row>
    <row r="1314" spans="1:3" s="239" customFormat="1" ht="15" customHeight="1">
      <c r="A1314" s="244" t="s">
        <v>2234</v>
      </c>
      <c r="B1314" s="6">
        <f t="shared" si="20"/>
        <v>262</v>
      </c>
      <c r="C1314" s="245">
        <v>262</v>
      </c>
    </row>
    <row r="1315" spans="1:3" s="239" customFormat="1" ht="15" customHeight="1">
      <c r="A1315" s="243" t="s">
        <v>2235</v>
      </c>
      <c r="B1315" s="6">
        <f t="shared" si="20"/>
        <v>3972</v>
      </c>
      <c r="C1315" s="245">
        <f>SUM(C1316:C1318)</f>
        <v>3972</v>
      </c>
    </row>
    <row r="1316" spans="1:3" s="239" customFormat="1" ht="15" customHeight="1">
      <c r="A1316" s="244" t="s">
        <v>2236</v>
      </c>
      <c r="B1316" s="6">
        <f t="shared" si="20"/>
        <v>0</v>
      </c>
      <c r="C1316" s="245">
        <v>0</v>
      </c>
    </row>
    <row r="1317" spans="1:3" s="239" customFormat="1" ht="15" customHeight="1">
      <c r="A1317" s="244" t="s">
        <v>2237</v>
      </c>
      <c r="B1317" s="6">
        <f t="shared" si="20"/>
        <v>1768</v>
      </c>
      <c r="C1317" s="245">
        <v>1768</v>
      </c>
    </row>
    <row r="1318" spans="1:3" s="239" customFormat="1" ht="15" customHeight="1">
      <c r="A1318" s="244" t="s">
        <v>2238</v>
      </c>
      <c r="B1318" s="6">
        <f t="shared" si="20"/>
        <v>2204</v>
      </c>
      <c r="C1318" s="245">
        <v>2204</v>
      </c>
    </row>
    <row r="1319" spans="1:3" s="239" customFormat="1" ht="15" customHeight="1">
      <c r="A1319" s="243" t="s">
        <v>297</v>
      </c>
      <c r="B1319" s="6">
        <f t="shared" si="20"/>
        <v>1145</v>
      </c>
      <c r="C1319" s="245">
        <f>SUM(C1320,C1335,C1349,C1354,C1360)</f>
        <v>1145</v>
      </c>
    </row>
    <row r="1320" spans="1:3" s="239" customFormat="1" ht="15" customHeight="1">
      <c r="A1320" s="243" t="s">
        <v>2239</v>
      </c>
      <c r="B1320" s="6">
        <f t="shared" si="20"/>
        <v>1085</v>
      </c>
      <c r="C1320" s="245">
        <f>SUM(C1321:C1334)</f>
        <v>1085</v>
      </c>
    </row>
    <row r="1321" spans="1:3" s="239" customFormat="1" ht="15" customHeight="1">
      <c r="A1321" s="244" t="s">
        <v>1318</v>
      </c>
      <c r="B1321" s="6">
        <f t="shared" si="20"/>
        <v>158</v>
      </c>
      <c r="C1321" s="245">
        <v>158</v>
      </c>
    </row>
    <row r="1322" spans="1:3" s="239" customFormat="1" ht="15" customHeight="1">
      <c r="A1322" s="244" t="s">
        <v>1319</v>
      </c>
      <c r="B1322" s="6">
        <f t="shared" si="20"/>
        <v>6</v>
      </c>
      <c r="C1322" s="245">
        <v>6</v>
      </c>
    </row>
    <row r="1323" spans="1:3" s="239" customFormat="1" ht="15" customHeight="1">
      <c r="A1323" s="244" t="s">
        <v>1324</v>
      </c>
      <c r="B1323" s="6">
        <f t="shared" si="20"/>
        <v>0</v>
      </c>
      <c r="C1323" s="245">
        <v>0</v>
      </c>
    </row>
    <row r="1324" spans="1:3" s="239" customFormat="1" ht="15" customHeight="1">
      <c r="A1324" s="244" t="s">
        <v>2240</v>
      </c>
      <c r="B1324" s="6">
        <f t="shared" si="20"/>
        <v>0</v>
      </c>
      <c r="C1324" s="245">
        <v>0</v>
      </c>
    </row>
    <row r="1325" spans="1:3" s="239" customFormat="1" ht="15" customHeight="1">
      <c r="A1325" s="244" t="s">
        <v>2241</v>
      </c>
      <c r="B1325" s="6">
        <f t="shared" si="20"/>
        <v>4</v>
      </c>
      <c r="C1325" s="245">
        <v>4</v>
      </c>
    </row>
    <row r="1326" spans="1:3" s="239" customFormat="1" ht="15" customHeight="1">
      <c r="A1326" s="244" t="s">
        <v>2242</v>
      </c>
      <c r="B1326" s="6">
        <f t="shared" si="20"/>
        <v>17</v>
      </c>
      <c r="C1326" s="245">
        <v>17</v>
      </c>
    </row>
    <row r="1327" spans="1:3" s="239" customFormat="1" ht="15" customHeight="1">
      <c r="A1327" s="244" t="s">
        <v>2243</v>
      </c>
      <c r="B1327" s="6">
        <f t="shared" si="20"/>
        <v>0</v>
      </c>
      <c r="C1327" s="245">
        <v>0</v>
      </c>
    </row>
    <row r="1328" spans="1:3" s="239" customFormat="1" ht="15" customHeight="1">
      <c r="A1328" s="244" t="s">
        <v>2244</v>
      </c>
      <c r="B1328" s="6">
        <f t="shared" si="20"/>
        <v>0</v>
      </c>
      <c r="C1328" s="245">
        <v>0</v>
      </c>
    </row>
    <row r="1329" spans="1:3" s="239" customFormat="1" ht="15" customHeight="1">
      <c r="A1329" s="244" t="s">
        <v>2245</v>
      </c>
      <c r="B1329" s="6">
        <f t="shared" si="20"/>
        <v>0</v>
      </c>
      <c r="C1329" s="245">
        <v>0</v>
      </c>
    </row>
    <row r="1330" spans="1:3" s="239" customFormat="1" ht="15" customHeight="1">
      <c r="A1330" s="244" t="s">
        <v>2246</v>
      </c>
      <c r="B1330" s="6">
        <f t="shared" si="20"/>
        <v>0</v>
      </c>
      <c r="C1330" s="245">
        <v>0</v>
      </c>
    </row>
    <row r="1331" spans="1:3" s="239" customFormat="1" ht="15" customHeight="1">
      <c r="A1331" s="244" t="s">
        <v>2247</v>
      </c>
      <c r="B1331" s="6">
        <f t="shared" si="20"/>
        <v>70</v>
      </c>
      <c r="C1331" s="245">
        <v>70</v>
      </c>
    </row>
    <row r="1332" spans="1:3" s="239" customFormat="1" ht="15" customHeight="1">
      <c r="A1332" s="244" t="s">
        <v>2248</v>
      </c>
      <c r="B1332" s="6">
        <f t="shared" si="20"/>
        <v>0</v>
      </c>
      <c r="C1332" s="245">
        <v>0</v>
      </c>
    </row>
    <row r="1333" spans="1:3" s="239" customFormat="1" ht="15" customHeight="1">
      <c r="A1333" s="244" t="s">
        <v>1321</v>
      </c>
      <c r="B1333" s="6">
        <f t="shared" si="20"/>
        <v>75</v>
      </c>
      <c r="C1333" s="245">
        <v>75</v>
      </c>
    </row>
    <row r="1334" spans="1:3" s="239" customFormat="1" ht="15" customHeight="1">
      <c r="A1334" s="244" t="s">
        <v>2249</v>
      </c>
      <c r="B1334" s="6">
        <f t="shared" si="20"/>
        <v>755</v>
      </c>
      <c r="C1334" s="245">
        <v>755</v>
      </c>
    </row>
    <row r="1335" spans="1:3" s="239" customFormat="1" ht="15" customHeight="1">
      <c r="A1335" s="243" t="s">
        <v>2250</v>
      </c>
      <c r="B1335" s="6">
        <f t="shared" si="20"/>
        <v>0</v>
      </c>
      <c r="C1335" s="245">
        <f>SUM(C1336:C1348)</f>
        <v>0</v>
      </c>
    </row>
    <row r="1336" spans="1:3" s="239" customFormat="1" ht="15" customHeight="1">
      <c r="A1336" s="244" t="s">
        <v>1318</v>
      </c>
      <c r="B1336" s="6">
        <f t="shared" si="20"/>
        <v>0</v>
      </c>
      <c r="C1336" s="245">
        <v>0</v>
      </c>
    </row>
    <row r="1337" spans="1:3" s="239" customFormat="1" ht="15" customHeight="1">
      <c r="A1337" s="244" t="s">
        <v>1319</v>
      </c>
      <c r="B1337" s="6">
        <f t="shared" si="20"/>
        <v>0</v>
      </c>
      <c r="C1337" s="245">
        <v>0</v>
      </c>
    </row>
    <row r="1338" spans="1:3" s="239" customFormat="1" ht="15" customHeight="1">
      <c r="A1338" s="244" t="s">
        <v>1324</v>
      </c>
      <c r="B1338" s="6">
        <f t="shared" si="20"/>
        <v>0</v>
      </c>
      <c r="C1338" s="245">
        <v>0</v>
      </c>
    </row>
    <row r="1339" spans="1:3" s="239" customFormat="1" ht="15" customHeight="1">
      <c r="A1339" s="244" t="s">
        <v>2251</v>
      </c>
      <c r="B1339" s="6">
        <f t="shared" si="20"/>
        <v>0</v>
      </c>
      <c r="C1339" s="245">
        <v>0</v>
      </c>
    </row>
    <row r="1340" spans="1:3" s="239" customFormat="1" ht="15" customHeight="1">
      <c r="A1340" s="244" t="s">
        <v>2252</v>
      </c>
      <c r="B1340" s="6">
        <f t="shared" si="20"/>
        <v>0</v>
      </c>
      <c r="C1340" s="245">
        <v>0</v>
      </c>
    </row>
    <row r="1341" spans="1:3" s="239" customFormat="1" ht="15" customHeight="1">
      <c r="A1341" s="244" t="s">
        <v>2253</v>
      </c>
      <c r="B1341" s="6">
        <f t="shared" si="20"/>
        <v>0</v>
      </c>
      <c r="C1341" s="245">
        <v>0</v>
      </c>
    </row>
    <row r="1342" spans="1:3" s="239" customFormat="1" ht="15" customHeight="1">
      <c r="A1342" s="244" t="s">
        <v>2254</v>
      </c>
      <c r="B1342" s="6">
        <f t="shared" si="20"/>
        <v>0</v>
      </c>
      <c r="C1342" s="245">
        <v>0</v>
      </c>
    </row>
    <row r="1343" spans="1:3" s="239" customFormat="1" ht="15" customHeight="1">
      <c r="A1343" s="244" t="s">
        <v>2255</v>
      </c>
      <c r="B1343" s="6">
        <f t="shared" si="20"/>
        <v>0</v>
      </c>
      <c r="C1343" s="245">
        <v>0</v>
      </c>
    </row>
    <row r="1344" spans="1:3" s="239" customFormat="1" ht="15" customHeight="1">
      <c r="A1344" s="244" t="s">
        <v>2256</v>
      </c>
      <c r="B1344" s="6">
        <f t="shared" si="20"/>
        <v>0</v>
      </c>
      <c r="C1344" s="245">
        <v>0</v>
      </c>
    </row>
    <row r="1345" spans="1:3" s="239" customFormat="1" ht="15" customHeight="1">
      <c r="A1345" s="244" t="s">
        <v>2257</v>
      </c>
      <c r="B1345" s="6">
        <f t="shared" si="20"/>
        <v>0</v>
      </c>
      <c r="C1345" s="245">
        <v>0</v>
      </c>
    </row>
    <row r="1346" spans="1:3" s="239" customFormat="1" ht="15" customHeight="1">
      <c r="A1346" s="244" t="s">
        <v>2258</v>
      </c>
      <c r="B1346" s="6">
        <f t="shared" si="20"/>
        <v>0</v>
      </c>
      <c r="C1346" s="245">
        <v>0</v>
      </c>
    </row>
    <row r="1347" spans="1:3" s="239" customFormat="1" ht="15" customHeight="1">
      <c r="A1347" s="244" t="s">
        <v>1321</v>
      </c>
      <c r="B1347" s="6">
        <f t="shared" si="20"/>
        <v>0</v>
      </c>
      <c r="C1347" s="245">
        <v>0</v>
      </c>
    </row>
    <row r="1348" spans="1:3" s="239" customFormat="1" ht="15" customHeight="1">
      <c r="A1348" s="244" t="s">
        <v>2259</v>
      </c>
      <c r="B1348" s="6">
        <f t="shared" si="20"/>
        <v>0</v>
      </c>
      <c r="C1348" s="245">
        <v>0</v>
      </c>
    </row>
    <row r="1349" spans="1:3" s="239" customFormat="1" ht="15" customHeight="1">
      <c r="A1349" s="243" t="s">
        <v>2260</v>
      </c>
      <c r="B1349" s="6">
        <f t="shared" si="20"/>
        <v>0</v>
      </c>
      <c r="C1349" s="245">
        <f>SUM(C1350:C1353)</f>
        <v>0</v>
      </c>
    </row>
    <row r="1350" spans="1:3" s="239" customFormat="1" ht="15" customHeight="1">
      <c r="A1350" s="244" t="s">
        <v>2261</v>
      </c>
      <c r="B1350" s="6">
        <f t="shared" si="20"/>
        <v>0</v>
      </c>
      <c r="C1350" s="245">
        <v>0</v>
      </c>
    </row>
    <row r="1351" spans="1:3" s="239" customFormat="1" ht="15" customHeight="1">
      <c r="A1351" s="244" t="s">
        <v>2262</v>
      </c>
      <c r="B1351" s="6">
        <f t="shared" si="20"/>
        <v>0</v>
      </c>
      <c r="C1351" s="245">
        <v>0</v>
      </c>
    </row>
    <row r="1352" spans="1:3" s="239" customFormat="1" ht="15" customHeight="1">
      <c r="A1352" s="244" t="s">
        <v>2263</v>
      </c>
      <c r="B1352" s="6">
        <f t="shared" si="20"/>
        <v>0</v>
      </c>
      <c r="C1352" s="245">
        <v>0</v>
      </c>
    </row>
    <row r="1353" spans="1:3" s="239" customFormat="1" ht="15" customHeight="1">
      <c r="A1353" s="244" t="s">
        <v>2264</v>
      </c>
      <c r="B1353" s="6">
        <f t="shared" ref="B1353:B1386" si="21">C1353</f>
        <v>0</v>
      </c>
      <c r="C1353" s="245">
        <v>0</v>
      </c>
    </row>
    <row r="1354" spans="1:3" s="239" customFormat="1" ht="15" customHeight="1">
      <c r="A1354" s="243" t="s">
        <v>2265</v>
      </c>
      <c r="B1354" s="6">
        <f t="shared" si="21"/>
        <v>60</v>
      </c>
      <c r="C1354" s="245">
        <f>SUM(C1355:C1359)</f>
        <v>60</v>
      </c>
    </row>
    <row r="1355" spans="1:3" s="239" customFormat="1" ht="15" customHeight="1">
      <c r="A1355" s="244" t="s">
        <v>2266</v>
      </c>
      <c r="B1355" s="6">
        <f t="shared" si="21"/>
        <v>0</v>
      </c>
      <c r="C1355" s="245">
        <v>0</v>
      </c>
    </row>
    <row r="1356" spans="1:3" s="239" customFormat="1" ht="15" customHeight="1">
      <c r="A1356" s="244" t="s">
        <v>2267</v>
      </c>
      <c r="B1356" s="6">
        <f t="shared" si="21"/>
        <v>0</v>
      </c>
      <c r="C1356" s="245">
        <v>0</v>
      </c>
    </row>
    <row r="1357" spans="1:3" s="239" customFormat="1" ht="15" customHeight="1">
      <c r="A1357" s="244" t="s">
        <v>2268</v>
      </c>
      <c r="B1357" s="6">
        <f t="shared" si="21"/>
        <v>60</v>
      </c>
      <c r="C1357" s="245">
        <v>60</v>
      </c>
    </row>
    <row r="1358" spans="1:3" s="239" customFormat="1" ht="15" customHeight="1">
      <c r="A1358" s="244" t="s">
        <v>2269</v>
      </c>
      <c r="B1358" s="6">
        <f t="shared" si="21"/>
        <v>0</v>
      </c>
      <c r="C1358" s="245">
        <v>0</v>
      </c>
    </row>
    <row r="1359" spans="1:3" s="239" customFormat="1" ht="15" customHeight="1">
      <c r="A1359" s="244" t="s">
        <v>2270</v>
      </c>
      <c r="B1359" s="6">
        <f t="shared" si="21"/>
        <v>0</v>
      </c>
      <c r="C1359" s="245">
        <v>0</v>
      </c>
    </row>
    <row r="1360" spans="1:3" s="239" customFormat="1" ht="15" customHeight="1">
      <c r="A1360" s="243" t="s">
        <v>2271</v>
      </c>
      <c r="B1360" s="6">
        <f t="shared" si="21"/>
        <v>0</v>
      </c>
      <c r="C1360" s="245">
        <f>SUM(C1361:C1371)</f>
        <v>0</v>
      </c>
    </row>
    <row r="1361" spans="1:3" s="239" customFormat="1" ht="15" customHeight="1">
      <c r="A1361" s="244" t="s">
        <v>2272</v>
      </c>
      <c r="B1361" s="6">
        <f t="shared" si="21"/>
        <v>0</v>
      </c>
      <c r="C1361" s="245">
        <v>0</v>
      </c>
    </row>
    <row r="1362" spans="1:3" s="239" customFormat="1" ht="15" customHeight="1">
      <c r="A1362" s="244" t="s">
        <v>2273</v>
      </c>
      <c r="B1362" s="6">
        <f t="shared" si="21"/>
        <v>0</v>
      </c>
      <c r="C1362" s="245">
        <v>0</v>
      </c>
    </row>
    <row r="1363" spans="1:3" s="239" customFormat="1" ht="15" customHeight="1">
      <c r="A1363" s="244" t="s">
        <v>2274</v>
      </c>
      <c r="B1363" s="6">
        <f t="shared" si="21"/>
        <v>0</v>
      </c>
      <c r="C1363" s="245">
        <v>0</v>
      </c>
    </row>
    <row r="1364" spans="1:3" s="239" customFormat="1" ht="15" customHeight="1">
      <c r="A1364" s="244" t="s">
        <v>2275</v>
      </c>
      <c r="B1364" s="6">
        <f t="shared" si="21"/>
        <v>0</v>
      </c>
      <c r="C1364" s="245">
        <v>0</v>
      </c>
    </row>
    <row r="1365" spans="1:3" s="239" customFormat="1" ht="15" customHeight="1">
      <c r="A1365" s="244" t="s">
        <v>2276</v>
      </c>
      <c r="B1365" s="6">
        <f t="shared" si="21"/>
        <v>0</v>
      </c>
      <c r="C1365" s="245">
        <v>0</v>
      </c>
    </row>
    <row r="1366" spans="1:3" s="239" customFormat="1" ht="15" customHeight="1">
      <c r="A1366" s="244" t="s">
        <v>2277</v>
      </c>
      <c r="B1366" s="6">
        <f t="shared" si="21"/>
        <v>0</v>
      </c>
      <c r="C1366" s="245">
        <v>0</v>
      </c>
    </row>
    <row r="1367" spans="1:3" s="239" customFormat="1" ht="15" customHeight="1">
      <c r="A1367" s="244" t="s">
        <v>2278</v>
      </c>
      <c r="B1367" s="6">
        <f t="shared" si="21"/>
        <v>0</v>
      </c>
      <c r="C1367" s="245">
        <v>0</v>
      </c>
    </row>
    <row r="1368" spans="1:3" s="239" customFormat="1" ht="15" customHeight="1">
      <c r="A1368" s="244" t="s">
        <v>2279</v>
      </c>
      <c r="B1368" s="6">
        <f t="shared" si="21"/>
        <v>0</v>
      </c>
      <c r="C1368" s="245">
        <v>0</v>
      </c>
    </row>
    <row r="1369" spans="1:3" s="239" customFormat="1" ht="15" customHeight="1">
      <c r="A1369" s="244" t="s">
        <v>2280</v>
      </c>
      <c r="B1369" s="6">
        <f t="shared" si="21"/>
        <v>0</v>
      </c>
      <c r="C1369" s="245">
        <v>0</v>
      </c>
    </row>
    <row r="1370" spans="1:3" s="239" customFormat="1" ht="15" customHeight="1">
      <c r="A1370" s="244" t="s">
        <v>2281</v>
      </c>
      <c r="B1370" s="6">
        <f t="shared" si="21"/>
        <v>0</v>
      </c>
      <c r="C1370" s="245">
        <v>0</v>
      </c>
    </row>
    <row r="1371" spans="1:3" s="239" customFormat="1" ht="15" customHeight="1">
      <c r="A1371" s="244" t="s">
        <v>2282</v>
      </c>
      <c r="B1371" s="6">
        <f t="shared" si="21"/>
        <v>0</v>
      </c>
      <c r="C1371" s="245">
        <v>0</v>
      </c>
    </row>
    <row r="1372" spans="1:3" s="239" customFormat="1" ht="15" customHeight="1">
      <c r="A1372" s="243" t="s">
        <v>2283</v>
      </c>
      <c r="B1372" s="6">
        <f t="shared" si="21"/>
        <v>205</v>
      </c>
      <c r="C1372" s="245">
        <f>C1373</f>
        <v>205</v>
      </c>
    </row>
    <row r="1373" spans="1:3" s="239" customFormat="1" ht="15" customHeight="1">
      <c r="A1373" s="243" t="s">
        <v>2284</v>
      </c>
      <c r="B1373" s="6">
        <f t="shared" si="21"/>
        <v>205</v>
      </c>
      <c r="C1373" s="245">
        <f>C1374</f>
        <v>205</v>
      </c>
    </row>
    <row r="1374" spans="1:3" s="239" customFormat="1" ht="15" customHeight="1">
      <c r="A1374" s="244" t="s">
        <v>2285</v>
      </c>
      <c r="B1374" s="6">
        <f t="shared" si="21"/>
        <v>205</v>
      </c>
      <c r="C1374" s="245">
        <v>205</v>
      </c>
    </row>
    <row r="1375" spans="1:3" s="239" customFormat="1" ht="15" customHeight="1">
      <c r="A1375" s="243" t="s">
        <v>2286</v>
      </c>
      <c r="B1375" s="6">
        <f t="shared" si="21"/>
        <v>14375</v>
      </c>
      <c r="C1375" s="245">
        <f>SUM(C1376,C1377,C1378)</f>
        <v>14375</v>
      </c>
    </row>
    <row r="1376" spans="1:3" s="239" customFormat="1" ht="15" customHeight="1">
      <c r="A1376" s="243" t="s">
        <v>2287</v>
      </c>
      <c r="B1376" s="6">
        <f t="shared" si="21"/>
        <v>0</v>
      </c>
      <c r="C1376" s="245">
        <v>0</v>
      </c>
    </row>
    <row r="1377" spans="1:3" s="239" customFormat="1" ht="15" customHeight="1">
      <c r="A1377" s="243" t="s">
        <v>2288</v>
      </c>
      <c r="B1377" s="6">
        <f t="shared" si="21"/>
        <v>0</v>
      </c>
      <c r="C1377" s="245">
        <v>0</v>
      </c>
    </row>
    <row r="1378" spans="1:3" s="239" customFormat="1" ht="15" customHeight="1">
      <c r="A1378" s="243" t="s">
        <v>2289</v>
      </c>
      <c r="B1378" s="6">
        <f t="shared" si="21"/>
        <v>14375</v>
      </c>
      <c r="C1378" s="245">
        <f>SUM(C1379:C1382)</f>
        <v>14375</v>
      </c>
    </row>
    <row r="1379" spans="1:3" s="239" customFormat="1" ht="15" customHeight="1">
      <c r="A1379" s="244" t="s">
        <v>2290</v>
      </c>
      <c r="B1379" s="6">
        <f t="shared" si="21"/>
        <v>14375</v>
      </c>
      <c r="C1379" s="245">
        <v>14375</v>
      </c>
    </row>
    <row r="1380" spans="1:3" s="239" customFormat="1" ht="15" customHeight="1">
      <c r="A1380" s="244" t="s">
        <v>2291</v>
      </c>
      <c r="B1380" s="6">
        <f t="shared" si="21"/>
        <v>0</v>
      </c>
      <c r="C1380" s="245">
        <v>0</v>
      </c>
    </row>
    <row r="1381" spans="1:3" s="239" customFormat="1" ht="15" customHeight="1">
      <c r="A1381" s="244" t="s">
        <v>2292</v>
      </c>
      <c r="B1381" s="6">
        <f t="shared" si="21"/>
        <v>0</v>
      </c>
      <c r="C1381" s="245">
        <v>0</v>
      </c>
    </row>
    <row r="1382" spans="1:3" s="239" customFormat="1" ht="15" customHeight="1">
      <c r="A1382" s="244" t="s">
        <v>2293</v>
      </c>
      <c r="B1382" s="6">
        <f t="shared" si="21"/>
        <v>0</v>
      </c>
      <c r="C1382" s="245">
        <v>0</v>
      </c>
    </row>
    <row r="1383" spans="1:3" s="239" customFormat="1" ht="15" customHeight="1">
      <c r="A1383" s="243" t="s">
        <v>2294</v>
      </c>
      <c r="B1383" s="6">
        <f t="shared" si="21"/>
        <v>148</v>
      </c>
      <c r="C1383" s="245">
        <f>C1384+C1385+C1386</f>
        <v>148</v>
      </c>
    </row>
    <row r="1384" spans="1:3" s="239" customFormat="1" ht="15" customHeight="1">
      <c r="A1384" s="243" t="s">
        <v>2295</v>
      </c>
      <c r="B1384" s="6">
        <f t="shared" si="21"/>
        <v>0</v>
      </c>
      <c r="C1384" s="245">
        <v>0</v>
      </c>
    </row>
    <row r="1385" spans="1:3" s="239" customFormat="1" ht="15" customHeight="1">
      <c r="A1385" s="243" t="s">
        <v>2296</v>
      </c>
      <c r="B1385" s="6">
        <f t="shared" si="21"/>
        <v>0</v>
      </c>
      <c r="C1385" s="245">
        <v>0</v>
      </c>
    </row>
    <row r="1386" spans="1:3" s="239" customFormat="1" ht="15" customHeight="1">
      <c r="A1386" s="243" t="s">
        <v>2297</v>
      </c>
      <c r="B1386" s="6">
        <f t="shared" si="21"/>
        <v>148</v>
      </c>
      <c r="C1386" s="245">
        <v>148</v>
      </c>
    </row>
    <row r="1387" spans="1:3" ht="15.75" customHeight="1">
      <c r="A1387" s="122" t="s">
        <v>1224</v>
      </c>
      <c r="B1387" s="121">
        <f>C1387</f>
        <v>139563</v>
      </c>
      <c r="C1387" s="121">
        <f>SUM(C1388:C1401)</f>
        <v>139563</v>
      </c>
    </row>
    <row r="1388" spans="1:3" ht="15" customHeight="1">
      <c r="A1388" s="123" t="s">
        <v>1225</v>
      </c>
      <c r="B1388" s="124">
        <f t="shared" ref="B1388:B1404" si="22">C1388</f>
        <v>-919</v>
      </c>
      <c r="C1388" s="141">
        <v>-919</v>
      </c>
    </row>
    <row r="1389" spans="1:3" ht="15" customHeight="1">
      <c r="A1389" s="123" t="s">
        <v>1226</v>
      </c>
      <c r="B1389" s="124">
        <f t="shared" si="22"/>
        <v>0</v>
      </c>
      <c r="C1389" s="141"/>
    </row>
    <row r="1390" spans="1:3">
      <c r="A1390" s="19" t="s">
        <v>1227</v>
      </c>
      <c r="B1390" s="124">
        <f t="shared" si="22"/>
        <v>0</v>
      </c>
      <c r="C1390" s="141"/>
    </row>
    <row r="1391" spans="1:3">
      <c r="A1391" s="19" t="s">
        <v>1228</v>
      </c>
      <c r="B1391" s="124">
        <f t="shared" si="22"/>
        <v>0</v>
      </c>
      <c r="C1391" s="141"/>
    </row>
    <row r="1392" spans="1:3">
      <c r="A1392" s="19" t="s">
        <v>1229</v>
      </c>
      <c r="B1392" s="124">
        <f t="shared" si="22"/>
        <v>0</v>
      </c>
      <c r="C1392" s="141"/>
    </row>
    <row r="1393" spans="1:3">
      <c r="A1393" s="19" t="s">
        <v>1230</v>
      </c>
      <c r="B1393" s="124">
        <f t="shared" si="22"/>
        <v>0</v>
      </c>
      <c r="C1393" s="124"/>
    </row>
    <row r="1394" spans="1:3">
      <c r="A1394" s="19" t="s">
        <v>1231</v>
      </c>
      <c r="B1394" s="124">
        <f t="shared" si="22"/>
        <v>0</v>
      </c>
      <c r="C1394" s="124"/>
    </row>
    <row r="1395" spans="1:3" ht="27" hidden="1">
      <c r="A1395" s="19" t="s">
        <v>1232</v>
      </c>
      <c r="B1395" s="124">
        <f t="shared" si="22"/>
        <v>0</v>
      </c>
      <c r="C1395" s="124"/>
    </row>
    <row r="1396" spans="1:3">
      <c r="A1396" s="19" t="s">
        <v>1233</v>
      </c>
      <c r="B1396" s="124">
        <f t="shared" si="22"/>
        <v>0</v>
      </c>
      <c r="C1396" s="124"/>
    </row>
    <row r="1397" spans="1:3">
      <c r="A1397" s="19" t="s">
        <v>386</v>
      </c>
      <c r="B1397" s="124">
        <f t="shared" si="22"/>
        <v>87090</v>
      </c>
      <c r="C1397" s="141">
        <v>87090</v>
      </c>
    </row>
    <row r="1398" spans="1:3">
      <c r="A1398" s="123" t="s">
        <v>1234</v>
      </c>
      <c r="B1398" s="124">
        <f t="shared" si="22"/>
        <v>0</v>
      </c>
      <c r="C1398" s="124"/>
    </row>
    <row r="1399" spans="1:3">
      <c r="A1399" s="123" t="s">
        <v>1235</v>
      </c>
      <c r="B1399" s="124">
        <f t="shared" si="22"/>
        <v>41000</v>
      </c>
      <c r="C1399" s="141">
        <v>41000</v>
      </c>
    </row>
    <row r="1400" spans="1:3">
      <c r="A1400" s="123" t="s">
        <v>1236</v>
      </c>
      <c r="B1400" s="124">
        <f t="shared" si="22"/>
        <v>0</v>
      </c>
      <c r="C1400" s="124"/>
    </row>
    <row r="1401" spans="1:3">
      <c r="A1401" s="123" t="s">
        <v>1237</v>
      </c>
      <c r="B1401" s="124">
        <f t="shared" si="22"/>
        <v>12392</v>
      </c>
      <c r="C1401" s="124">
        <v>12392</v>
      </c>
    </row>
    <row r="1402" spans="1:3">
      <c r="A1402" s="123" t="s">
        <v>1238</v>
      </c>
      <c r="B1402" s="124">
        <f t="shared" si="22"/>
        <v>0</v>
      </c>
      <c r="C1402" s="124"/>
    </row>
    <row r="1403" spans="1:3">
      <c r="A1403" s="123" t="s">
        <v>68</v>
      </c>
      <c r="B1403" s="124">
        <f t="shared" si="22"/>
        <v>0</v>
      </c>
      <c r="C1403" s="124"/>
    </row>
    <row r="1404" spans="1:3">
      <c r="A1404" s="120" t="s">
        <v>1239</v>
      </c>
      <c r="B1404" s="121">
        <f t="shared" si="22"/>
        <v>807742</v>
      </c>
      <c r="C1404" s="121">
        <f>C8+C1387</f>
        <v>807742</v>
      </c>
    </row>
  </sheetData>
  <mergeCells count="4">
    <mergeCell ref="A1:C1"/>
    <mergeCell ref="A2:C2"/>
    <mergeCell ref="A4:A6"/>
    <mergeCell ref="B4:C6"/>
  </mergeCells>
  <phoneticPr fontId="74" type="noConversion"/>
  <pageMargins left="0.51181102362204722" right="0.51181102362204722" top="0.35433070866141736" bottom="0.15748031496062992"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DG432"/>
  <sheetViews>
    <sheetView workbookViewId="0">
      <selection activeCell="H2" sqref="H2:R2"/>
    </sheetView>
  </sheetViews>
  <sheetFormatPr defaultRowHeight="14.25"/>
  <cols>
    <col min="1" max="3" width="3.75" style="163" customWidth="1"/>
    <col min="4" max="16384" width="9" style="163"/>
  </cols>
  <sheetData>
    <row r="1" spans="1:111" s="168" customFormat="1" ht="20.25">
      <c r="A1" s="249" t="s">
        <v>2534</v>
      </c>
      <c r="B1" s="249"/>
      <c r="C1" s="249"/>
      <c r="D1" s="249"/>
      <c r="E1" s="249"/>
      <c r="F1" s="249"/>
      <c r="G1" s="249"/>
      <c r="H1" s="249"/>
      <c r="I1" s="249"/>
      <c r="J1" s="249"/>
      <c r="K1" s="249"/>
      <c r="L1" s="249"/>
      <c r="M1" s="249"/>
      <c r="N1" s="249"/>
      <c r="O1" s="249"/>
      <c r="P1" s="249"/>
      <c r="Q1" s="249"/>
    </row>
    <row r="2" spans="1:111" ht="48.75" customHeight="1">
      <c r="H2" s="338" t="s">
        <v>2569</v>
      </c>
      <c r="I2" s="338"/>
      <c r="J2" s="338"/>
      <c r="K2" s="338"/>
      <c r="L2" s="338"/>
      <c r="M2" s="338"/>
      <c r="N2" s="338"/>
      <c r="O2" s="338"/>
      <c r="P2" s="338"/>
      <c r="Q2" s="338"/>
      <c r="R2" s="338"/>
      <c r="AZ2" s="338" t="s">
        <v>1246</v>
      </c>
      <c r="BA2" s="338"/>
      <c r="BB2" s="338"/>
      <c r="BC2" s="338"/>
      <c r="BD2" s="338"/>
      <c r="BE2" s="338"/>
      <c r="BF2" s="338"/>
      <c r="BG2" s="338"/>
      <c r="BH2" s="338"/>
      <c r="BI2" s="189"/>
    </row>
    <row r="3" spans="1:111">
      <c r="DG3" s="178"/>
    </row>
    <row r="4" spans="1:111">
      <c r="A4" s="179"/>
      <c r="BE4" s="180" t="s">
        <v>505</v>
      </c>
      <c r="DG4" s="178" t="s">
        <v>506</v>
      </c>
    </row>
    <row r="5" spans="1:111" ht="14.25" customHeight="1">
      <c r="A5" s="344" t="s">
        <v>507</v>
      </c>
      <c r="B5" s="345" t="s">
        <v>504</v>
      </c>
      <c r="C5" s="345" t="s">
        <v>504</v>
      </c>
      <c r="D5" s="345" t="s">
        <v>504</v>
      </c>
      <c r="E5" s="345" t="s">
        <v>11</v>
      </c>
      <c r="F5" s="342" t="s">
        <v>407</v>
      </c>
      <c r="G5" s="342" t="s">
        <v>504</v>
      </c>
      <c r="H5" s="342" t="s">
        <v>504</v>
      </c>
      <c r="I5" s="342" t="s">
        <v>504</v>
      </c>
      <c r="J5" s="342" t="s">
        <v>504</v>
      </c>
      <c r="K5" s="342" t="s">
        <v>504</v>
      </c>
      <c r="L5" s="342" t="s">
        <v>504</v>
      </c>
      <c r="M5" s="342" t="s">
        <v>504</v>
      </c>
      <c r="N5" s="342" t="s">
        <v>504</v>
      </c>
      <c r="O5" s="342" t="s">
        <v>504</v>
      </c>
      <c r="P5" s="342" t="s">
        <v>504</v>
      </c>
      <c r="Q5" s="342" t="s">
        <v>504</v>
      </c>
      <c r="R5" s="342" t="s">
        <v>504</v>
      </c>
      <c r="S5" s="342" t="s">
        <v>504</v>
      </c>
      <c r="T5" s="342" t="s">
        <v>421</v>
      </c>
      <c r="U5" s="342" t="s">
        <v>504</v>
      </c>
      <c r="V5" s="342" t="s">
        <v>504</v>
      </c>
      <c r="W5" s="342" t="s">
        <v>504</v>
      </c>
      <c r="X5" s="342" t="s">
        <v>504</v>
      </c>
      <c r="Y5" s="342" t="s">
        <v>504</v>
      </c>
      <c r="Z5" s="342" t="s">
        <v>504</v>
      </c>
      <c r="AA5" s="342" t="s">
        <v>504</v>
      </c>
      <c r="AB5" s="342" t="s">
        <v>504</v>
      </c>
      <c r="AC5" s="342" t="s">
        <v>504</v>
      </c>
      <c r="AD5" s="342" t="s">
        <v>504</v>
      </c>
      <c r="AE5" s="342" t="s">
        <v>504</v>
      </c>
      <c r="AF5" s="342" t="s">
        <v>504</v>
      </c>
      <c r="AG5" s="342" t="s">
        <v>504</v>
      </c>
      <c r="AH5" s="342" t="s">
        <v>504</v>
      </c>
      <c r="AI5" s="342" t="s">
        <v>504</v>
      </c>
      <c r="AJ5" s="342" t="s">
        <v>504</v>
      </c>
      <c r="AK5" s="342" t="s">
        <v>504</v>
      </c>
      <c r="AL5" s="342" t="s">
        <v>504</v>
      </c>
      <c r="AM5" s="342" t="s">
        <v>504</v>
      </c>
      <c r="AN5" s="342" t="s">
        <v>504</v>
      </c>
      <c r="AO5" s="342" t="s">
        <v>504</v>
      </c>
      <c r="AP5" s="342" t="s">
        <v>504</v>
      </c>
      <c r="AQ5" s="342" t="s">
        <v>504</v>
      </c>
      <c r="AR5" s="342" t="s">
        <v>504</v>
      </c>
      <c r="AS5" s="342" t="s">
        <v>504</v>
      </c>
      <c r="AT5" s="342" t="s">
        <v>504</v>
      </c>
      <c r="AU5" s="342" t="s">
        <v>504</v>
      </c>
      <c r="AV5" s="342" t="s">
        <v>449</v>
      </c>
      <c r="AW5" s="342" t="s">
        <v>504</v>
      </c>
      <c r="AX5" s="342" t="s">
        <v>504</v>
      </c>
      <c r="AY5" s="342" t="s">
        <v>504</v>
      </c>
      <c r="AZ5" s="342" t="s">
        <v>504</v>
      </c>
      <c r="BA5" s="342" t="s">
        <v>504</v>
      </c>
      <c r="BB5" s="342" t="s">
        <v>504</v>
      </c>
      <c r="BC5" s="342" t="s">
        <v>504</v>
      </c>
      <c r="BD5" s="342" t="s">
        <v>504</v>
      </c>
      <c r="BE5" s="342" t="s">
        <v>504</v>
      </c>
      <c r="BF5" s="342" t="s">
        <v>504</v>
      </c>
      <c r="BG5" s="342" t="s">
        <v>504</v>
      </c>
      <c r="BH5" s="342" t="s">
        <v>461</v>
      </c>
      <c r="BI5" s="342" t="s">
        <v>504</v>
      </c>
      <c r="BJ5" s="342" t="s">
        <v>504</v>
      </c>
      <c r="BK5" s="342" t="s">
        <v>504</v>
      </c>
      <c r="BL5" s="342" t="s">
        <v>504</v>
      </c>
      <c r="BM5" s="342" t="s">
        <v>466</v>
      </c>
      <c r="BN5" s="342" t="s">
        <v>504</v>
      </c>
      <c r="BO5" s="342" t="s">
        <v>504</v>
      </c>
      <c r="BP5" s="342" t="s">
        <v>504</v>
      </c>
      <c r="BQ5" s="342" t="s">
        <v>504</v>
      </c>
      <c r="BR5" s="342" t="s">
        <v>504</v>
      </c>
      <c r="BS5" s="342" t="s">
        <v>504</v>
      </c>
      <c r="BT5" s="342" t="s">
        <v>504</v>
      </c>
      <c r="BU5" s="342" t="s">
        <v>504</v>
      </c>
      <c r="BV5" s="342" t="s">
        <v>504</v>
      </c>
      <c r="BW5" s="342" t="s">
        <v>504</v>
      </c>
      <c r="BX5" s="342" t="s">
        <v>504</v>
      </c>
      <c r="BY5" s="342" t="s">
        <v>504</v>
      </c>
      <c r="BZ5" s="342" t="s">
        <v>508</v>
      </c>
      <c r="CA5" s="342" t="s">
        <v>504</v>
      </c>
      <c r="CB5" s="342" t="s">
        <v>504</v>
      </c>
      <c r="CC5" s="342" t="s">
        <v>504</v>
      </c>
      <c r="CD5" s="342" t="s">
        <v>504</v>
      </c>
      <c r="CE5" s="342" t="s">
        <v>504</v>
      </c>
      <c r="CF5" s="342" t="s">
        <v>504</v>
      </c>
      <c r="CG5" s="342" t="s">
        <v>504</v>
      </c>
      <c r="CH5" s="342" t="s">
        <v>504</v>
      </c>
      <c r="CI5" s="342" t="s">
        <v>504</v>
      </c>
      <c r="CJ5" s="342" t="s">
        <v>504</v>
      </c>
      <c r="CK5" s="342" t="s">
        <v>504</v>
      </c>
      <c r="CL5" s="342" t="s">
        <v>504</v>
      </c>
      <c r="CM5" s="342" t="s">
        <v>504</v>
      </c>
      <c r="CN5" s="342" t="s">
        <v>504</v>
      </c>
      <c r="CO5" s="342" t="s">
        <v>504</v>
      </c>
      <c r="CP5" s="342" t="s">
        <v>504</v>
      </c>
      <c r="CQ5" s="342" t="s">
        <v>485</v>
      </c>
      <c r="CR5" s="342" t="s">
        <v>504</v>
      </c>
      <c r="CS5" s="342" t="s">
        <v>504</v>
      </c>
      <c r="CT5" s="342" t="s">
        <v>488</v>
      </c>
      <c r="CU5" s="342" t="s">
        <v>504</v>
      </c>
      <c r="CV5" s="342" t="s">
        <v>504</v>
      </c>
      <c r="CW5" s="342" t="s">
        <v>504</v>
      </c>
      <c r="CX5" s="342" t="s">
        <v>504</v>
      </c>
      <c r="CY5" s="342" t="s">
        <v>504</v>
      </c>
      <c r="CZ5" s="342" t="s">
        <v>492</v>
      </c>
      <c r="DA5" s="342" t="s">
        <v>504</v>
      </c>
      <c r="DB5" s="342" t="s">
        <v>504</v>
      </c>
      <c r="DC5" s="342" t="s">
        <v>495</v>
      </c>
      <c r="DD5" s="342" t="s">
        <v>504</v>
      </c>
      <c r="DE5" s="342" t="s">
        <v>504</v>
      </c>
      <c r="DF5" s="342" t="s">
        <v>504</v>
      </c>
      <c r="DG5" s="343" t="s">
        <v>504</v>
      </c>
    </row>
    <row r="6" spans="1:111" ht="14.25" customHeight="1">
      <c r="A6" s="339" t="s">
        <v>509</v>
      </c>
      <c r="B6" s="340" t="s">
        <v>504</v>
      </c>
      <c r="C6" s="340" t="s">
        <v>504</v>
      </c>
      <c r="D6" s="340" t="s">
        <v>181</v>
      </c>
      <c r="E6" s="340" t="s">
        <v>504</v>
      </c>
      <c r="F6" s="340" t="s">
        <v>182</v>
      </c>
      <c r="G6" s="340" t="s">
        <v>408</v>
      </c>
      <c r="H6" s="340" t="s">
        <v>409</v>
      </c>
      <c r="I6" s="340" t="s">
        <v>410</v>
      </c>
      <c r="J6" s="340" t="s">
        <v>411</v>
      </c>
      <c r="K6" s="340" t="s">
        <v>412</v>
      </c>
      <c r="L6" s="340" t="s">
        <v>413</v>
      </c>
      <c r="M6" s="340" t="s">
        <v>414</v>
      </c>
      <c r="N6" s="340" t="s">
        <v>415</v>
      </c>
      <c r="O6" s="340" t="s">
        <v>416</v>
      </c>
      <c r="P6" s="340" t="s">
        <v>417</v>
      </c>
      <c r="Q6" s="340" t="s">
        <v>418</v>
      </c>
      <c r="R6" s="340" t="s">
        <v>419</v>
      </c>
      <c r="S6" s="340" t="s">
        <v>420</v>
      </c>
      <c r="T6" s="340" t="s">
        <v>182</v>
      </c>
      <c r="U6" s="340" t="s">
        <v>422</v>
      </c>
      <c r="V6" s="340" t="s">
        <v>423</v>
      </c>
      <c r="W6" s="340" t="s">
        <v>424</v>
      </c>
      <c r="X6" s="340" t="s">
        <v>425</v>
      </c>
      <c r="Y6" s="340" t="s">
        <v>426</v>
      </c>
      <c r="Z6" s="340" t="s">
        <v>427</v>
      </c>
      <c r="AA6" s="340" t="s">
        <v>428</v>
      </c>
      <c r="AB6" s="340" t="s">
        <v>429</v>
      </c>
      <c r="AC6" s="340" t="s">
        <v>430</v>
      </c>
      <c r="AD6" s="340" t="s">
        <v>431</v>
      </c>
      <c r="AE6" s="340" t="s">
        <v>432</v>
      </c>
      <c r="AF6" s="340" t="s">
        <v>433</v>
      </c>
      <c r="AG6" s="340" t="s">
        <v>434</v>
      </c>
      <c r="AH6" s="340" t="s">
        <v>435</v>
      </c>
      <c r="AI6" s="340" t="s">
        <v>436</v>
      </c>
      <c r="AJ6" s="340" t="s">
        <v>437</v>
      </c>
      <c r="AK6" s="340" t="s">
        <v>438</v>
      </c>
      <c r="AL6" s="340" t="s">
        <v>439</v>
      </c>
      <c r="AM6" s="340" t="s">
        <v>440</v>
      </c>
      <c r="AN6" s="340" t="s">
        <v>441</v>
      </c>
      <c r="AO6" s="340" t="s">
        <v>442</v>
      </c>
      <c r="AP6" s="340" t="s">
        <v>443</v>
      </c>
      <c r="AQ6" s="340" t="s">
        <v>444</v>
      </c>
      <c r="AR6" s="340" t="s">
        <v>445</v>
      </c>
      <c r="AS6" s="340" t="s">
        <v>446</v>
      </c>
      <c r="AT6" s="340" t="s">
        <v>447</v>
      </c>
      <c r="AU6" s="340" t="s">
        <v>448</v>
      </c>
      <c r="AV6" s="340" t="s">
        <v>182</v>
      </c>
      <c r="AW6" s="340" t="s">
        <v>450</v>
      </c>
      <c r="AX6" s="340" t="s">
        <v>451</v>
      </c>
      <c r="AY6" s="340" t="s">
        <v>452</v>
      </c>
      <c r="AZ6" s="340" t="s">
        <v>453</v>
      </c>
      <c r="BA6" s="340" t="s">
        <v>454</v>
      </c>
      <c r="BB6" s="340" t="s">
        <v>455</v>
      </c>
      <c r="BC6" s="340" t="s">
        <v>456</v>
      </c>
      <c r="BD6" s="340" t="s">
        <v>457</v>
      </c>
      <c r="BE6" s="340" t="s">
        <v>458</v>
      </c>
      <c r="BF6" s="340" t="s">
        <v>459</v>
      </c>
      <c r="BG6" s="340" t="s">
        <v>460</v>
      </c>
      <c r="BH6" s="340" t="s">
        <v>182</v>
      </c>
      <c r="BI6" s="340" t="s">
        <v>462</v>
      </c>
      <c r="BJ6" s="340" t="s">
        <v>463</v>
      </c>
      <c r="BK6" s="340" t="s">
        <v>464</v>
      </c>
      <c r="BL6" s="340" t="s">
        <v>465</v>
      </c>
      <c r="BM6" s="340" t="s">
        <v>182</v>
      </c>
      <c r="BN6" s="340" t="s">
        <v>468</v>
      </c>
      <c r="BO6" s="340" t="s">
        <v>469</v>
      </c>
      <c r="BP6" s="340" t="s">
        <v>470</v>
      </c>
      <c r="BQ6" s="340" t="s">
        <v>471</v>
      </c>
      <c r="BR6" s="340" t="s">
        <v>472</v>
      </c>
      <c r="BS6" s="340" t="s">
        <v>473</v>
      </c>
      <c r="BT6" s="340" t="s">
        <v>474</v>
      </c>
      <c r="BU6" s="340" t="s">
        <v>475</v>
      </c>
      <c r="BV6" s="340" t="s">
        <v>476</v>
      </c>
      <c r="BW6" s="340" t="s">
        <v>477</v>
      </c>
      <c r="BX6" s="340" t="s">
        <v>478</v>
      </c>
      <c r="BY6" s="340" t="s">
        <v>479</v>
      </c>
      <c r="BZ6" s="340" t="s">
        <v>182</v>
      </c>
      <c r="CA6" s="340" t="s">
        <v>468</v>
      </c>
      <c r="CB6" s="340" t="s">
        <v>469</v>
      </c>
      <c r="CC6" s="340" t="s">
        <v>470</v>
      </c>
      <c r="CD6" s="340" t="s">
        <v>471</v>
      </c>
      <c r="CE6" s="340" t="s">
        <v>472</v>
      </c>
      <c r="CF6" s="340" t="s">
        <v>473</v>
      </c>
      <c r="CG6" s="340" t="s">
        <v>474</v>
      </c>
      <c r="CH6" s="340" t="s">
        <v>480</v>
      </c>
      <c r="CI6" s="340" t="s">
        <v>481</v>
      </c>
      <c r="CJ6" s="340" t="s">
        <v>482</v>
      </c>
      <c r="CK6" s="340" t="s">
        <v>483</v>
      </c>
      <c r="CL6" s="340" t="s">
        <v>475</v>
      </c>
      <c r="CM6" s="340" t="s">
        <v>476</v>
      </c>
      <c r="CN6" s="340" t="s">
        <v>477</v>
      </c>
      <c r="CO6" s="340" t="s">
        <v>478</v>
      </c>
      <c r="CP6" s="340" t="s">
        <v>484</v>
      </c>
      <c r="CQ6" s="340" t="s">
        <v>182</v>
      </c>
      <c r="CR6" s="340" t="s">
        <v>486</v>
      </c>
      <c r="CS6" s="340" t="s">
        <v>487</v>
      </c>
      <c r="CT6" s="340" t="s">
        <v>182</v>
      </c>
      <c r="CU6" s="340" t="s">
        <v>486</v>
      </c>
      <c r="CV6" s="340" t="s">
        <v>489</v>
      </c>
      <c r="CW6" s="340" t="s">
        <v>490</v>
      </c>
      <c r="CX6" s="340" t="s">
        <v>491</v>
      </c>
      <c r="CY6" s="340" t="s">
        <v>487</v>
      </c>
      <c r="CZ6" s="340" t="s">
        <v>182</v>
      </c>
      <c r="DA6" s="340" t="s">
        <v>493</v>
      </c>
      <c r="DB6" s="340" t="s">
        <v>494</v>
      </c>
      <c r="DC6" s="340" t="s">
        <v>182</v>
      </c>
      <c r="DD6" s="340" t="s">
        <v>496</v>
      </c>
      <c r="DE6" s="340" t="s">
        <v>497</v>
      </c>
      <c r="DF6" s="340" t="s">
        <v>498</v>
      </c>
      <c r="DG6" s="341" t="s">
        <v>495</v>
      </c>
    </row>
    <row r="7" spans="1:111">
      <c r="A7" s="339" t="s">
        <v>504</v>
      </c>
      <c r="B7" s="340" t="s">
        <v>504</v>
      </c>
      <c r="C7" s="340" t="s">
        <v>504</v>
      </c>
      <c r="D7" s="340" t="s">
        <v>504</v>
      </c>
      <c r="E7" s="340" t="s">
        <v>504</v>
      </c>
      <c r="F7" s="340" t="s">
        <v>504</v>
      </c>
      <c r="G7" s="340" t="s">
        <v>504</v>
      </c>
      <c r="H7" s="340" t="s">
        <v>504</v>
      </c>
      <c r="I7" s="340" t="s">
        <v>504</v>
      </c>
      <c r="J7" s="340" t="s">
        <v>504</v>
      </c>
      <c r="K7" s="340" t="s">
        <v>504</v>
      </c>
      <c r="L7" s="340" t="s">
        <v>504</v>
      </c>
      <c r="M7" s="340" t="s">
        <v>504</v>
      </c>
      <c r="N7" s="340" t="s">
        <v>504</v>
      </c>
      <c r="O7" s="340" t="s">
        <v>504</v>
      </c>
      <c r="P7" s="340" t="s">
        <v>504</v>
      </c>
      <c r="Q7" s="340" t="s">
        <v>504</v>
      </c>
      <c r="R7" s="340" t="s">
        <v>504</v>
      </c>
      <c r="S7" s="340" t="s">
        <v>504</v>
      </c>
      <c r="T7" s="340" t="s">
        <v>504</v>
      </c>
      <c r="U7" s="340" t="s">
        <v>504</v>
      </c>
      <c r="V7" s="340" t="s">
        <v>504</v>
      </c>
      <c r="W7" s="340" t="s">
        <v>504</v>
      </c>
      <c r="X7" s="340" t="s">
        <v>504</v>
      </c>
      <c r="Y7" s="340" t="s">
        <v>504</v>
      </c>
      <c r="Z7" s="340" t="s">
        <v>504</v>
      </c>
      <c r="AA7" s="340" t="s">
        <v>504</v>
      </c>
      <c r="AB7" s="340" t="s">
        <v>504</v>
      </c>
      <c r="AC7" s="340" t="s">
        <v>504</v>
      </c>
      <c r="AD7" s="340" t="s">
        <v>504</v>
      </c>
      <c r="AE7" s="340" t="s">
        <v>504</v>
      </c>
      <c r="AF7" s="340" t="s">
        <v>504</v>
      </c>
      <c r="AG7" s="340" t="s">
        <v>504</v>
      </c>
      <c r="AH7" s="340" t="s">
        <v>504</v>
      </c>
      <c r="AI7" s="340" t="s">
        <v>504</v>
      </c>
      <c r="AJ7" s="340" t="s">
        <v>504</v>
      </c>
      <c r="AK7" s="340" t="s">
        <v>504</v>
      </c>
      <c r="AL7" s="340" t="s">
        <v>504</v>
      </c>
      <c r="AM7" s="340" t="s">
        <v>504</v>
      </c>
      <c r="AN7" s="340" t="s">
        <v>504</v>
      </c>
      <c r="AO7" s="340" t="s">
        <v>504</v>
      </c>
      <c r="AP7" s="340" t="s">
        <v>504</v>
      </c>
      <c r="AQ7" s="340" t="s">
        <v>504</v>
      </c>
      <c r="AR7" s="340" t="s">
        <v>504</v>
      </c>
      <c r="AS7" s="340" t="s">
        <v>504</v>
      </c>
      <c r="AT7" s="340" t="s">
        <v>504</v>
      </c>
      <c r="AU7" s="340" t="s">
        <v>504</v>
      </c>
      <c r="AV7" s="340" t="s">
        <v>504</v>
      </c>
      <c r="AW7" s="340" t="s">
        <v>504</v>
      </c>
      <c r="AX7" s="340" t="s">
        <v>504</v>
      </c>
      <c r="AY7" s="340" t="s">
        <v>504</v>
      </c>
      <c r="AZ7" s="340" t="s">
        <v>504</v>
      </c>
      <c r="BA7" s="340" t="s">
        <v>504</v>
      </c>
      <c r="BB7" s="340" t="s">
        <v>504</v>
      </c>
      <c r="BC7" s="340" t="s">
        <v>504</v>
      </c>
      <c r="BD7" s="340" t="s">
        <v>504</v>
      </c>
      <c r="BE7" s="340" t="s">
        <v>504</v>
      </c>
      <c r="BF7" s="340" t="s">
        <v>504</v>
      </c>
      <c r="BG7" s="340" t="s">
        <v>504</v>
      </c>
      <c r="BH7" s="340" t="s">
        <v>504</v>
      </c>
      <c r="BI7" s="340" t="s">
        <v>504</v>
      </c>
      <c r="BJ7" s="340" t="s">
        <v>504</v>
      </c>
      <c r="BK7" s="340" t="s">
        <v>504</v>
      </c>
      <c r="BL7" s="340" t="s">
        <v>504</v>
      </c>
      <c r="BM7" s="340" t="s">
        <v>504</v>
      </c>
      <c r="BN7" s="340" t="s">
        <v>504</v>
      </c>
      <c r="BO7" s="340" t="s">
        <v>504</v>
      </c>
      <c r="BP7" s="340" t="s">
        <v>504</v>
      </c>
      <c r="BQ7" s="340" t="s">
        <v>504</v>
      </c>
      <c r="BR7" s="340" t="s">
        <v>504</v>
      </c>
      <c r="BS7" s="340" t="s">
        <v>504</v>
      </c>
      <c r="BT7" s="340" t="s">
        <v>504</v>
      </c>
      <c r="BU7" s="340" t="s">
        <v>504</v>
      </c>
      <c r="BV7" s="340" t="s">
        <v>504</v>
      </c>
      <c r="BW7" s="340" t="s">
        <v>504</v>
      </c>
      <c r="BX7" s="340" t="s">
        <v>504</v>
      </c>
      <c r="BY7" s="340" t="s">
        <v>504</v>
      </c>
      <c r="BZ7" s="340" t="s">
        <v>504</v>
      </c>
      <c r="CA7" s="340" t="s">
        <v>504</v>
      </c>
      <c r="CB7" s="340" t="s">
        <v>504</v>
      </c>
      <c r="CC7" s="340" t="s">
        <v>504</v>
      </c>
      <c r="CD7" s="340" t="s">
        <v>504</v>
      </c>
      <c r="CE7" s="340" t="s">
        <v>504</v>
      </c>
      <c r="CF7" s="340" t="s">
        <v>504</v>
      </c>
      <c r="CG7" s="340" t="s">
        <v>504</v>
      </c>
      <c r="CH7" s="340" t="s">
        <v>504</v>
      </c>
      <c r="CI7" s="340" t="s">
        <v>504</v>
      </c>
      <c r="CJ7" s="340" t="s">
        <v>504</v>
      </c>
      <c r="CK7" s="340" t="s">
        <v>504</v>
      </c>
      <c r="CL7" s="340" t="s">
        <v>504</v>
      </c>
      <c r="CM7" s="340" t="s">
        <v>504</v>
      </c>
      <c r="CN7" s="340" t="s">
        <v>504</v>
      </c>
      <c r="CO7" s="340" t="s">
        <v>504</v>
      </c>
      <c r="CP7" s="340" t="s">
        <v>504</v>
      </c>
      <c r="CQ7" s="340" t="s">
        <v>504</v>
      </c>
      <c r="CR7" s="340" t="s">
        <v>504</v>
      </c>
      <c r="CS7" s="340" t="s">
        <v>504</v>
      </c>
      <c r="CT7" s="340" t="s">
        <v>504</v>
      </c>
      <c r="CU7" s="340" t="s">
        <v>504</v>
      </c>
      <c r="CV7" s="340" t="s">
        <v>504</v>
      </c>
      <c r="CW7" s="340" t="s">
        <v>504</v>
      </c>
      <c r="CX7" s="340" t="s">
        <v>504</v>
      </c>
      <c r="CY7" s="340" t="s">
        <v>504</v>
      </c>
      <c r="CZ7" s="340" t="s">
        <v>504</v>
      </c>
      <c r="DA7" s="340" t="s">
        <v>504</v>
      </c>
      <c r="DB7" s="340" t="s">
        <v>504</v>
      </c>
      <c r="DC7" s="340" t="s">
        <v>504</v>
      </c>
      <c r="DD7" s="340" t="s">
        <v>504</v>
      </c>
      <c r="DE7" s="340" t="s">
        <v>504</v>
      </c>
      <c r="DF7" s="340" t="s">
        <v>504</v>
      </c>
      <c r="DG7" s="341" t="s">
        <v>504</v>
      </c>
    </row>
    <row r="8" spans="1:111">
      <c r="A8" s="339" t="s">
        <v>504</v>
      </c>
      <c r="B8" s="340" t="s">
        <v>504</v>
      </c>
      <c r="C8" s="340" t="s">
        <v>504</v>
      </c>
      <c r="D8" s="340" t="s">
        <v>504</v>
      </c>
      <c r="E8" s="340" t="s">
        <v>504</v>
      </c>
      <c r="F8" s="340" t="s">
        <v>504</v>
      </c>
      <c r="G8" s="340" t="s">
        <v>504</v>
      </c>
      <c r="H8" s="340" t="s">
        <v>504</v>
      </c>
      <c r="I8" s="340" t="s">
        <v>504</v>
      </c>
      <c r="J8" s="340" t="s">
        <v>504</v>
      </c>
      <c r="K8" s="340" t="s">
        <v>504</v>
      </c>
      <c r="L8" s="340" t="s">
        <v>504</v>
      </c>
      <c r="M8" s="340" t="s">
        <v>504</v>
      </c>
      <c r="N8" s="340" t="s">
        <v>504</v>
      </c>
      <c r="O8" s="340" t="s">
        <v>504</v>
      </c>
      <c r="P8" s="340" t="s">
        <v>504</v>
      </c>
      <c r="Q8" s="340" t="s">
        <v>504</v>
      </c>
      <c r="R8" s="340" t="s">
        <v>504</v>
      </c>
      <c r="S8" s="340" t="s">
        <v>504</v>
      </c>
      <c r="T8" s="340" t="s">
        <v>504</v>
      </c>
      <c r="U8" s="340" t="s">
        <v>504</v>
      </c>
      <c r="V8" s="340" t="s">
        <v>504</v>
      </c>
      <c r="W8" s="340" t="s">
        <v>504</v>
      </c>
      <c r="X8" s="340" t="s">
        <v>504</v>
      </c>
      <c r="Y8" s="340" t="s">
        <v>504</v>
      </c>
      <c r="Z8" s="340" t="s">
        <v>504</v>
      </c>
      <c r="AA8" s="340" t="s">
        <v>504</v>
      </c>
      <c r="AB8" s="340" t="s">
        <v>504</v>
      </c>
      <c r="AC8" s="340" t="s">
        <v>504</v>
      </c>
      <c r="AD8" s="340" t="s">
        <v>504</v>
      </c>
      <c r="AE8" s="340" t="s">
        <v>504</v>
      </c>
      <c r="AF8" s="340" t="s">
        <v>504</v>
      </c>
      <c r="AG8" s="340" t="s">
        <v>504</v>
      </c>
      <c r="AH8" s="340" t="s">
        <v>504</v>
      </c>
      <c r="AI8" s="340" t="s">
        <v>504</v>
      </c>
      <c r="AJ8" s="340" t="s">
        <v>504</v>
      </c>
      <c r="AK8" s="340" t="s">
        <v>504</v>
      </c>
      <c r="AL8" s="340" t="s">
        <v>504</v>
      </c>
      <c r="AM8" s="340" t="s">
        <v>504</v>
      </c>
      <c r="AN8" s="340" t="s">
        <v>504</v>
      </c>
      <c r="AO8" s="340" t="s">
        <v>504</v>
      </c>
      <c r="AP8" s="340" t="s">
        <v>504</v>
      </c>
      <c r="AQ8" s="340" t="s">
        <v>504</v>
      </c>
      <c r="AR8" s="340" t="s">
        <v>504</v>
      </c>
      <c r="AS8" s="340" t="s">
        <v>504</v>
      </c>
      <c r="AT8" s="340" t="s">
        <v>504</v>
      </c>
      <c r="AU8" s="340" t="s">
        <v>504</v>
      </c>
      <c r="AV8" s="340" t="s">
        <v>504</v>
      </c>
      <c r="AW8" s="340" t="s">
        <v>504</v>
      </c>
      <c r="AX8" s="340" t="s">
        <v>504</v>
      </c>
      <c r="AY8" s="340" t="s">
        <v>504</v>
      </c>
      <c r="AZ8" s="340" t="s">
        <v>504</v>
      </c>
      <c r="BA8" s="340" t="s">
        <v>504</v>
      </c>
      <c r="BB8" s="340" t="s">
        <v>504</v>
      </c>
      <c r="BC8" s="340" t="s">
        <v>504</v>
      </c>
      <c r="BD8" s="340" t="s">
        <v>504</v>
      </c>
      <c r="BE8" s="340" t="s">
        <v>504</v>
      </c>
      <c r="BF8" s="340" t="s">
        <v>504</v>
      </c>
      <c r="BG8" s="340" t="s">
        <v>504</v>
      </c>
      <c r="BH8" s="340" t="s">
        <v>504</v>
      </c>
      <c r="BI8" s="340" t="s">
        <v>504</v>
      </c>
      <c r="BJ8" s="340" t="s">
        <v>504</v>
      </c>
      <c r="BK8" s="340" t="s">
        <v>504</v>
      </c>
      <c r="BL8" s="340" t="s">
        <v>504</v>
      </c>
      <c r="BM8" s="340" t="s">
        <v>504</v>
      </c>
      <c r="BN8" s="340" t="s">
        <v>504</v>
      </c>
      <c r="BO8" s="340" t="s">
        <v>504</v>
      </c>
      <c r="BP8" s="340" t="s">
        <v>504</v>
      </c>
      <c r="BQ8" s="340" t="s">
        <v>504</v>
      </c>
      <c r="BR8" s="340" t="s">
        <v>504</v>
      </c>
      <c r="BS8" s="340" t="s">
        <v>504</v>
      </c>
      <c r="BT8" s="340" t="s">
        <v>504</v>
      </c>
      <c r="BU8" s="340" t="s">
        <v>504</v>
      </c>
      <c r="BV8" s="340" t="s">
        <v>504</v>
      </c>
      <c r="BW8" s="340" t="s">
        <v>504</v>
      </c>
      <c r="BX8" s="340" t="s">
        <v>504</v>
      </c>
      <c r="BY8" s="340" t="s">
        <v>504</v>
      </c>
      <c r="BZ8" s="340" t="s">
        <v>504</v>
      </c>
      <c r="CA8" s="340" t="s">
        <v>504</v>
      </c>
      <c r="CB8" s="340" t="s">
        <v>504</v>
      </c>
      <c r="CC8" s="340" t="s">
        <v>504</v>
      </c>
      <c r="CD8" s="340" t="s">
        <v>504</v>
      </c>
      <c r="CE8" s="340" t="s">
        <v>504</v>
      </c>
      <c r="CF8" s="340" t="s">
        <v>504</v>
      </c>
      <c r="CG8" s="340" t="s">
        <v>504</v>
      </c>
      <c r="CH8" s="340" t="s">
        <v>504</v>
      </c>
      <c r="CI8" s="340" t="s">
        <v>504</v>
      </c>
      <c r="CJ8" s="340" t="s">
        <v>504</v>
      </c>
      <c r="CK8" s="340" t="s">
        <v>504</v>
      </c>
      <c r="CL8" s="340" t="s">
        <v>504</v>
      </c>
      <c r="CM8" s="340" t="s">
        <v>504</v>
      </c>
      <c r="CN8" s="340" t="s">
        <v>504</v>
      </c>
      <c r="CO8" s="340" t="s">
        <v>504</v>
      </c>
      <c r="CP8" s="340" t="s">
        <v>504</v>
      </c>
      <c r="CQ8" s="340" t="s">
        <v>504</v>
      </c>
      <c r="CR8" s="340" t="s">
        <v>504</v>
      </c>
      <c r="CS8" s="340" t="s">
        <v>504</v>
      </c>
      <c r="CT8" s="340" t="s">
        <v>504</v>
      </c>
      <c r="CU8" s="340" t="s">
        <v>504</v>
      </c>
      <c r="CV8" s="340" t="s">
        <v>504</v>
      </c>
      <c r="CW8" s="340" t="s">
        <v>504</v>
      </c>
      <c r="CX8" s="340" t="s">
        <v>504</v>
      </c>
      <c r="CY8" s="340" t="s">
        <v>504</v>
      </c>
      <c r="CZ8" s="340" t="s">
        <v>504</v>
      </c>
      <c r="DA8" s="340" t="s">
        <v>504</v>
      </c>
      <c r="DB8" s="340" t="s">
        <v>504</v>
      </c>
      <c r="DC8" s="340" t="s">
        <v>504</v>
      </c>
      <c r="DD8" s="340" t="s">
        <v>504</v>
      </c>
      <c r="DE8" s="340" t="s">
        <v>504</v>
      </c>
      <c r="DF8" s="340" t="s">
        <v>504</v>
      </c>
      <c r="DG8" s="341" t="s">
        <v>504</v>
      </c>
    </row>
    <row r="9" spans="1:111">
      <c r="A9" s="339" t="s">
        <v>510</v>
      </c>
      <c r="B9" s="340" t="s">
        <v>511</v>
      </c>
      <c r="C9" s="340" t="s">
        <v>512</v>
      </c>
      <c r="D9" s="255" t="s">
        <v>513</v>
      </c>
      <c r="E9" s="255" t="s">
        <v>514</v>
      </c>
      <c r="F9" s="255" t="s">
        <v>515</v>
      </c>
      <c r="G9" s="255" t="s">
        <v>516</v>
      </c>
      <c r="H9" s="255" t="s">
        <v>517</v>
      </c>
      <c r="I9" s="255" t="s">
        <v>518</v>
      </c>
      <c r="J9" s="255" t="s">
        <v>519</v>
      </c>
      <c r="K9" s="255" t="s">
        <v>520</v>
      </c>
      <c r="L9" s="255" t="s">
        <v>521</v>
      </c>
      <c r="M9" s="255" t="s">
        <v>522</v>
      </c>
      <c r="N9" s="255" t="s">
        <v>523</v>
      </c>
      <c r="O9" s="255" t="s">
        <v>524</v>
      </c>
      <c r="P9" s="255" t="s">
        <v>525</v>
      </c>
      <c r="Q9" s="255" t="s">
        <v>526</v>
      </c>
      <c r="R9" s="255" t="s">
        <v>527</v>
      </c>
      <c r="S9" s="255" t="s">
        <v>528</v>
      </c>
      <c r="T9" s="255" t="s">
        <v>529</v>
      </c>
      <c r="U9" s="255" t="s">
        <v>530</v>
      </c>
      <c r="V9" s="255" t="s">
        <v>531</v>
      </c>
      <c r="W9" s="255" t="s">
        <v>532</v>
      </c>
      <c r="X9" s="255" t="s">
        <v>533</v>
      </c>
      <c r="Y9" s="255" t="s">
        <v>534</v>
      </c>
      <c r="Z9" s="255" t="s">
        <v>535</v>
      </c>
      <c r="AA9" s="255" t="s">
        <v>536</v>
      </c>
      <c r="AB9" s="255" t="s">
        <v>537</v>
      </c>
      <c r="AC9" s="255" t="s">
        <v>538</v>
      </c>
      <c r="AD9" s="255" t="s">
        <v>539</v>
      </c>
      <c r="AE9" s="255" t="s">
        <v>540</v>
      </c>
      <c r="AF9" s="255" t="s">
        <v>541</v>
      </c>
      <c r="AG9" s="255" t="s">
        <v>542</v>
      </c>
      <c r="AH9" s="255" t="s">
        <v>543</v>
      </c>
      <c r="AI9" s="255" t="s">
        <v>544</v>
      </c>
      <c r="AJ9" s="255" t="s">
        <v>545</v>
      </c>
      <c r="AK9" s="255" t="s">
        <v>546</v>
      </c>
      <c r="AL9" s="255" t="s">
        <v>547</v>
      </c>
      <c r="AM9" s="255" t="s">
        <v>548</v>
      </c>
      <c r="AN9" s="255" t="s">
        <v>549</v>
      </c>
      <c r="AO9" s="255" t="s">
        <v>550</v>
      </c>
      <c r="AP9" s="255" t="s">
        <v>551</v>
      </c>
      <c r="AQ9" s="255" t="s">
        <v>552</v>
      </c>
      <c r="AR9" s="255" t="s">
        <v>553</v>
      </c>
      <c r="AS9" s="255" t="s">
        <v>554</v>
      </c>
      <c r="AT9" s="255" t="s">
        <v>555</v>
      </c>
      <c r="AU9" s="255" t="s">
        <v>556</v>
      </c>
      <c r="AV9" s="255" t="s">
        <v>557</v>
      </c>
      <c r="AW9" s="255" t="s">
        <v>558</v>
      </c>
      <c r="AX9" s="255" t="s">
        <v>559</v>
      </c>
      <c r="AY9" s="255" t="s">
        <v>560</v>
      </c>
      <c r="AZ9" s="255" t="s">
        <v>561</v>
      </c>
      <c r="BA9" s="255" t="s">
        <v>562</v>
      </c>
      <c r="BB9" s="255" t="s">
        <v>563</v>
      </c>
      <c r="BC9" s="255" t="s">
        <v>564</v>
      </c>
      <c r="BD9" s="255" t="s">
        <v>565</v>
      </c>
      <c r="BE9" s="255" t="s">
        <v>566</v>
      </c>
      <c r="BF9" s="255" t="s">
        <v>567</v>
      </c>
      <c r="BG9" s="255" t="s">
        <v>568</v>
      </c>
      <c r="BH9" s="255" t="s">
        <v>569</v>
      </c>
      <c r="BI9" s="255" t="s">
        <v>570</v>
      </c>
      <c r="BJ9" s="255" t="s">
        <v>571</v>
      </c>
      <c r="BK9" s="255" t="s">
        <v>572</v>
      </c>
      <c r="BL9" s="255" t="s">
        <v>573</v>
      </c>
      <c r="BM9" s="255" t="s">
        <v>574</v>
      </c>
      <c r="BN9" s="255" t="s">
        <v>575</v>
      </c>
      <c r="BO9" s="255" t="s">
        <v>576</v>
      </c>
      <c r="BP9" s="255" t="s">
        <v>577</v>
      </c>
      <c r="BQ9" s="255" t="s">
        <v>578</v>
      </c>
      <c r="BR9" s="255" t="s">
        <v>579</v>
      </c>
      <c r="BS9" s="255" t="s">
        <v>580</v>
      </c>
      <c r="BT9" s="255" t="s">
        <v>581</v>
      </c>
      <c r="BU9" s="255" t="s">
        <v>582</v>
      </c>
      <c r="BV9" s="255" t="s">
        <v>583</v>
      </c>
      <c r="BW9" s="255" t="s">
        <v>584</v>
      </c>
      <c r="BX9" s="255" t="s">
        <v>585</v>
      </c>
      <c r="BY9" s="255" t="s">
        <v>586</v>
      </c>
      <c r="BZ9" s="255" t="s">
        <v>587</v>
      </c>
      <c r="CA9" s="255" t="s">
        <v>588</v>
      </c>
      <c r="CB9" s="255" t="s">
        <v>589</v>
      </c>
      <c r="CC9" s="255" t="s">
        <v>590</v>
      </c>
      <c r="CD9" s="255" t="s">
        <v>591</v>
      </c>
      <c r="CE9" s="255" t="s">
        <v>592</v>
      </c>
      <c r="CF9" s="255" t="s">
        <v>593</v>
      </c>
      <c r="CG9" s="255" t="s">
        <v>594</v>
      </c>
      <c r="CH9" s="255" t="s">
        <v>595</v>
      </c>
      <c r="CI9" s="255" t="s">
        <v>596</v>
      </c>
      <c r="CJ9" s="255" t="s">
        <v>597</v>
      </c>
      <c r="CK9" s="255" t="s">
        <v>598</v>
      </c>
      <c r="CL9" s="255" t="s">
        <v>599</v>
      </c>
      <c r="CM9" s="255" t="s">
        <v>600</v>
      </c>
      <c r="CN9" s="255" t="s">
        <v>601</v>
      </c>
      <c r="CO9" s="255" t="s">
        <v>602</v>
      </c>
      <c r="CP9" s="255" t="s">
        <v>603</v>
      </c>
      <c r="CQ9" s="255" t="s">
        <v>604</v>
      </c>
      <c r="CR9" s="255" t="s">
        <v>605</v>
      </c>
      <c r="CS9" s="255" t="s">
        <v>606</v>
      </c>
      <c r="CT9" s="255" t="s">
        <v>607</v>
      </c>
      <c r="CU9" s="255" t="s">
        <v>608</v>
      </c>
      <c r="CV9" s="255" t="s">
        <v>609</v>
      </c>
      <c r="CW9" s="255" t="s">
        <v>610</v>
      </c>
      <c r="CX9" s="255" t="s">
        <v>611</v>
      </c>
      <c r="CY9" s="255" t="s">
        <v>612</v>
      </c>
      <c r="CZ9" s="255" t="s">
        <v>613</v>
      </c>
      <c r="DA9" s="255" t="s">
        <v>614</v>
      </c>
      <c r="DB9" s="255" t="s">
        <v>615</v>
      </c>
      <c r="DC9" s="255" t="s">
        <v>616</v>
      </c>
      <c r="DD9" s="255" t="s">
        <v>617</v>
      </c>
      <c r="DE9" s="255" t="s">
        <v>618</v>
      </c>
      <c r="DF9" s="255" t="s">
        <v>619</v>
      </c>
      <c r="DG9" s="256" t="s">
        <v>620</v>
      </c>
    </row>
    <row r="10" spans="1:111">
      <c r="A10" s="339" t="s">
        <v>504</v>
      </c>
      <c r="B10" s="340" t="s">
        <v>504</v>
      </c>
      <c r="C10" s="340" t="s">
        <v>504</v>
      </c>
      <c r="D10" s="255" t="s">
        <v>11</v>
      </c>
      <c r="E10" s="181">
        <v>3297630057.29</v>
      </c>
      <c r="F10" s="181">
        <v>1536596115.8499999</v>
      </c>
      <c r="G10" s="181">
        <v>443578018.37</v>
      </c>
      <c r="H10" s="181">
        <v>200701288.81999999</v>
      </c>
      <c r="I10" s="181">
        <v>140556939.34</v>
      </c>
      <c r="J10" s="181">
        <v>23162942.640000001</v>
      </c>
      <c r="K10" s="181">
        <v>192010615.63</v>
      </c>
      <c r="L10" s="181">
        <v>188659101.06</v>
      </c>
      <c r="M10" s="181">
        <v>1433579.42</v>
      </c>
      <c r="N10" s="181">
        <v>67548360.239999995</v>
      </c>
      <c r="O10" s="181">
        <v>39302972.75</v>
      </c>
      <c r="P10" s="181">
        <v>15612991.460000001</v>
      </c>
      <c r="Q10" s="181">
        <v>101525376.34</v>
      </c>
      <c r="R10" s="181">
        <v>329758.44</v>
      </c>
      <c r="S10" s="181">
        <v>122174171.34</v>
      </c>
      <c r="T10" s="181">
        <v>285379766.19</v>
      </c>
      <c r="U10" s="181">
        <v>25497675.620000001</v>
      </c>
      <c r="V10" s="181">
        <v>5667719.1100000003</v>
      </c>
      <c r="W10" s="181">
        <v>448250.82</v>
      </c>
      <c r="X10" s="181">
        <v>1723728.86</v>
      </c>
      <c r="Y10" s="181">
        <v>7773961.7400000002</v>
      </c>
      <c r="Z10" s="181">
        <v>16866780.98</v>
      </c>
      <c r="AA10" s="181">
        <v>13550478.359999999</v>
      </c>
      <c r="AB10" s="181">
        <v>0</v>
      </c>
      <c r="AC10" s="181">
        <v>10921425.279999999</v>
      </c>
      <c r="AD10" s="181">
        <v>12829359.960000001</v>
      </c>
      <c r="AE10" s="181">
        <v>167280</v>
      </c>
      <c r="AF10" s="181">
        <v>25755166</v>
      </c>
      <c r="AG10" s="181">
        <v>2013542.66</v>
      </c>
      <c r="AH10" s="181">
        <v>1147533.24</v>
      </c>
      <c r="AI10" s="181">
        <v>6717783.7699999996</v>
      </c>
      <c r="AJ10" s="181">
        <v>1313829.77</v>
      </c>
      <c r="AK10" s="181">
        <v>23681193.670000002</v>
      </c>
      <c r="AL10" s="181">
        <v>618853.66</v>
      </c>
      <c r="AM10" s="181">
        <v>4717675.9000000004</v>
      </c>
      <c r="AN10" s="181">
        <v>10845895.789999999</v>
      </c>
      <c r="AO10" s="181">
        <v>12580596.279999999</v>
      </c>
      <c r="AP10" s="181">
        <v>17010657.390000001</v>
      </c>
      <c r="AQ10" s="181">
        <v>567011.32999999996</v>
      </c>
      <c r="AR10" s="181">
        <v>9478352.0800000001</v>
      </c>
      <c r="AS10" s="181">
        <v>38396900.420000002</v>
      </c>
      <c r="AT10" s="181">
        <v>4198675.78</v>
      </c>
      <c r="AU10" s="181">
        <v>30889437.719999999</v>
      </c>
      <c r="AV10" s="181">
        <v>100855136.16</v>
      </c>
      <c r="AW10" s="181">
        <v>6068909.7000000002</v>
      </c>
      <c r="AX10" s="181">
        <v>2471937.31</v>
      </c>
      <c r="AY10" s="181">
        <v>17093.400000000001</v>
      </c>
      <c r="AZ10" s="181">
        <v>16371486.5</v>
      </c>
      <c r="BA10" s="181">
        <v>39524389.18</v>
      </c>
      <c r="BB10" s="181">
        <v>11483620.119999999</v>
      </c>
      <c r="BC10" s="181">
        <v>18064150.079999998</v>
      </c>
      <c r="BD10" s="181">
        <v>633794.75</v>
      </c>
      <c r="BE10" s="181">
        <v>450883.1</v>
      </c>
      <c r="BF10" s="181">
        <v>0</v>
      </c>
      <c r="BG10" s="181">
        <v>5768872.0199999996</v>
      </c>
      <c r="BH10" s="181">
        <v>4460905.57</v>
      </c>
      <c r="BI10" s="181">
        <v>4460905.57</v>
      </c>
      <c r="BJ10" s="181">
        <v>0</v>
      </c>
      <c r="BK10" s="181">
        <v>0</v>
      </c>
      <c r="BL10" s="181">
        <v>0</v>
      </c>
      <c r="BM10" s="182" t="s">
        <v>467</v>
      </c>
      <c r="BN10" s="182" t="s">
        <v>467</v>
      </c>
      <c r="BO10" s="182" t="s">
        <v>467</v>
      </c>
      <c r="BP10" s="182" t="s">
        <v>467</v>
      </c>
      <c r="BQ10" s="182" t="s">
        <v>467</v>
      </c>
      <c r="BR10" s="182" t="s">
        <v>467</v>
      </c>
      <c r="BS10" s="182" t="s">
        <v>467</v>
      </c>
      <c r="BT10" s="182" t="s">
        <v>467</v>
      </c>
      <c r="BU10" s="182" t="s">
        <v>467</v>
      </c>
      <c r="BV10" s="182" t="s">
        <v>467</v>
      </c>
      <c r="BW10" s="182" t="s">
        <v>467</v>
      </c>
      <c r="BX10" s="182" t="s">
        <v>467</v>
      </c>
      <c r="BY10" s="182" t="s">
        <v>467</v>
      </c>
      <c r="BZ10" s="181">
        <v>697540661.88999999</v>
      </c>
      <c r="CA10" s="181">
        <v>0</v>
      </c>
      <c r="CB10" s="181">
        <v>4646648.46</v>
      </c>
      <c r="CC10" s="181">
        <v>681128680.25999999</v>
      </c>
      <c r="CD10" s="181">
        <v>0</v>
      </c>
      <c r="CE10" s="181">
        <v>0</v>
      </c>
      <c r="CF10" s="181">
        <v>5930457.6699999999</v>
      </c>
      <c r="CG10" s="181">
        <v>0</v>
      </c>
      <c r="CH10" s="181">
        <v>0</v>
      </c>
      <c r="CI10" s="181">
        <v>0</v>
      </c>
      <c r="CJ10" s="181">
        <v>0</v>
      </c>
      <c r="CK10" s="181">
        <v>0</v>
      </c>
      <c r="CL10" s="181">
        <v>0</v>
      </c>
      <c r="CM10" s="181">
        <v>3301250</v>
      </c>
      <c r="CN10" s="181">
        <v>0</v>
      </c>
      <c r="CO10" s="181">
        <v>0</v>
      </c>
      <c r="CP10" s="181">
        <v>2533625.5</v>
      </c>
      <c r="CQ10" s="182" t="s">
        <v>467</v>
      </c>
      <c r="CR10" s="182" t="s">
        <v>467</v>
      </c>
      <c r="CS10" s="182" t="s">
        <v>467</v>
      </c>
      <c r="CT10" s="181">
        <v>672588695.46000004</v>
      </c>
      <c r="CU10" s="181">
        <v>636000000</v>
      </c>
      <c r="CV10" s="181">
        <v>0</v>
      </c>
      <c r="CW10" s="181">
        <v>5378695.46</v>
      </c>
      <c r="CX10" s="181">
        <v>0</v>
      </c>
      <c r="CY10" s="181">
        <v>31210000</v>
      </c>
      <c r="CZ10" s="182" t="s">
        <v>467</v>
      </c>
      <c r="DA10" s="182" t="s">
        <v>467</v>
      </c>
      <c r="DB10" s="182" t="s">
        <v>467</v>
      </c>
      <c r="DC10" s="181">
        <v>208776.17</v>
      </c>
      <c r="DD10" s="181">
        <v>0</v>
      </c>
      <c r="DE10" s="181">
        <v>0</v>
      </c>
      <c r="DF10" s="181">
        <v>0</v>
      </c>
      <c r="DG10" s="183">
        <v>208776.17</v>
      </c>
    </row>
    <row r="11" spans="1:111">
      <c r="A11" s="334" t="s">
        <v>621</v>
      </c>
      <c r="B11" s="335" t="s">
        <v>504</v>
      </c>
      <c r="C11" s="335" t="s">
        <v>504</v>
      </c>
      <c r="D11" s="253" t="s">
        <v>183</v>
      </c>
      <c r="E11" s="181">
        <v>256389003.86000001</v>
      </c>
      <c r="F11" s="181">
        <v>203460650.71000001</v>
      </c>
      <c r="G11" s="181">
        <v>66096680.890000001</v>
      </c>
      <c r="H11" s="181">
        <v>48781878.700000003</v>
      </c>
      <c r="I11" s="181">
        <v>66149835.109999999</v>
      </c>
      <c r="J11" s="181">
        <v>4724231.88</v>
      </c>
      <c r="K11" s="181">
        <v>7125860.7999999998</v>
      </c>
      <c r="L11" s="181">
        <v>823366.85</v>
      </c>
      <c r="M11" s="181">
        <v>0</v>
      </c>
      <c r="N11" s="181">
        <v>11303.02</v>
      </c>
      <c r="O11" s="181">
        <v>12868</v>
      </c>
      <c r="P11" s="181">
        <v>2754710.71</v>
      </c>
      <c r="Q11" s="181">
        <v>120568.4</v>
      </c>
      <c r="R11" s="181">
        <v>0</v>
      </c>
      <c r="S11" s="181">
        <v>6859346.3499999996</v>
      </c>
      <c r="T11" s="181">
        <v>50653172.899999999</v>
      </c>
      <c r="U11" s="181">
        <v>4433287.74</v>
      </c>
      <c r="V11" s="181">
        <v>3344068.48</v>
      </c>
      <c r="W11" s="181">
        <v>19000</v>
      </c>
      <c r="X11" s="181">
        <v>1612710.95</v>
      </c>
      <c r="Y11" s="181">
        <v>106569.62</v>
      </c>
      <c r="Z11" s="181">
        <v>737468.16</v>
      </c>
      <c r="AA11" s="181">
        <v>3078849.94</v>
      </c>
      <c r="AB11" s="181">
        <v>0</v>
      </c>
      <c r="AC11" s="181">
        <v>1105453.5</v>
      </c>
      <c r="AD11" s="181">
        <v>2285853.36</v>
      </c>
      <c r="AE11" s="181">
        <v>75760</v>
      </c>
      <c r="AF11" s="181">
        <v>1195417.3999999999</v>
      </c>
      <c r="AG11" s="181">
        <v>500913.32</v>
      </c>
      <c r="AH11" s="181">
        <v>211709.4</v>
      </c>
      <c r="AI11" s="181">
        <v>1232856.2</v>
      </c>
      <c r="AJ11" s="181">
        <v>215683</v>
      </c>
      <c r="AK11" s="181">
        <v>6252.43</v>
      </c>
      <c r="AL11" s="181">
        <v>0</v>
      </c>
      <c r="AM11" s="181">
        <v>800</v>
      </c>
      <c r="AN11" s="181">
        <v>5803548.3200000003</v>
      </c>
      <c r="AO11" s="181">
        <v>2596515.64</v>
      </c>
      <c r="AP11" s="181">
        <v>2914748.14</v>
      </c>
      <c r="AQ11" s="181">
        <v>26287.1</v>
      </c>
      <c r="AR11" s="181">
        <v>1823210.94</v>
      </c>
      <c r="AS11" s="181">
        <v>12482103.369999999</v>
      </c>
      <c r="AT11" s="181">
        <v>41341.17</v>
      </c>
      <c r="AU11" s="181">
        <v>4802764.72</v>
      </c>
      <c r="AV11" s="181">
        <v>1841151.95</v>
      </c>
      <c r="AW11" s="181">
        <v>0</v>
      </c>
      <c r="AX11" s="181">
        <v>0</v>
      </c>
      <c r="AY11" s="181">
        <v>4360.5</v>
      </c>
      <c r="AZ11" s="181">
        <v>160</v>
      </c>
      <c r="BA11" s="181">
        <v>671591</v>
      </c>
      <c r="BB11" s="181">
        <v>0</v>
      </c>
      <c r="BC11" s="181">
        <v>25643</v>
      </c>
      <c r="BD11" s="181">
        <v>0</v>
      </c>
      <c r="BE11" s="181">
        <v>340300</v>
      </c>
      <c r="BF11" s="181">
        <v>0</v>
      </c>
      <c r="BG11" s="181">
        <v>799097.45</v>
      </c>
      <c r="BH11" s="181">
        <v>0</v>
      </c>
      <c r="BI11" s="181">
        <v>0</v>
      </c>
      <c r="BJ11" s="181">
        <v>0</v>
      </c>
      <c r="BK11" s="181">
        <v>0</v>
      </c>
      <c r="BL11" s="181">
        <v>0</v>
      </c>
      <c r="BM11" s="182" t="s">
        <v>467</v>
      </c>
      <c r="BN11" s="182" t="s">
        <v>467</v>
      </c>
      <c r="BO11" s="182" t="s">
        <v>467</v>
      </c>
      <c r="BP11" s="182" t="s">
        <v>467</v>
      </c>
      <c r="BQ11" s="182" t="s">
        <v>467</v>
      </c>
      <c r="BR11" s="182" t="s">
        <v>467</v>
      </c>
      <c r="BS11" s="182" t="s">
        <v>467</v>
      </c>
      <c r="BT11" s="182" t="s">
        <v>467</v>
      </c>
      <c r="BU11" s="182" t="s">
        <v>467</v>
      </c>
      <c r="BV11" s="182" t="s">
        <v>467</v>
      </c>
      <c r="BW11" s="182" t="s">
        <v>467</v>
      </c>
      <c r="BX11" s="182" t="s">
        <v>467</v>
      </c>
      <c r="BY11" s="182" t="s">
        <v>467</v>
      </c>
      <c r="BZ11" s="181">
        <v>214028.3</v>
      </c>
      <c r="CA11" s="181">
        <v>0</v>
      </c>
      <c r="CB11" s="181">
        <v>211586.8</v>
      </c>
      <c r="CC11" s="181">
        <v>2441.5</v>
      </c>
      <c r="CD11" s="181">
        <v>0</v>
      </c>
      <c r="CE11" s="181">
        <v>0</v>
      </c>
      <c r="CF11" s="181">
        <v>0</v>
      </c>
      <c r="CG11" s="181">
        <v>0</v>
      </c>
      <c r="CH11" s="181">
        <v>0</v>
      </c>
      <c r="CI11" s="181">
        <v>0</v>
      </c>
      <c r="CJ11" s="181">
        <v>0</v>
      </c>
      <c r="CK11" s="181">
        <v>0</v>
      </c>
      <c r="CL11" s="181">
        <v>0</v>
      </c>
      <c r="CM11" s="181">
        <v>0</v>
      </c>
      <c r="CN11" s="181">
        <v>0</v>
      </c>
      <c r="CO11" s="181">
        <v>0</v>
      </c>
      <c r="CP11" s="181">
        <v>0</v>
      </c>
      <c r="CQ11" s="182" t="s">
        <v>467</v>
      </c>
      <c r="CR11" s="182" t="s">
        <v>467</v>
      </c>
      <c r="CS11" s="182" t="s">
        <v>467</v>
      </c>
      <c r="CT11" s="181">
        <v>220000</v>
      </c>
      <c r="CU11" s="181">
        <v>0</v>
      </c>
      <c r="CV11" s="181">
        <v>0</v>
      </c>
      <c r="CW11" s="181">
        <v>220000</v>
      </c>
      <c r="CX11" s="181">
        <v>0</v>
      </c>
      <c r="CY11" s="181">
        <v>0</v>
      </c>
      <c r="CZ11" s="182" t="s">
        <v>467</v>
      </c>
      <c r="DA11" s="182" t="s">
        <v>467</v>
      </c>
      <c r="DB11" s="182" t="s">
        <v>467</v>
      </c>
      <c r="DC11" s="181">
        <v>0</v>
      </c>
      <c r="DD11" s="181">
        <v>0</v>
      </c>
      <c r="DE11" s="181">
        <v>0</v>
      </c>
      <c r="DF11" s="181">
        <v>0</v>
      </c>
      <c r="DG11" s="183">
        <v>0</v>
      </c>
    </row>
    <row r="12" spans="1:111" ht="36" customHeight="1">
      <c r="A12" s="334" t="s">
        <v>622</v>
      </c>
      <c r="B12" s="335" t="s">
        <v>504</v>
      </c>
      <c r="C12" s="335" t="s">
        <v>504</v>
      </c>
      <c r="D12" s="253" t="s">
        <v>623</v>
      </c>
      <c r="E12" s="181">
        <v>10348262.41</v>
      </c>
      <c r="F12" s="181">
        <v>8388194</v>
      </c>
      <c r="G12" s="181">
        <v>3077347</v>
      </c>
      <c r="H12" s="181">
        <v>1818295</v>
      </c>
      <c r="I12" s="181">
        <v>211249</v>
      </c>
      <c r="J12" s="181">
        <v>227683</v>
      </c>
      <c r="K12" s="181">
        <v>3053620</v>
      </c>
      <c r="L12" s="181">
        <v>0</v>
      </c>
      <c r="M12" s="181">
        <v>0</v>
      </c>
      <c r="N12" s="181">
        <v>0</v>
      </c>
      <c r="O12" s="181">
        <v>0</v>
      </c>
      <c r="P12" s="181">
        <v>0</v>
      </c>
      <c r="Q12" s="181">
        <v>0</v>
      </c>
      <c r="R12" s="181">
        <v>0</v>
      </c>
      <c r="S12" s="181">
        <v>0</v>
      </c>
      <c r="T12" s="181">
        <v>1960068.41</v>
      </c>
      <c r="U12" s="181">
        <v>367904.92</v>
      </c>
      <c r="V12" s="181">
        <v>0</v>
      </c>
      <c r="W12" s="181">
        <v>0</v>
      </c>
      <c r="X12" s="181">
        <v>0</v>
      </c>
      <c r="Y12" s="181">
        <v>0</v>
      </c>
      <c r="Z12" s="181">
        <v>0</v>
      </c>
      <c r="AA12" s="181">
        <v>224700</v>
      </c>
      <c r="AB12" s="181">
        <v>0</v>
      </c>
      <c r="AC12" s="181">
        <v>104020</v>
      </c>
      <c r="AD12" s="181">
        <v>10000</v>
      </c>
      <c r="AE12" s="181">
        <v>0</v>
      </c>
      <c r="AF12" s="181">
        <v>0</v>
      </c>
      <c r="AG12" s="181">
        <v>0</v>
      </c>
      <c r="AH12" s="181">
        <v>0</v>
      </c>
      <c r="AI12" s="181">
        <v>0</v>
      </c>
      <c r="AJ12" s="181">
        <v>0</v>
      </c>
      <c r="AK12" s="181">
        <v>0</v>
      </c>
      <c r="AL12" s="181">
        <v>0</v>
      </c>
      <c r="AM12" s="181">
        <v>0</v>
      </c>
      <c r="AN12" s="181">
        <v>0</v>
      </c>
      <c r="AO12" s="181">
        <v>0</v>
      </c>
      <c r="AP12" s="181">
        <v>0</v>
      </c>
      <c r="AQ12" s="181">
        <v>0</v>
      </c>
      <c r="AR12" s="181">
        <v>400900</v>
      </c>
      <c r="AS12" s="181">
        <v>693750</v>
      </c>
      <c r="AT12" s="181">
        <v>0</v>
      </c>
      <c r="AU12" s="181">
        <v>158793.49</v>
      </c>
      <c r="AV12" s="181">
        <v>0</v>
      </c>
      <c r="AW12" s="181">
        <v>0</v>
      </c>
      <c r="AX12" s="181">
        <v>0</v>
      </c>
      <c r="AY12" s="181">
        <v>0</v>
      </c>
      <c r="AZ12" s="181">
        <v>0</v>
      </c>
      <c r="BA12" s="181">
        <v>0</v>
      </c>
      <c r="BB12" s="181">
        <v>0</v>
      </c>
      <c r="BC12" s="181">
        <v>0</v>
      </c>
      <c r="BD12" s="181">
        <v>0</v>
      </c>
      <c r="BE12" s="181">
        <v>0</v>
      </c>
      <c r="BF12" s="181">
        <v>0</v>
      </c>
      <c r="BG12" s="181">
        <v>0</v>
      </c>
      <c r="BH12" s="181">
        <v>0</v>
      </c>
      <c r="BI12" s="181">
        <v>0</v>
      </c>
      <c r="BJ12" s="181">
        <v>0</v>
      </c>
      <c r="BK12" s="181">
        <v>0</v>
      </c>
      <c r="BL12" s="181">
        <v>0</v>
      </c>
      <c r="BM12" s="182" t="s">
        <v>467</v>
      </c>
      <c r="BN12" s="182" t="s">
        <v>467</v>
      </c>
      <c r="BO12" s="182" t="s">
        <v>467</v>
      </c>
      <c r="BP12" s="182" t="s">
        <v>467</v>
      </c>
      <c r="BQ12" s="182" t="s">
        <v>467</v>
      </c>
      <c r="BR12" s="182" t="s">
        <v>467</v>
      </c>
      <c r="BS12" s="182" t="s">
        <v>467</v>
      </c>
      <c r="BT12" s="182" t="s">
        <v>467</v>
      </c>
      <c r="BU12" s="182" t="s">
        <v>467</v>
      </c>
      <c r="BV12" s="182" t="s">
        <v>467</v>
      </c>
      <c r="BW12" s="182" t="s">
        <v>467</v>
      </c>
      <c r="BX12" s="182" t="s">
        <v>467</v>
      </c>
      <c r="BY12" s="182" t="s">
        <v>467</v>
      </c>
      <c r="BZ12" s="181">
        <v>0</v>
      </c>
      <c r="CA12" s="181">
        <v>0</v>
      </c>
      <c r="CB12" s="181">
        <v>0</v>
      </c>
      <c r="CC12" s="181">
        <v>0</v>
      </c>
      <c r="CD12" s="181">
        <v>0</v>
      </c>
      <c r="CE12" s="181">
        <v>0</v>
      </c>
      <c r="CF12" s="181">
        <v>0</v>
      </c>
      <c r="CG12" s="181">
        <v>0</v>
      </c>
      <c r="CH12" s="181">
        <v>0</v>
      </c>
      <c r="CI12" s="181">
        <v>0</v>
      </c>
      <c r="CJ12" s="181">
        <v>0</v>
      </c>
      <c r="CK12" s="181">
        <v>0</v>
      </c>
      <c r="CL12" s="181">
        <v>0</v>
      </c>
      <c r="CM12" s="181">
        <v>0</v>
      </c>
      <c r="CN12" s="181">
        <v>0</v>
      </c>
      <c r="CO12" s="181">
        <v>0</v>
      </c>
      <c r="CP12" s="181">
        <v>0</v>
      </c>
      <c r="CQ12" s="182" t="s">
        <v>467</v>
      </c>
      <c r="CR12" s="182" t="s">
        <v>467</v>
      </c>
      <c r="CS12" s="182" t="s">
        <v>467</v>
      </c>
      <c r="CT12" s="181">
        <v>0</v>
      </c>
      <c r="CU12" s="181">
        <v>0</v>
      </c>
      <c r="CV12" s="181">
        <v>0</v>
      </c>
      <c r="CW12" s="181">
        <v>0</v>
      </c>
      <c r="CX12" s="181">
        <v>0</v>
      </c>
      <c r="CY12" s="181">
        <v>0</v>
      </c>
      <c r="CZ12" s="182" t="s">
        <v>467</v>
      </c>
      <c r="DA12" s="182" t="s">
        <v>467</v>
      </c>
      <c r="DB12" s="182" t="s">
        <v>467</v>
      </c>
      <c r="DC12" s="181">
        <v>0</v>
      </c>
      <c r="DD12" s="181">
        <v>0</v>
      </c>
      <c r="DE12" s="181">
        <v>0</v>
      </c>
      <c r="DF12" s="181">
        <v>0</v>
      </c>
      <c r="DG12" s="183">
        <v>0</v>
      </c>
    </row>
    <row r="13" spans="1:111" ht="24" customHeight="1">
      <c r="A13" s="334" t="s">
        <v>624</v>
      </c>
      <c r="B13" s="335" t="s">
        <v>504</v>
      </c>
      <c r="C13" s="335" t="s">
        <v>504</v>
      </c>
      <c r="D13" s="253" t="s">
        <v>625</v>
      </c>
      <c r="E13" s="181">
        <v>9976357.4900000002</v>
      </c>
      <c r="F13" s="181">
        <v>8384194</v>
      </c>
      <c r="G13" s="181">
        <v>3077347</v>
      </c>
      <c r="H13" s="181">
        <v>1818295</v>
      </c>
      <c r="I13" s="181">
        <v>211249</v>
      </c>
      <c r="J13" s="181">
        <v>223683</v>
      </c>
      <c r="K13" s="181">
        <v>3053620</v>
      </c>
      <c r="L13" s="181">
        <v>0</v>
      </c>
      <c r="M13" s="181">
        <v>0</v>
      </c>
      <c r="N13" s="181">
        <v>0</v>
      </c>
      <c r="O13" s="181">
        <v>0</v>
      </c>
      <c r="P13" s="181">
        <v>0</v>
      </c>
      <c r="Q13" s="181">
        <v>0</v>
      </c>
      <c r="R13" s="181">
        <v>0</v>
      </c>
      <c r="S13" s="181">
        <v>0</v>
      </c>
      <c r="T13" s="181">
        <v>1592163.49</v>
      </c>
      <c r="U13" s="181">
        <v>0</v>
      </c>
      <c r="V13" s="181">
        <v>0</v>
      </c>
      <c r="W13" s="181">
        <v>0</v>
      </c>
      <c r="X13" s="181">
        <v>0</v>
      </c>
      <c r="Y13" s="181">
        <v>0</v>
      </c>
      <c r="Z13" s="181">
        <v>0</v>
      </c>
      <c r="AA13" s="181">
        <v>224700</v>
      </c>
      <c r="AB13" s="181">
        <v>0</v>
      </c>
      <c r="AC13" s="181">
        <v>104020</v>
      </c>
      <c r="AD13" s="181">
        <v>10000</v>
      </c>
      <c r="AE13" s="181">
        <v>0</v>
      </c>
      <c r="AF13" s="181">
        <v>0</v>
      </c>
      <c r="AG13" s="181">
        <v>0</v>
      </c>
      <c r="AH13" s="181">
        <v>0</v>
      </c>
      <c r="AI13" s="181">
        <v>0</v>
      </c>
      <c r="AJ13" s="181">
        <v>0</v>
      </c>
      <c r="AK13" s="181">
        <v>0</v>
      </c>
      <c r="AL13" s="181">
        <v>0</v>
      </c>
      <c r="AM13" s="181">
        <v>0</v>
      </c>
      <c r="AN13" s="181">
        <v>0</v>
      </c>
      <c r="AO13" s="181">
        <v>0</v>
      </c>
      <c r="AP13" s="181">
        <v>0</v>
      </c>
      <c r="AQ13" s="181">
        <v>0</v>
      </c>
      <c r="AR13" s="181">
        <v>400900</v>
      </c>
      <c r="AS13" s="181">
        <v>693750</v>
      </c>
      <c r="AT13" s="181">
        <v>0</v>
      </c>
      <c r="AU13" s="181">
        <v>158793.49</v>
      </c>
      <c r="AV13" s="181">
        <v>0</v>
      </c>
      <c r="AW13" s="181">
        <v>0</v>
      </c>
      <c r="AX13" s="181">
        <v>0</v>
      </c>
      <c r="AY13" s="181">
        <v>0</v>
      </c>
      <c r="AZ13" s="181">
        <v>0</v>
      </c>
      <c r="BA13" s="181">
        <v>0</v>
      </c>
      <c r="BB13" s="181">
        <v>0</v>
      </c>
      <c r="BC13" s="181">
        <v>0</v>
      </c>
      <c r="BD13" s="181">
        <v>0</v>
      </c>
      <c r="BE13" s="181">
        <v>0</v>
      </c>
      <c r="BF13" s="181">
        <v>0</v>
      </c>
      <c r="BG13" s="181">
        <v>0</v>
      </c>
      <c r="BH13" s="181">
        <v>0</v>
      </c>
      <c r="BI13" s="181">
        <v>0</v>
      </c>
      <c r="BJ13" s="181">
        <v>0</v>
      </c>
      <c r="BK13" s="181">
        <v>0</v>
      </c>
      <c r="BL13" s="181">
        <v>0</v>
      </c>
      <c r="BM13" s="182" t="s">
        <v>467</v>
      </c>
      <c r="BN13" s="182" t="s">
        <v>467</v>
      </c>
      <c r="BO13" s="182" t="s">
        <v>467</v>
      </c>
      <c r="BP13" s="182" t="s">
        <v>467</v>
      </c>
      <c r="BQ13" s="182" t="s">
        <v>467</v>
      </c>
      <c r="BR13" s="182" t="s">
        <v>467</v>
      </c>
      <c r="BS13" s="182" t="s">
        <v>467</v>
      </c>
      <c r="BT13" s="182" t="s">
        <v>467</v>
      </c>
      <c r="BU13" s="182" t="s">
        <v>467</v>
      </c>
      <c r="BV13" s="182" t="s">
        <v>467</v>
      </c>
      <c r="BW13" s="182" t="s">
        <v>467</v>
      </c>
      <c r="BX13" s="182" t="s">
        <v>467</v>
      </c>
      <c r="BY13" s="182" t="s">
        <v>467</v>
      </c>
      <c r="BZ13" s="181">
        <v>0</v>
      </c>
      <c r="CA13" s="181">
        <v>0</v>
      </c>
      <c r="CB13" s="181">
        <v>0</v>
      </c>
      <c r="CC13" s="181">
        <v>0</v>
      </c>
      <c r="CD13" s="181">
        <v>0</v>
      </c>
      <c r="CE13" s="181">
        <v>0</v>
      </c>
      <c r="CF13" s="181">
        <v>0</v>
      </c>
      <c r="CG13" s="181">
        <v>0</v>
      </c>
      <c r="CH13" s="181">
        <v>0</v>
      </c>
      <c r="CI13" s="181">
        <v>0</v>
      </c>
      <c r="CJ13" s="181">
        <v>0</v>
      </c>
      <c r="CK13" s="181">
        <v>0</v>
      </c>
      <c r="CL13" s="181">
        <v>0</v>
      </c>
      <c r="CM13" s="181">
        <v>0</v>
      </c>
      <c r="CN13" s="181">
        <v>0</v>
      </c>
      <c r="CO13" s="181">
        <v>0</v>
      </c>
      <c r="CP13" s="181">
        <v>0</v>
      </c>
      <c r="CQ13" s="182" t="s">
        <v>467</v>
      </c>
      <c r="CR13" s="182" t="s">
        <v>467</v>
      </c>
      <c r="CS13" s="182" t="s">
        <v>467</v>
      </c>
      <c r="CT13" s="181">
        <v>0</v>
      </c>
      <c r="CU13" s="181">
        <v>0</v>
      </c>
      <c r="CV13" s="181">
        <v>0</v>
      </c>
      <c r="CW13" s="181">
        <v>0</v>
      </c>
      <c r="CX13" s="181">
        <v>0</v>
      </c>
      <c r="CY13" s="181">
        <v>0</v>
      </c>
      <c r="CZ13" s="182" t="s">
        <v>467</v>
      </c>
      <c r="DA13" s="182" t="s">
        <v>467</v>
      </c>
      <c r="DB13" s="182" t="s">
        <v>467</v>
      </c>
      <c r="DC13" s="181">
        <v>0</v>
      </c>
      <c r="DD13" s="181">
        <v>0</v>
      </c>
      <c r="DE13" s="181">
        <v>0</v>
      </c>
      <c r="DF13" s="181">
        <v>0</v>
      </c>
      <c r="DG13" s="183">
        <v>0</v>
      </c>
    </row>
    <row r="14" spans="1:111" ht="24" customHeight="1">
      <c r="A14" s="334" t="s">
        <v>626</v>
      </c>
      <c r="B14" s="335" t="s">
        <v>504</v>
      </c>
      <c r="C14" s="335" t="s">
        <v>504</v>
      </c>
      <c r="D14" s="253" t="s">
        <v>627</v>
      </c>
      <c r="E14" s="181">
        <v>70000</v>
      </c>
      <c r="F14" s="181">
        <v>0</v>
      </c>
      <c r="G14" s="181">
        <v>0</v>
      </c>
      <c r="H14" s="181">
        <v>0</v>
      </c>
      <c r="I14" s="181">
        <v>0</v>
      </c>
      <c r="J14" s="181">
        <v>0</v>
      </c>
      <c r="K14" s="181">
        <v>0</v>
      </c>
      <c r="L14" s="181">
        <v>0</v>
      </c>
      <c r="M14" s="181">
        <v>0</v>
      </c>
      <c r="N14" s="181">
        <v>0</v>
      </c>
      <c r="O14" s="181">
        <v>0</v>
      </c>
      <c r="P14" s="181">
        <v>0</v>
      </c>
      <c r="Q14" s="181">
        <v>0</v>
      </c>
      <c r="R14" s="181">
        <v>0</v>
      </c>
      <c r="S14" s="181">
        <v>0</v>
      </c>
      <c r="T14" s="181">
        <v>70000</v>
      </c>
      <c r="U14" s="181">
        <v>70000</v>
      </c>
      <c r="V14" s="181">
        <v>0</v>
      </c>
      <c r="W14" s="181">
        <v>0</v>
      </c>
      <c r="X14" s="181">
        <v>0</v>
      </c>
      <c r="Y14" s="181">
        <v>0</v>
      </c>
      <c r="Z14" s="181">
        <v>0</v>
      </c>
      <c r="AA14" s="181">
        <v>0</v>
      </c>
      <c r="AB14" s="181">
        <v>0</v>
      </c>
      <c r="AC14" s="181">
        <v>0</v>
      </c>
      <c r="AD14" s="181">
        <v>0</v>
      </c>
      <c r="AE14" s="181">
        <v>0</v>
      </c>
      <c r="AF14" s="181">
        <v>0</v>
      </c>
      <c r="AG14" s="181">
        <v>0</v>
      </c>
      <c r="AH14" s="181">
        <v>0</v>
      </c>
      <c r="AI14" s="181">
        <v>0</v>
      </c>
      <c r="AJ14" s="181">
        <v>0</v>
      </c>
      <c r="AK14" s="181">
        <v>0</v>
      </c>
      <c r="AL14" s="181">
        <v>0</v>
      </c>
      <c r="AM14" s="181">
        <v>0</v>
      </c>
      <c r="AN14" s="181">
        <v>0</v>
      </c>
      <c r="AO14" s="181">
        <v>0</v>
      </c>
      <c r="AP14" s="181">
        <v>0</v>
      </c>
      <c r="AQ14" s="181">
        <v>0</v>
      </c>
      <c r="AR14" s="181">
        <v>0</v>
      </c>
      <c r="AS14" s="181">
        <v>0</v>
      </c>
      <c r="AT14" s="181">
        <v>0</v>
      </c>
      <c r="AU14" s="181">
        <v>0</v>
      </c>
      <c r="AV14" s="181">
        <v>0</v>
      </c>
      <c r="AW14" s="181">
        <v>0</v>
      </c>
      <c r="AX14" s="181">
        <v>0</v>
      </c>
      <c r="AY14" s="181">
        <v>0</v>
      </c>
      <c r="AZ14" s="181">
        <v>0</v>
      </c>
      <c r="BA14" s="181">
        <v>0</v>
      </c>
      <c r="BB14" s="181">
        <v>0</v>
      </c>
      <c r="BC14" s="181">
        <v>0</v>
      </c>
      <c r="BD14" s="181">
        <v>0</v>
      </c>
      <c r="BE14" s="181">
        <v>0</v>
      </c>
      <c r="BF14" s="181">
        <v>0</v>
      </c>
      <c r="BG14" s="181">
        <v>0</v>
      </c>
      <c r="BH14" s="181">
        <v>0</v>
      </c>
      <c r="BI14" s="181">
        <v>0</v>
      </c>
      <c r="BJ14" s="181">
        <v>0</v>
      </c>
      <c r="BK14" s="181">
        <v>0</v>
      </c>
      <c r="BL14" s="181">
        <v>0</v>
      </c>
      <c r="BM14" s="182" t="s">
        <v>467</v>
      </c>
      <c r="BN14" s="182" t="s">
        <v>467</v>
      </c>
      <c r="BO14" s="182" t="s">
        <v>467</v>
      </c>
      <c r="BP14" s="182" t="s">
        <v>467</v>
      </c>
      <c r="BQ14" s="182" t="s">
        <v>467</v>
      </c>
      <c r="BR14" s="182" t="s">
        <v>467</v>
      </c>
      <c r="BS14" s="182" t="s">
        <v>467</v>
      </c>
      <c r="BT14" s="182" t="s">
        <v>467</v>
      </c>
      <c r="BU14" s="182" t="s">
        <v>467</v>
      </c>
      <c r="BV14" s="182" t="s">
        <v>467</v>
      </c>
      <c r="BW14" s="182" t="s">
        <v>467</v>
      </c>
      <c r="BX14" s="182" t="s">
        <v>467</v>
      </c>
      <c r="BY14" s="182" t="s">
        <v>467</v>
      </c>
      <c r="BZ14" s="181">
        <v>0</v>
      </c>
      <c r="CA14" s="181">
        <v>0</v>
      </c>
      <c r="CB14" s="181">
        <v>0</v>
      </c>
      <c r="CC14" s="181">
        <v>0</v>
      </c>
      <c r="CD14" s="181">
        <v>0</v>
      </c>
      <c r="CE14" s="181">
        <v>0</v>
      </c>
      <c r="CF14" s="181">
        <v>0</v>
      </c>
      <c r="CG14" s="181">
        <v>0</v>
      </c>
      <c r="CH14" s="181">
        <v>0</v>
      </c>
      <c r="CI14" s="181">
        <v>0</v>
      </c>
      <c r="CJ14" s="181">
        <v>0</v>
      </c>
      <c r="CK14" s="181">
        <v>0</v>
      </c>
      <c r="CL14" s="181">
        <v>0</v>
      </c>
      <c r="CM14" s="181">
        <v>0</v>
      </c>
      <c r="CN14" s="181">
        <v>0</v>
      </c>
      <c r="CO14" s="181">
        <v>0</v>
      </c>
      <c r="CP14" s="181">
        <v>0</v>
      </c>
      <c r="CQ14" s="182" t="s">
        <v>467</v>
      </c>
      <c r="CR14" s="182" t="s">
        <v>467</v>
      </c>
      <c r="CS14" s="182" t="s">
        <v>467</v>
      </c>
      <c r="CT14" s="181">
        <v>0</v>
      </c>
      <c r="CU14" s="181">
        <v>0</v>
      </c>
      <c r="CV14" s="181">
        <v>0</v>
      </c>
      <c r="CW14" s="181">
        <v>0</v>
      </c>
      <c r="CX14" s="181">
        <v>0</v>
      </c>
      <c r="CY14" s="181">
        <v>0</v>
      </c>
      <c r="CZ14" s="182" t="s">
        <v>467</v>
      </c>
      <c r="DA14" s="182" t="s">
        <v>467</v>
      </c>
      <c r="DB14" s="182" t="s">
        <v>467</v>
      </c>
      <c r="DC14" s="181">
        <v>0</v>
      </c>
      <c r="DD14" s="181">
        <v>0</v>
      </c>
      <c r="DE14" s="181">
        <v>0</v>
      </c>
      <c r="DF14" s="181">
        <v>0</v>
      </c>
      <c r="DG14" s="183">
        <v>0</v>
      </c>
    </row>
    <row r="15" spans="1:111" ht="24" customHeight="1">
      <c r="A15" s="334" t="s">
        <v>628</v>
      </c>
      <c r="B15" s="335" t="s">
        <v>504</v>
      </c>
      <c r="C15" s="335" t="s">
        <v>504</v>
      </c>
      <c r="D15" s="253" t="s">
        <v>629</v>
      </c>
      <c r="E15" s="181">
        <v>301904.92</v>
      </c>
      <c r="F15" s="181">
        <v>4000</v>
      </c>
      <c r="G15" s="181">
        <v>0</v>
      </c>
      <c r="H15" s="181">
        <v>0</v>
      </c>
      <c r="I15" s="181">
        <v>0</v>
      </c>
      <c r="J15" s="181">
        <v>4000</v>
      </c>
      <c r="K15" s="181">
        <v>0</v>
      </c>
      <c r="L15" s="181">
        <v>0</v>
      </c>
      <c r="M15" s="181">
        <v>0</v>
      </c>
      <c r="N15" s="181">
        <v>0</v>
      </c>
      <c r="O15" s="181">
        <v>0</v>
      </c>
      <c r="P15" s="181">
        <v>0</v>
      </c>
      <c r="Q15" s="181">
        <v>0</v>
      </c>
      <c r="R15" s="181">
        <v>0</v>
      </c>
      <c r="S15" s="181">
        <v>0</v>
      </c>
      <c r="T15" s="181">
        <v>297904.92</v>
      </c>
      <c r="U15" s="181">
        <v>297904.92</v>
      </c>
      <c r="V15" s="181">
        <v>0</v>
      </c>
      <c r="W15" s="181">
        <v>0</v>
      </c>
      <c r="X15" s="181">
        <v>0</v>
      </c>
      <c r="Y15" s="181">
        <v>0</v>
      </c>
      <c r="Z15" s="181">
        <v>0</v>
      </c>
      <c r="AA15" s="181">
        <v>0</v>
      </c>
      <c r="AB15" s="181">
        <v>0</v>
      </c>
      <c r="AC15" s="181">
        <v>0</v>
      </c>
      <c r="AD15" s="181">
        <v>0</v>
      </c>
      <c r="AE15" s="181">
        <v>0</v>
      </c>
      <c r="AF15" s="181">
        <v>0</v>
      </c>
      <c r="AG15" s="181">
        <v>0</v>
      </c>
      <c r="AH15" s="181">
        <v>0</v>
      </c>
      <c r="AI15" s="181">
        <v>0</v>
      </c>
      <c r="AJ15" s="181">
        <v>0</v>
      </c>
      <c r="AK15" s="181">
        <v>0</v>
      </c>
      <c r="AL15" s="181">
        <v>0</v>
      </c>
      <c r="AM15" s="181">
        <v>0</v>
      </c>
      <c r="AN15" s="181">
        <v>0</v>
      </c>
      <c r="AO15" s="181">
        <v>0</v>
      </c>
      <c r="AP15" s="181">
        <v>0</v>
      </c>
      <c r="AQ15" s="181">
        <v>0</v>
      </c>
      <c r="AR15" s="181">
        <v>0</v>
      </c>
      <c r="AS15" s="181">
        <v>0</v>
      </c>
      <c r="AT15" s="181">
        <v>0</v>
      </c>
      <c r="AU15" s="181">
        <v>0</v>
      </c>
      <c r="AV15" s="181">
        <v>0</v>
      </c>
      <c r="AW15" s="181">
        <v>0</v>
      </c>
      <c r="AX15" s="181">
        <v>0</v>
      </c>
      <c r="AY15" s="181">
        <v>0</v>
      </c>
      <c r="AZ15" s="181">
        <v>0</v>
      </c>
      <c r="BA15" s="181">
        <v>0</v>
      </c>
      <c r="BB15" s="181">
        <v>0</v>
      </c>
      <c r="BC15" s="181">
        <v>0</v>
      </c>
      <c r="BD15" s="181">
        <v>0</v>
      </c>
      <c r="BE15" s="181">
        <v>0</v>
      </c>
      <c r="BF15" s="181">
        <v>0</v>
      </c>
      <c r="BG15" s="181">
        <v>0</v>
      </c>
      <c r="BH15" s="181">
        <v>0</v>
      </c>
      <c r="BI15" s="181">
        <v>0</v>
      </c>
      <c r="BJ15" s="181">
        <v>0</v>
      </c>
      <c r="BK15" s="181">
        <v>0</v>
      </c>
      <c r="BL15" s="181">
        <v>0</v>
      </c>
      <c r="BM15" s="182" t="s">
        <v>467</v>
      </c>
      <c r="BN15" s="182" t="s">
        <v>467</v>
      </c>
      <c r="BO15" s="182" t="s">
        <v>467</v>
      </c>
      <c r="BP15" s="182" t="s">
        <v>467</v>
      </c>
      <c r="BQ15" s="182" t="s">
        <v>467</v>
      </c>
      <c r="BR15" s="182" t="s">
        <v>467</v>
      </c>
      <c r="BS15" s="182" t="s">
        <v>467</v>
      </c>
      <c r="BT15" s="182" t="s">
        <v>467</v>
      </c>
      <c r="BU15" s="182" t="s">
        <v>467</v>
      </c>
      <c r="BV15" s="182" t="s">
        <v>467</v>
      </c>
      <c r="BW15" s="182" t="s">
        <v>467</v>
      </c>
      <c r="BX15" s="182" t="s">
        <v>467</v>
      </c>
      <c r="BY15" s="182" t="s">
        <v>467</v>
      </c>
      <c r="BZ15" s="181">
        <v>0</v>
      </c>
      <c r="CA15" s="181">
        <v>0</v>
      </c>
      <c r="CB15" s="181">
        <v>0</v>
      </c>
      <c r="CC15" s="181">
        <v>0</v>
      </c>
      <c r="CD15" s="181">
        <v>0</v>
      </c>
      <c r="CE15" s="181">
        <v>0</v>
      </c>
      <c r="CF15" s="181">
        <v>0</v>
      </c>
      <c r="CG15" s="181">
        <v>0</v>
      </c>
      <c r="CH15" s="181">
        <v>0</v>
      </c>
      <c r="CI15" s="181">
        <v>0</v>
      </c>
      <c r="CJ15" s="181">
        <v>0</v>
      </c>
      <c r="CK15" s="181">
        <v>0</v>
      </c>
      <c r="CL15" s="181">
        <v>0</v>
      </c>
      <c r="CM15" s="181">
        <v>0</v>
      </c>
      <c r="CN15" s="181">
        <v>0</v>
      </c>
      <c r="CO15" s="181">
        <v>0</v>
      </c>
      <c r="CP15" s="181">
        <v>0</v>
      </c>
      <c r="CQ15" s="182" t="s">
        <v>467</v>
      </c>
      <c r="CR15" s="182" t="s">
        <v>467</v>
      </c>
      <c r="CS15" s="182" t="s">
        <v>467</v>
      </c>
      <c r="CT15" s="181">
        <v>0</v>
      </c>
      <c r="CU15" s="181">
        <v>0</v>
      </c>
      <c r="CV15" s="181">
        <v>0</v>
      </c>
      <c r="CW15" s="181">
        <v>0</v>
      </c>
      <c r="CX15" s="181">
        <v>0</v>
      </c>
      <c r="CY15" s="181">
        <v>0</v>
      </c>
      <c r="CZ15" s="182" t="s">
        <v>467</v>
      </c>
      <c r="DA15" s="182" t="s">
        <v>467</v>
      </c>
      <c r="DB15" s="182" t="s">
        <v>467</v>
      </c>
      <c r="DC15" s="181">
        <v>0</v>
      </c>
      <c r="DD15" s="181">
        <v>0</v>
      </c>
      <c r="DE15" s="181">
        <v>0</v>
      </c>
      <c r="DF15" s="181">
        <v>0</v>
      </c>
      <c r="DG15" s="183">
        <v>0</v>
      </c>
    </row>
    <row r="16" spans="1:111" ht="24" customHeight="1">
      <c r="A16" s="334" t="s">
        <v>630</v>
      </c>
      <c r="B16" s="335" t="s">
        <v>504</v>
      </c>
      <c r="C16" s="335" t="s">
        <v>504</v>
      </c>
      <c r="D16" s="253" t="s">
        <v>631</v>
      </c>
      <c r="E16" s="181">
        <v>7619187</v>
      </c>
      <c r="F16" s="181">
        <v>6158822.7000000002</v>
      </c>
      <c r="G16" s="181">
        <v>2394597</v>
      </c>
      <c r="H16" s="181">
        <v>1429615</v>
      </c>
      <c r="I16" s="181">
        <v>185164.7</v>
      </c>
      <c r="J16" s="181">
        <v>0</v>
      </c>
      <c r="K16" s="181">
        <v>0</v>
      </c>
      <c r="L16" s="181">
        <v>0</v>
      </c>
      <c r="M16" s="181">
        <v>0</v>
      </c>
      <c r="N16" s="181">
        <v>0</v>
      </c>
      <c r="O16" s="181">
        <v>0</v>
      </c>
      <c r="P16" s="181">
        <v>30770</v>
      </c>
      <c r="Q16" s="181">
        <v>0</v>
      </c>
      <c r="R16" s="181">
        <v>0</v>
      </c>
      <c r="S16" s="181">
        <v>2118676</v>
      </c>
      <c r="T16" s="181">
        <v>1446734.3</v>
      </c>
      <c r="U16" s="181">
        <v>219300</v>
      </c>
      <c r="V16" s="181">
        <v>0</v>
      </c>
      <c r="W16" s="181">
        <v>0</v>
      </c>
      <c r="X16" s="181">
        <v>0</v>
      </c>
      <c r="Y16" s="181">
        <v>0</v>
      </c>
      <c r="Z16" s="181">
        <v>0</v>
      </c>
      <c r="AA16" s="181">
        <v>82440</v>
      </c>
      <c r="AB16" s="181">
        <v>0</v>
      </c>
      <c r="AC16" s="181">
        <v>0</v>
      </c>
      <c r="AD16" s="181">
        <v>0</v>
      </c>
      <c r="AE16" s="181">
        <v>0</v>
      </c>
      <c r="AF16" s="181">
        <v>0</v>
      </c>
      <c r="AG16" s="181">
        <v>0</v>
      </c>
      <c r="AH16" s="181">
        <v>0</v>
      </c>
      <c r="AI16" s="181">
        <v>0</v>
      </c>
      <c r="AJ16" s="181">
        <v>0</v>
      </c>
      <c r="AK16" s="181">
        <v>0</v>
      </c>
      <c r="AL16" s="181">
        <v>0</v>
      </c>
      <c r="AM16" s="181">
        <v>0</v>
      </c>
      <c r="AN16" s="181">
        <v>0</v>
      </c>
      <c r="AO16" s="181">
        <v>0</v>
      </c>
      <c r="AP16" s="181">
        <v>98051</v>
      </c>
      <c r="AQ16" s="181">
        <v>320</v>
      </c>
      <c r="AR16" s="181">
        <v>220000</v>
      </c>
      <c r="AS16" s="181">
        <v>557750</v>
      </c>
      <c r="AT16" s="181">
        <v>0</v>
      </c>
      <c r="AU16" s="181">
        <v>268873.3</v>
      </c>
      <c r="AV16" s="181">
        <v>13630</v>
      </c>
      <c r="AW16" s="181">
        <v>0</v>
      </c>
      <c r="AX16" s="181">
        <v>0</v>
      </c>
      <c r="AY16" s="181">
        <v>0</v>
      </c>
      <c r="AZ16" s="181">
        <v>0</v>
      </c>
      <c r="BA16" s="181">
        <v>3520</v>
      </c>
      <c r="BB16" s="181">
        <v>0</v>
      </c>
      <c r="BC16" s="181">
        <v>0</v>
      </c>
      <c r="BD16" s="181">
        <v>0</v>
      </c>
      <c r="BE16" s="181">
        <v>0</v>
      </c>
      <c r="BF16" s="181">
        <v>0</v>
      </c>
      <c r="BG16" s="181">
        <v>10110</v>
      </c>
      <c r="BH16" s="181">
        <v>0</v>
      </c>
      <c r="BI16" s="181">
        <v>0</v>
      </c>
      <c r="BJ16" s="181">
        <v>0</v>
      </c>
      <c r="BK16" s="181">
        <v>0</v>
      </c>
      <c r="BL16" s="181">
        <v>0</v>
      </c>
      <c r="BM16" s="182" t="s">
        <v>467</v>
      </c>
      <c r="BN16" s="182" t="s">
        <v>467</v>
      </c>
      <c r="BO16" s="182" t="s">
        <v>467</v>
      </c>
      <c r="BP16" s="182" t="s">
        <v>467</v>
      </c>
      <c r="BQ16" s="182" t="s">
        <v>467</v>
      </c>
      <c r="BR16" s="182" t="s">
        <v>467</v>
      </c>
      <c r="BS16" s="182" t="s">
        <v>467</v>
      </c>
      <c r="BT16" s="182" t="s">
        <v>467</v>
      </c>
      <c r="BU16" s="182" t="s">
        <v>467</v>
      </c>
      <c r="BV16" s="182" t="s">
        <v>467</v>
      </c>
      <c r="BW16" s="182" t="s">
        <v>467</v>
      </c>
      <c r="BX16" s="182" t="s">
        <v>467</v>
      </c>
      <c r="BY16" s="182" t="s">
        <v>467</v>
      </c>
      <c r="BZ16" s="181">
        <v>0</v>
      </c>
      <c r="CA16" s="181">
        <v>0</v>
      </c>
      <c r="CB16" s="181">
        <v>0</v>
      </c>
      <c r="CC16" s="181">
        <v>0</v>
      </c>
      <c r="CD16" s="181">
        <v>0</v>
      </c>
      <c r="CE16" s="181">
        <v>0</v>
      </c>
      <c r="CF16" s="181">
        <v>0</v>
      </c>
      <c r="CG16" s="181">
        <v>0</v>
      </c>
      <c r="CH16" s="181">
        <v>0</v>
      </c>
      <c r="CI16" s="181">
        <v>0</v>
      </c>
      <c r="CJ16" s="181">
        <v>0</v>
      </c>
      <c r="CK16" s="181">
        <v>0</v>
      </c>
      <c r="CL16" s="181">
        <v>0</v>
      </c>
      <c r="CM16" s="181">
        <v>0</v>
      </c>
      <c r="CN16" s="181">
        <v>0</v>
      </c>
      <c r="CO16" s="181">
        <v>0</v>
      </c>
      <c r="CP16" s="181">
        <v>0</v>
      </c>
      <c r="CQ16" s="182" t="s">
        <v>467</v>
      </c>
      <c r="CR16" s="182" t="s">
        <v>467</v>
      </c>
      <c r="CS16" s="182" t="s">
        <v>467</v>
      </c>
      <c r="CT16" s="181">
        <v>0</v>
      </c>
      <c r="CU16" s="181">
        <v>0</v>
      </c>
      <c r="CV16" s="181">
        <v>0</v>
      </c>
      <c r="CW16" s="181">
        <v>0</v>
      </c>
      <c r="CX16" s="181">
        <v>0</v>
      </c>
      <c r="CY16" s="181">
        <v>0</v>
      </c>
      <c r="CZ16" s="182" t="s">
        <v>467</v>
      </c>
      <c r="DA16" s="182" t="s">
        <v>467</v>
      </c>
      <c r="DB16" s="182" t="s">
        <v>467</v>
      </c>
      <c r="DC16" s="181">
        <v>0</v>
      </c>
      <c r="DD16" s="181">
        <v>0</v>
      </c>
      <c r="DE16" s="181">
        <v>0</v>
      </c>
      <c r="DF16" s="181">
        <v>0</v>
      </c>
      <c r="DG16" s="183">
        <v>0</v>
      </c>
    </row>
    <row r="17" spans="1:111">
      <c r="A17" s="334" t="s">
        <v>632</v>
      </c>
      <c r="B17" s="335" t="s">
        <v>504</v>
      </c>
      <c r="C17" s="335" t="s">
        <v>504</v>
      </c>
      <c r="D17" s="253" t="s">
        <v>625</v>
      </c>
      <c r="E17" s="181">
        <v>7567305.7999999998</v>
      </c>
      <c r="F17" s="181">
        <v>6148295.7000000002</v>
      </c>
      <c r="G17" s="181">
        <v>2386569</v>
      </c>
      <c r="H17" s="181">
        <v>1429615</v>
      </c>
      <c r="I17" s="181">
        <v>185164.7</v>
      </c>
      <c r="J17" s="181">
        <v>0</v>
      </c>
      <c r="K17" s="181">
        <v>0</v>
      </c>
      <c r="L17" s="181">
        <v>0</v>
      </c>
      <c r="M17" s="181">
        <v>0</v>
      </c>
      <c r="N17" s="181">
        <v>0</v>
      </c>
      <c r="O17" s="181">
        <v>0</v>
      </c>
      <c r="P17" s="181">
        <v>28271</v>
      </c>
      <c r="Q17" s="181">
        <v>0</v>
      </c>
      <c r="R17" s="181">
        <v>0</v>
      </c>
      <c r="S17" s="181">
        <v>2118676</v>
      </c>
      <c r="T17" s="181">
        <v>1405700.1</v>
      </c>
      <c r="U17" s="181">
        <v>206400</v>
      </c>
      <c r="V17" s="181">
        <v>0</v>
      </c>
      <c r="W17" s="181">
        <v>0</v>
      </c>
      <c r="X17" s="181">
        <v>0</v>
      </c>
      <c r="Y17" s="181">
        <v>0</v>
      </c>
      <c r="Z17" s="181">
        <v>0</v>
      </c>
      <c r="AA17" s="181">
        <v>82440</v>
      </c>
      <c r="AB17" s="181">
        <v>0</v>
      </c>
      <c r="AC17" s="181">
        <v>0</v>
      </c>
      <c r="AD17" s="181">
        <v>0</v>
      </c>
      <c r="AE17" s="181">
        <v>0</v>
      </c>
      <c r="AF17" s="181">
        <v>0</v>
      </c>
      <c r="AG17" s="181">
        <v>0</v>
      </c>
      <c r="AH17" s="181">
        <v>0</v>
      </c>
      <c r="AI17" s="181">
        <v>0</v>
      </c>
      <c r="AJ17" s="181">
        <v>0</v>
      </c>
      <c r="AK17" s="181">
        <v>0</v>
      </c>
      <c r="AL17" s="181">
        <v>0</v>
      </c>
      <c r="AM17" s="181">
        <v>0</v>
      </c>
      <c r="AN17" s="181">
        <v>0</v>
      </c>
      <c r="AO17" s="181">
        <v>0</v>
      </c>
      <c r="AP17" s="181">
        <v>93770</v>
      </c>
      <c r="AQ17" s="181">
        <v>0</v>
      </c>
      <c r="AR17" s="181">
        <v>220000</v>
      </c>
      <c r="AS17" s="181">
        <v>557750</v>
      </c>
      <c r="AT17" s="181">
        <v>0</v>
      </c>
      <c r="AU17" s="181">
        <v>245340.1</v>
      </c>
      <c r="AV17" s="181">
        <v>13310</v>
      </c>
      <c r="AW17" s="181">
        <v>0</v>
      </c>
      <c r="AX17" s="181">
        <v>0</v>
      </c>
      <c r="AY17" s="181">
        <v>0</v>
      </c>
      <c r="AZ17" s="181">
        <v>0</v>
      </c>
      <c r="BA17" s="181">
        <v>3200</v>
      </c>
      <c r="BB17" s="181">
        <v>0</v>
      </c>
      <c r="BC17" s="181">
        <v>0</v>
      </c>
      <c r="BD17" s="181">
        <v>0</v>
      </c>
      <c r="BE17" s="181">
        <v>0</v>
      </c>
      <c r="BF17" s="181">
        <v>0</v>
      </c>
      <c r="BG17" s="181">
        <v>10110</v>
      </c>
      <c r="BH17" s="181">
        <v>0</v>
      </c>
      <c r="BI17" s="181">
        <v>0</v>
      </c>
      <c r="BJ17" s="181">
        <v>0</v>
      </c>
      <c r="BK17" s="181">
        <v>0</v>
      </c>
      <c r="BL17" s="181">
        <v>0</v>
      </c>
      <c r="BM17" s="182" t="s">
        <v>467</v>
      </c>
      <c r="BN17" s="182" t="s">
        <v>467</v>
      </c>
      <c r="BO17" s="182" t="s">
        <v>467</v>
      </c>
      <c r="BP17" s="182" t="s">
        <v>467</v>
      </c>
      <c r="BQ17" s="182" t="s">
        <v>467</v>
      </c>
      <c r="BR17" s="182" t="s">
        <v>467</v>
      </c>
      <c r="BS17" s="182" t="s">
        <v>467</v>
      </c>
      <c r="BT17" s="182" t="s">
        <v>467</v>
      </c>
      <c r="BU17" s="182" t="s">
        <v>467</v>
      </c>
      <c r="BV17" s="182" t="s">
        <v>467</v>
      </c>
      <c r="BW17" s="182" t="s">
        <v>467</v>
      </c>
      <c r="BX17" s="182" t="s">
        <v>467</v>
      </c>
      <c r="BY17" s="182" t="s">
        <v>467</v>
      </c>
      <c r="BZ17" s="181">
        <v>0</v>
      </c>
      <c r="CA17" s="181">
        <v>0</v>
      </c>
      <c r="CB17" s="181">
        <v>0</v>
      </c>
      <c r="CC17" s="181">
        <v>0</v>
      </c>
      <c r="CD17" s="181">
        <v>0</v>
      </c>
      <c r="CE17" s="181">
        <v>0</v>
      </c>
      <c r="CF17" s="181">
        <v>0</v>
      </c>
      <c r="CG17" s="181">
        <v>0</v>
      </c>
      <c r="CH17" s="181">
        <v>0</v>
      </c>
      <c r="CI17" s="181">
        <v>0</v>
      </c>
      <c r="CJ17" s="181">
        <v>0</v>
      </c>
      <c r="CK17" s="181">
        <v>0</v>
      </c>
      <c r="CL17" s="181">
        <v>0</v>
      </c>
      <c r="CM17" s="181">
        <v>0</v>
      </c>
      <c r="CN17" s="181">
        <v>0</v>
      </c>
      <c r="CO17" s="181">
        <v>0</v>
      </c>
      <c r="CP17" s="181">
        <v>0</v>
      </c>
      <c r="CQ17" s="182" t="s">
        <v>467</v>
      </c>
      <c r="CR17" s="182" t="s">
        <v>467</v>
      </c>
      <c r="CS17" s="182" t="s">
        <v>467</v>
      </c>
      <c r="CT17" s="181">
        <v>0</v>
      </c>
      <c r="CU17" s="181">
        <v>0</v>
      </c>
      <c r="CV17" s="181">
        <v>0</v>
      </c>
      <c r="CW17" s="181">
        <v>0</v>
      </c>
      <c r="CX17" s="181">
        <v>0</v>
      </c>
      <c r="CY17" s="181">
        <v>0</v>
      </c>
      <c r="CZ17" s="182" t="s">
        <v>467</v>
      </c>
      <c r="DA17" s="182" t="s">
        <v>467</v>
      </c>
      <c r="DB17" s="182" t="s">
        <v>467</v>
      </c>
      <c r="DC17" s="181">
        <v>0</v>
      </c>
      <c r="DD17" s="181">
        <v>0</v>
      </c>
      <c r="DE17" s="181">
        <v>0</v>
      </c>
      <c r="DF17" s="181">
        <v>0</v>
      </c>
      <c r="DG17" s="183">
        <v>0</v>
      </c>
    </row>
    <row r="18" spans="1:111">
      <c r="A18" s="334" t="s">
        <v>633</v>
      </c>
      <c r="B18" s="335" t="s">
        <v>504</v>
      </c>
      <c r="C18" s="335" t="s">
        <v>504</v>
      </c>
      <c r="D18" s="253" t="s">
        <v>629</v>
      </c>
      <c r="E18" s="181">
        <v>51881.2</v>
      </c>
      <c r="F18" s="181">
        <v>10527</v>
      </c>
      <c r="G18" s="181">
        <v>8028</v>
      </c>
      <c r="H18" s="181">
        <v>0</v>
      </c>
      <c r="I18" s="181">
        <v>0</v>
      </c>
      <c r="J18" s="181">
        <v>0</v>
      </c>
      <c r="K18" s="181">
        <v>0</v>
      </c>
      <c r="L18" s="181">
        <v>0</v>
      </c>
      <c r="M18" s="181">
        <v>0</v>
      </c>
      <c r="N18" s="181">
        <v>0</v>
      </c>
      <c r="O18" s="181">
        <v>0</v>
      </c>
      <c r="P18" s="181">
        <v>2499</v>
      </c>
      <c r="Q18" s="181">
        <v>0</v>
      </c>
      <c r="R18" s="181">
        <v>0</v>
      </c>
      <c r="S18" s="181">
        <v>0</v>
      </c>
      <c r="T18" s="181">
        <v>41034.199999999997</v>
      </c>
      <c r="U18" s="181">
        <v>12900</v>
      </c>
      <c r="V18" s="181">
        <v>0</v>
      </c>
      <c r="W18" s="181">
        <v>0</v>
      </c>
      <c r="X18" s="181">
        <v>0</v>
      </c>
      <c r="Y18" s="181">
        <v>0</v>
      </c>
      <c r="Z18" s="181">
        <v>0</v>
      </c>
      <c r="AA18" s="181">
        <v>0</v>
      </c>
      <c r="AB18" s="181">
        <v>0</v>
      </c>
      <c r="AC18" s="181">
        <v>0</v>
      </c>
      <c r="AD18" s="181">
        <v>0</v>
      </c>
      <c r="AE18" s="181">
        <v>0</v>
      </c>
      <c r="AF18" s="181">
        <v>0</v>
      </c>
      <c r="AG18" s="181">
        <v>0</v>
      </c>
      <c r="AH18" s="181">
        <v>0</v>
      </c>
      <c r="AI18" s="181">
        <v>0</v>
      </c>
      <c r="AJ18" s="181">
        <v>0</v>
      </c>
      <c r="AK18" s="181">
        <v>0</v>
      </c>
      <c r="AL18" s="181">
        <v>0</v>
      </c>
      <c r="AM18" s="181">
        <v>0</v>
      </c>
      <c r="AN18" s="181">
        <v>0</v>
      </c>
      <c r="AO18" s="181">
        <v>0</v>
      </c>
      <c r="AP18" s="181">
        <v>4281</v>
      </c>
      <c r="AQ18" s="181">
        <v>320</v>
      </c>
      <c r="AR18" s="181">
        <v>0</v>
      </c>
      <c r="AS18" s="181">
        <v>0</v>
      </c>
      <c r="AT18" s="181">
        <v>0</v>
      </c>
      <c r="AU18" s="181">
        <v>23533.200000000001</v>
      </c>
      <c r="AV18" s="181">
        <v>320</v>
      </c>
      <c r="AW18" s="181">
        <v>0</v>
      </c>
      <c r="AX18" s="181">
        <v>0</v>
      </c>
      <c r="AY18" s="181">
        <v>0</v>
      </c>
      <c r="AZ18" s="181">
        <v>0</v>
      </c>
      <c r="BA18" s="181">
        <v>320</v>
      </c>
      <c r="BB18" s="181">
        <v>0</v>
      </c>
      <c r="BC18" s="181">
        <v>0</v>
      </c>
      <c r="BD18" s="181">
        <v>0</v>
      </c>
      <c r="BE18" s="181">
        <v>0</v>
      </c>
      <c r="BF18" s="181">
        <v>0</v>
      </c>
      <c r="BG18" s="181">
        <v>0</v>
      </c>
      <c r="BH18" s="181">
        <v>0</v>
      </c>
      <c r="BI18" s="181">
        <v>0</v>
      </c>
      <c r="BJ18" s="181">
        <v>0</v>
      </c>
      <c r="BK18" s="181">
        <v>0</v>
      </c>
      <c r="BL18" s="181">
        <v>0</v>
      </c>
      <c r="BM18" s="182" t="s">
        <v>467</v>
      </c>
      <c r="BN18" s="182" t="s">
        <v>467</v>
      </c>
      <c r="BO18" s="182" t="s">
        <v>467</v>
      </c>
      <c r="BP18" s="182" t="s">
        <v>467</v>
      </c>
      <c r="BQ18" s="182" t="s">
        <v>467</v>
      </c>
      <c r="BR18" s="182" t="s">
        <v>467</v>
      </c>
      <c r="BS18" s="182" t="s">
        <v>467</v>
      </c>
      <c r="BT18" s="182" t="s">
        <v>467</v>
      </c>
      <c r="BU18" s="182" t="s">
        <v>467</v>
      </c>
      <c r="BV18" s="182" t="s">
        <v>467</v>
      </c>
      <c r="BW18" s="182" t="s">
        <v>467</v>
      </c>
      <c r="BX18" s="182" t="s">
        <v>467</v>
      </c>
      <c r="BY18" s="182" t="s">
        <v>467</v>
      </c>
      <c r="BZ18" s="181">
        <v>0</v>
      </c>
      <c r="CA18" s="181">
        <v>0</v>
      </c>
      <c r="CB18" s="181">
        <v>0</v>
      </c>
      <c r="CC18" s="181">
        <v>0</v>
      </c>
      <c r="CD18" s="181">
        <v>0</v>
      </c>
      <c r="CE18" s="181">
        <v>0</v>
      </c>
      <c r="CF18" s="181">
        <v>0</v>
      </c>
      <c r="CG18" s="181">
        <v>0</v>
      </c>
      <c r="CH18" s="181">
        <v>0</v>
      </c>
      <c r="CI18" s="181">
        <v>0</v>
      </c>
      <c r="CJ18" s="181">
        <v>0</v>
      </c>
      <c r="CK18" s="181">
        <v>0</v>
      </c>
      <c r="CL18" s="181">
        <v>0</v>
      </c>
      <c r="CM18" s="181">
        <v>0</v>
      </c>
      <c r="CN18" s="181">
        <v>0</v>
      </c>
      <c r="CO18" s="181">
        <v>0</v>
      </c>
      <c r="CP18" s="181">
        <v>0</v>
      </c>
      <c r="CQ18" s="182" t="s">
        <v>467</v>
      </c>
      <c r="CR18" s="182" t="s">
        <v>467</v>
      </c>
      <c r="CS18" s="182" t="s">
        <v>467</v>
      </c>
      <c r="CT18" s="181">
        <v>0</v>
      </c>
      <c r="CU18" s="181">
        <v>0</v>
      </c>
      <c r="CV18" s="181">
        <v>0</v>
      </c>
      <c r="CW18" s="181">
        <v>0</v>
      </c>
      <c r="CX18" s="181">
        <v>0</v>
      </c>
      <c r="CY18" s="181">
        <v>0</v>
      </c>
      <c r="CZ18" s="182" t="s">
        <v>467</v>
      </c>
      <c r="DA18" s="182" t="s">
        <v>467</v>
      </c>
      <c r="DB18" s="182" t="s">
        <v>467</v>
      </c>
      <c r="DC18" s="181">
        <v>0</v>
      </c>
      <c r="DD18" s="181">
        <v>0</v>
      </c>
      <c r="DE18" s="181">
        <v>0</v>
      </c>
      <c r="DF18" s="181">
        <v>0</v>
      </c>
      <c r="DG18" s="183">
        <v>0</v>
      </c>
    </row>
    <row r="19" spans="1:111" ht="24" customHeight="1">
      <c r="A19" s="334" t="s">
        <v>634</v>
      </c>
      <c r="B19" s="335" t="s">
        <v>504</v>
      </c>
      <c r="C19" s="335" t="s">
        <v>504</v>
      </c>
      <c r="D19" s="253" t="s">
        <v>635</v>
      </c>
      <c r="E19" s="181">
        <v>41749696.270000003</v>
      </c>
      <c r="F19" s="181">
        <v>35145515.090000004</v>
      </c>
      <c r="G19" s="181">
        <v>11967087.42</v>
      </c>
      <c r="H19" s="181">
        <v>8313472.0999999996</v>
      </c>
      <c r="I19" s="181">
        <v>12206511.220000001</v>
      </c>
      <c r="J19" s="181">
        <v>1121880.5</v>
      </c>
      <c r="K19" s="181">
        <v>938210.8</v>
      </c>
      <c r="L19" s="181">
        <v>142761.07</v>
      </c>
      <c r="M19" s="181">
        <v>0</v>
      </c>
      <c r="N19" s="181">
        <v>0</v>
      </c>
      <c r="O19" s="181">
        <v>12868</v>
      </c>
      <c r="P19" s="181">
        <v>347610.98</v>
      </c>
      <c r="Q19" s="181">
        <v>91793</v>
      </c>
      <c r="R19" s="181">
        <v>0</v>
      </c>
      <c r="S19" s="181">
        <v>3320</v>
      </c>
      <c r="T19" s="181">
        <v>5991421.0499999998</v>
      </c>
      <c r="U19" s="181">
        <v>311880.61</v>
      </c>
      <c r="V19" s="181">
        <v>105988.28</v>
      </c>
      <c r="W19" s="181">
        <v>0</v>
      </c>
      <c r="X19" s="181">
        <v>213.85</v>
      </c>
      <c r="Y19" s="181">
        <v>0</v>
      </c>
      <c r="Z19" s="181">
        <v>5731.81</v>
      </c>
      <c r="AA19" s="181">
        <v>547859.56000000006</v>
      </c>
      <c r="AB19" s="181">
        <v>0</v>
      </c>
      <c r="AC19" s="181">
        <v>53080</v>
      </c>
      <c r="AD19" s="181">
        <v>439673.32</v>
      </c>
      <c r="AE19" s="181">
        <v>0</v>
      </c>
      <c r="AF19" s="181">
        <v>4080</v>
      </c>
      <c r="AG19" s="181">
        <v>0</v>
      </c>
      <c r="AH19" s="181">
        <v>12604</v>
      </c>
      <c r="AI19" s="181">
        <v>14804</v>
      </c>
      <c r="AJ19" s="181">
        <v>48138</v>
      </c>
      <c r="AK19" s="181">
        <v>0</v>
      </c>
      <c r="AL19" s="181">
        <v>0</v>
      </c>
      <c r="AM19" s="181">
        <v>0</v>
      </c>
      <c r="AN19" s="181">
        <v>264919.03000000003</v>
      </c>
      <c r="AO19" s="181">
        <v>0</v>
      </c>
      <c r="AP19" s="181">
        <v>553257.19999999995</v>
      </c>
      <c r="AQ19" s="181">
        <v>4901</v>
      </c>
      <c r="AR19" s="181">
        <v>500000</v>
      </c>
      <c r="AS19" s="181">
        <v>2528900</v>
      </c>
      <c r="AT19" s="181">
        <v>0</v>
      </c>
      <c r="AU19" s="181">
        <v>595390.39</v>
      </c>
      <c r="AV19" s="181">
        <v>589869.63</v>
      </c>
      <c r="AW19" s="181">
        <v>0</v>
      </c>
      <c r="AX19" s="181">
        <v>0</v>
      </c>
      <c r="AY19" s="181">
        <v>0</v>
      </c>
      <c r="AZ19" s="181">
        <v>0</v>
      </c>
      <c r="BA19" s="181">
        <v>234314</v>
      </c>
      <c r="BB19" s="181">
        <v>0</v>
      </c>
      <c r="BC19" s="181">
        <v>0</v>
      </c>
      <c r="BD19" s="181">
        <v>0</v>
      </c>
      <c r="BE19" s="181">
        <v>108000</v>
      </c>
      <c r="BF19" s="181">
        <v>0</v>
      </c>
      <c r="BG19" s="181">
        <v>247555.63</v>
      </c>
      <c r="BH19" s="181">
        <v>0</v>
      </c>
      <c r="BI19" s="181">
        <v>0</v>
      </c>
      <c r="BJ19" s="181">
        <v>0</v>
      </c>
      <c r="BK19" s="181">
        <v>0</v>
      </c>
      <c r="BL19" s="181">
        <v>0</v>
      </c>
      <c r="BM19" s="182" t="s">
        <v>467</v>
      </c>
      <c r="BN19" s="182" t="s">
        <v>467</v>
      </c>
      <c r="BO19" s="182" t="s">
        <v>467</v>
      </c>
      <c r="BP19" s="182" t="s">
        <v>467</v>
      </c>
      <c r="BQ19" s="182" t="s">
        <v>467</v>
      </c>
      <c r="BR19" s="182" t="s">
        <v>467</v>
      </c>
      <c r="BS19" s="182" t="s">
        <v>467</v>
      </c>
      <c r="BT19" s="182" t="s">
        <v>467</v>
      </c>
      <c r="BU19" s="182" t="s">
        <v>467</v>
      </c>
      <c r="BV19" s="182" t="s">
        <v>467</v>
      </c>
      <c r="BW19" s="182" t="s">
        <v>467</v>
      </c>
      <c r="BX19" s="182" t="s">
        <v>467</v>
      </c>
      <c r="BY19" s="182" t="s">
        <v>467</v>
      </c>
      <c r="BZ19" s="181">
        <v>22890.5</v>
      </c>
      <c r="CA19" s="181">
        <v>0</v>
      </c>
      <c r="CB19" s="181">
        <v>20449</v>
      </c>
      <c r="CC19" s="181">
        <v>2441.5</v>
      </c>
      <c r="CD19" s="181">
        <v>0</v>
      </c>
      <c r="CE19" s="181">
        <v>0</v>
      </c>
      <c r="CF19" s="181">
        <v>0</v>
      </c>
      <c r="CG19" s="181">
        <v>0</v>
      </c>
      <c r="CH19" s="181">
        <v>0</v>
      </c>
      <c r="CI19" s="181">
        <v>0</v>
      </c>
      <c r="CJ19" s="181">
        <v>0</v>
      </c>
      <c r="CK19" s="181">
        <v>0</v>
      </c>
      <c r="CL19" s="181">
        <v>0</v>
      </c>
      <c r="CM19" s="181">
        <v>0</v>
      </c>
      <c r="CN19" s="181">
        <v>0</v>
      </c>
      <c r="CO19" s="181">
        <v>0</v>
      </c>
      <c r="CP19" s="181">
        <v>0</v>
      </c>
      <c r="CQ19" s="182" t="s">
        <v>467</v>
      </c>
      <c r="CR19" s="182" t="s">
        <v>467</v>
      </c>
      <c r="CS19" s="182" t="s">
        <v>467</v>
      </c>
      <c r="CT19" s="181">
        <v>0</v>
      </c>
      <c r="CU19" s="181">
        <v>0</v>
      </c>
      <c r="CV19" s="181">
        <v>0</v>
      </c>
      <c r="CW19" s="181">
        <v>0</v>
      </c>
      <c r="CX19" s="181">
        <v>0</v>
      </c>
      <c r="CY19" s="181">
        <v>0</v>
      </c>
      <c r="CZ19" s="182" t="s">
        <v>467</v>
      </c>
      <c r="DA19" s="182" t="s">
        <v>467</v>
      </c>
      <c r="DB19" s="182" t="s">
        <v>467</v>
      </c>
      <c r="DC19" s="181">
        <v>0</v>
      </c>
      <c r="DD19" s="181">
        <v>0</v>
      </c>
      <c r="DE19" s="181">
        <v>0</v>
      </c>
      <c r="DF19" s="181">
        <v>0</v>
      </c>
      <c r="DG19" s="183">
        <v>0</v>
      </c>
    </row>
    <row r="20" spans="1:111">
      <c r="A20" s="334" t="s">
        <v>636</v>
      </c>
      <c r="B20" s="335" t="s">
        <v>504</v>
      </c>
      <c r="C20" s="335" t="s">
        <v>504</v>
      </c>
      <c r="D20" s="253" t="s">
        <v>625</v>
      </c>
      <c r="E20" s="181">
        <v>28161139.600000001</v>
      </c>
      <c r="F20" s="181">
        <v>23695340.210000001</v>
      </c>
      <c r="G20" s="181">
        <v>7413409.9400000004</v>
      </c>
      <c r="H20" s="181">
        <v>5888036.2999999998</v>
      </c>
      <c r="I20" s="181">
        <v>9301335.9199999999</v>
      </c>
      <c r="J20" s="181">
        <v>673359.5</v>
      </c>
      <c r="K20" s="181">
        <v>0</v>
      </c>
      <c r="L20" s="181">
        <v>76492</v>
      </c>
      <c r="M20" s="181">
        <v>0</v>
      </c>
      <c r="N20" s="181">
        <v>0</v>
      </c>
      <c r="O20" s="181">
        <v>12868</v>
      </c>
      <c r="P20" s="181">
        <v>238045.55</v>
      </c>
      <c r="Q20" s="181">
        <v>91793</v>
      </c>
      <c r="R20" s="181">
        <v>0</v>
      </c>
      <c r="S20" s="181">
        <v>0</v>
      </c>
      <c r="T20" s="181">
        <v>4065718.17</v>
      </c>
      <c r="U20" s="181">
        <v>155311</v>
      </c>
      <c r="V20" s="181">
        <v>105988.28</v>
      </c>
      <c r="W20" s="181">
        <v>0</v>
      </c>
      <c r="X20" s="181">
        <v>213.85</v>
      </c>
      <c r="Y20" s="181">
        <v>0</v>
      </c>
      <c r="Z20" s="181">
        <v>0</v>
      </c>
      <c r="AA20" s="181">
        <v>363787.67</v>
      </c>
      <c r="AB20" s="181">
        <v>0</v>
      </c>
      <c r="AC20" s="181">
        <v>13560</v>
      </c>
      <c r="AD20" s="181">
        <v>333895.21999999997</v>
      </c>
      <c r="AE20" s="181">
        <v>0</v>
      </c>
      <c r="AF20" s="181">
        <v>4080</v>
      </c>
      <c r="AG20" s="181">
        <v>0</v>
      </c>
      <c r="AH20" s="181">
        <v>5000</v>
      </c>
      <c r="AI20" s="181">
        <v>12240</v>
      </c>
      <c r="AJ20" s="181">
        <v>34938</v>
      </c>
      <c r="AK20" s="181">
        <v>0</v>
      </c>
      <c r="AL20" s="181">
        <v>0</v>
      </c>
      <c r="AM20" s="181">
        <v>0</v>
      </c>
      <c r="AN20" s="181">
        <v>0</v>
      </c>
      <c r="AO20" s="181">
        <v>0</v>
      </c>
      <c r="AP20" s="181">
        <v>358398.89</v>
      </c>
      <c r="AQ20" s="181">
        <v>1680</v>
      </c>
      <c r="AR20" s="181">
        <v>500000</v>
      </c>
      <c r="AS20" s="181">
        <v>1898850</v>
      </c>
      <c r="AT20" s="181">
        <v>0</v>
      </c>
      <c r="AU20" s="181">
        <v>277775.26</v>
      </c>
      <c r="AV20" s="181">
        <v>400081.22</v>
      </c>
      <c r="AW20" s="181">
        <v>0</v>
      </c>
      <c r="AX20" s="181">
        <v>0</v>
      </c>
      <c r="AY20" s="181">
        <v>0</v>
      </c>
      <c r="AZ20" s="181">
        <v>0</v>
      </c>
      <c r="BA20" s="181">
        <v>142583</v>
      </c>
      <c r="BB20" s="181">
        <v>0</v>
      </c>
      <c r="BC20" s="181">
        <v>0</v>
      </c>
      <c r="BD20" s="181">
        <v>0</v>
      </c>
      <c r="BE20" s="181">
        <v>92000</v>
      </c>
      <c r="BF20" s="181">
        <v>0</v>
      </c>
      <c r="BG20" s="181">
        <v>165498.22</v>
      </c>
      <c r="BH20" s="181">
        <v>0</v>
      </c>
      <c r="BI20" s="181">
        <v>0</v>
      </c>
      <c r="BJ20" s="181">
        <v>0</v>
      </c>
      <c r="BK20" s="181">
        <v>0</v>
      </c>
      <c r="BL20" s="181">
        <v>0</v>
      </c>
      <c r="BM20" s="182" t="s">
        <v>467</v>
      </c>
      <c r="BN20" s="182" t="s">
        <v>467</v>
      </c>
      <c r="BO20" s="182" t="s">
        <v>467</v>
      </c>
      <c r="BP20" s="182" t="s">
        <v>467</v>
      </c>
      <c r="BQ20" s="182" t="s">
        <v>467</v>
      </c>
      <c r="BR20" s="182" t="s">
        <v>467</v>
      </c>
      <c r="BS20" s="182" t="s">
        <v>467</v>
      </c>
      <c r="BT20" s="182" t="s">
        <v>467</v>
      </c>
      <c r="BU20" s="182" t="s">
        <v>467</v>
      </c>
      <c r="BV20" s="182" t="s">
        <v>467</v>
      </c>
      <c r="BW20" s="182" t="s">
        <v>467</v>
      </c>
      <c r="BX20" s="182" t="s">
        <v>467</v>
      </c>
      <c r="BY20" s="182" t="s">
        <v>467</v>
      </c>
      <c r="BZ20" s="181">
        <v>0</v>
      </c>
      <c r="CA20" s="181">
        <v>0</v>
      </c>
      <c r="CB20" s="181">
        <v>0</v>
      </c>
      <c r="CC20" s="181">
        <v>0</v>
      </c>
      <c r="CD20" s="181">
        <v>0</v>
      </c>
      <c r="CE20" s="181">
        <v>0</v>
      </c>
      <c r="CF20" s="181">
        <v>0</v>
      </c>
      <c r="CG20" s="181">
        <v>0</v>
      </c>
      <c r="CH20" s="181">
        <v>0</v>
      </c>
      <c r="CI20" s="181">
        <v>0</v>
      </c>
      <c r="CJ20" s="181">
        <v>0</v>
      </c>
      <c r="CK20" s="181">
        <v>0</v>
      </c>
      <c r="CL20" s="181">
        <v>0</v>
      </c>
      <c r="CM20" s="181">
        <v>0</v>
      </c>
      <c r="CN20" s="181">
        <v>0</v>
      </c>
      <c r="CO20" s="181">
        <v>0</v>
      </c>
      <c r="CP20" s="181">
        <v>0</v>
      </c>
      <c r="CQ20" s="182" t="s">
        <v>467</v>
      </c>
      <c r="CR20" s="182" t="s">
        <v>467</v>
      </c>
      <c r="CS20" s="182" t="s">
        <v>467</v>
      </c>
      <c r="CT20" s="181">
        <v>0</v>
      </c>
      <c r="CU20" s="181">
        <v>0</v>
      </c>
      <c r="CV20" s="181">
        <v>0</v>
      </c>
      <c r="CW20" s="181">
        <v>0</v>
      </c>
      <c r="CX20" s="181">
        <v>0</v>
      </c>
      <c r="CY20" s="181">
        <v>0</v>
      </c>
      <c r="CZ20" s="182" t="s">
        <v>467</v>
      </c>
      <c r="DA20" s="182" t="s">
        <v>467</v>
      </c>
      <c r="DB20" s="182" t="s">
        <v>467</v>
      </c>
      <c r="DC20" s="181">
        <v>0</v>
      </c>
      <c r="DD20" s="181">
        <v>0</v>
      </c>
      <c r="DE20" s="181">
        <v>0</v>
      </c>
      <c r="DF20" s="181">
        <v>0</v>
      </c>
      <c r="DG20" s="183">
        <v>0</v>
      </c>
    </row>
    <row r="21" spans="1:111">
      <c r="A21" s="334" t="s">
        <v>637</v>
      </c>
      <c r="B21" s="335" t="s">
        <v>504</v>
      </c>
      <c r="C21" s="335" t="s">
        <v>504</v>
      </c>
      <c r="D21" s="253" t="s">
        <v>638</v>
      </c>
      <c r="E21" s="181">
        <v>666363.36</v>
      </c>
      <c r="F21" s="181">
        <v>158797.23000000001</v>
      </c>
      <c r="G21" s="181">
        <v>155477.23000000001</v>
      </c>
      <c r="H21" s="181">
        <v>0</v>
      </c>
      <c r="I21" s="181">
        <v>0</v>
      </c>
      <c r="J21" s="181">
        <v>0</v>
      </c>
      <c r="K21" s="181">
        <v>0</v>
      </c>
      <c r="L21" s="181">
        <v>0</v>
      </c>
      <c r="M21" s="181">
        <v>0</v>
      </c>
      <c r="N21" s="181">
        <v>0</v>
      </c>
      <c r="O21" s="181">
        <v>0</v>
      </c>
      <c r="P21" s="181">
        <v>0</v>
      </c>
      <c r="Q21" s="181">
        <v>0</v>
      </c>
      <c r="R21" s="181">
        <v>0</v>
      </c>
      <c r="S21" s="181">
        <v>3320</v>
      </c>
      <c r="T21" s="181">
        <v>484675.63</v>
      </c>
      <c r="U21" s="181">
        <v>28293.72</v>
      </c>
      <c r="V21" s="181">
        <v>0</v>
      </c>
      <c r="W21" s="181">
        <v>0</v>
      </c>
      <c r="X21" s="181">
        <v>0</v>
      </c>
      <c r="Y21" s="181">
        <v>0</v>
      </c>
      <c r="Z21" s="181">
        <v>5731.81</v>
      </c>
      <c r="AA21" s="181">
        <v>3840.94</v>
      </c>
      <c r="AB21" s="181">
        <v>0</v>
      </c>
      <c r="AC21" s="181">
        <v>4000</v>
      </c>
      <c r="AD21" s="181">
        <v>10046</v>
      </c>
      <c r="AE21" s="181">
        <v>0</v>
      </c>
      <c r="AF21" s="181">
        <v>0</v>
      </c>
      <c r="AG21" s="181">
        <v>0</v>
      </c>
      <c r="AH21" s="181">
        <v>7168</v>
      </c>
      <c r="AI21" s="181">
        <v>200</v>
      </c>
      <c r="AJ21" s="181">
        <v>0</v>
      </c>
      <c r="AK21" s="181">
        <v>0</v>
      </c>
      <c r="AL21" s="181">
        <v>0</v>
      </c>
      <c r="AM21" s="181">
        <v>0</v>
      </c>
      <c r="AN21" s="181">
        <v>242058.74</v>
      </c>
      <c r="AO21" s="181">
        <v>0</v>
      </c>
      <c r="AP21" s="181">
        <v>0</v>
      </c>
      <c r="AQ21" s="181">
        <v>3221</v>
      </c>
      <c r="AR21" s="181">
        <v>0</v>
      </c>
      <c r="AS21" s="181">
        <v>0</v>
      </c>
      <c r="AT21" s="181">
        <v>0</v>
      </c>
      <c r="AU21" s="181">
        <v>180115.42</v>
      </c>
      <c r="AV21" s="181">
        <v>0</v>
      </c>
      <c r="AW21" s="181">
        <v>0</v>
      </c>
      <c r="AX21" s="181">
        <v>0</v>
      </c>
      <c r="AY21" s="181">
        <v>0</v>
      </c>
      <c r="AZ21" s="181">
        <v>0</v>
      </c>
      <c r="BA21" s="181">
        <v>0</v>
      </c>
      <c r="BB21" s="181">
        <v>0</v>
      </c>
      <c r="BC21" s="181">
        <v>0</v>
      </c>
      <c r="BD21" s="181">
        <v>0</v>
      </c>
      <c r="BE21" s="181">
        <v>0</v>
      </c>
      <c r="BF21" s="181">
        <v>0</v>
      </c>
      <c r="BG21" s="181">
        <v>0</v>
      </c>
      <c r="BH21" s="181">
        <v>0</v>
      </c>
      <c r="BI21" s="181">
        <v>0</v>
      </c>
      <c r="BJ21" s="181">
        <v>0</v>
      </c>
      <c r="BK21" s="181">
        <v>0</v>
      </c>
      <c r="BL21" s="181">
        <v>0</v>
      </c>
      <c r="BM21" s="182" t="s">
        <v>467</v>
      </c>
      <c r="BN21" s="182" t="s">
        <v>467</v>
      </c>
      <c r="BO21" s="182" t="s">
        <v>467</v>
      </c>
      <c r="BP21" s="182" t="s">
        <v>467</v>
      </c>
      <c r="BQ21" s="182" t="s">
        <v>467</v>
      </c>
      <c r="BR21" s="182" t="s">
        <v>467</v>
      </c>
      <c r="BS21" s="182" t="s">
        <v>467</v>
      </c>
      <c r="BT21" s="182" t="s">
        <v>467</v>
      </c>
      <c r="BU21" s="182" t="s">
        <v>467</v>
      </c>
      <c r="BV21" s="182" t="s">
        <v>467</v>
      </c>
      <c r="BW21" s="182" t="s">
        <v>467</v>
      </c>
      <c r="BX21" s="182" t="s">
        <v>467</v>
      </c>
      <c r="BY21" s="182" t="s">
        <v>467</v>
      </c>
      <c r="BZ21" s="181">
        <v>22890.5</v>
      </c>
      <c r="CA21" s="181">
        <v>0</v>
      </c>
      <c r="CB21" s="181">
        <v>20449</v>
      </c>
      <c r="CC21" s="181">
        <v>2441.5</v>
      </c>
      <c r="CD21" s="181">
        <v>0</v>
      </c>
      <c r="CE21" s="181">
        <v>0</v>
      </c>
      <c r="CF21" s="181">
        <v>0</v>
      </c>
      <c r="CG21" s="181">
        <v>0</v>
      </c>
      <c r="CH21" s="181">
        <v>0</v>
      </c>
      <c r="CI21" s="181">
        <v>0</v>
      </c>
      <c r="CJ21" s="181">
        <v>0</v>
      </c>
      <c r="CK21" s="181">
        <v>0</v>
      </c>
      <c r="CL21" s="181">
        <v>0</v>
      </c>
      <c r="CM21" s="181">
        <v>0</v>
      </c>
      <c r="CN21" s="181">
        <v>0</v>
      </c>
      <c r="CO21" s="181">
        <v>0</v>
      </c>
      <c r="CP21" s="181">
        <v>0</v>
      </c>
      <c r="CQ21" s="182" t="s">
        <v>467</v>
      </c>
      <c r="CR21" s="182" t="s">
        <v>467</v>
      </c>
      <c r="CS21" s="182" t="s">
        <v>467</v>
      </c>
      <c r="CT21" s="181">
        <v>0</v>
      </c>
      <c r="CU21" s="181">
        <v>0</v>
      </c>
      <c r="CV21" s="181">
        <v>0</v>
      </c>
      <c r="CW21" s="181">
        <v>0</v>
      </c>
      <c r="CX21" s="181">
        <v>0</v>
      </c>
      <c r="CY21" s="181">
        <v>0</v>
      </c>
      <c r="CZ21" s="182" t="s">
        <v>467</v>
      </c>
      <c r="DA21" s="182" t="s">
        <v>467</v>
      </c>
      <c r="DB21" s="182" t="s">
        <v>467</v>
      </c>
      <c r="DC21" s="181">
        <v>0</v>
      </c>
      <c r="DD21" s="181">
        <v>0</v>
      </c>
      <c r="DE21" s="181">
        <v>0</v>
      </c>
      <c r="DF21" s="181">
        <v>0</v>
      </c>
      <c r="DG21" s="183">
        <v>0</v>
      </c>
    </row>
    <row r="22" spans="1:111">
      <c r="A22" s="334" t="s">
        <v>639</v>
      </c>
      <c r="B22" s="335" t="s">
        <v>504</v>
      </c>
      <c r="C22" s="335" t="s">
        <v>504</v>
      </c>
      <c r="D22" s="253" t="s">
        <v>627</v>
      </c>
      <c r="E22" s="181">
        <v>8293715.5</v>
      </c>
      <c r="F22" s="181">
        <v>7090009.71</v>
      </c>
      <c r="G22" s="181">
        <v>2448778.2999999998</v>
      </c>
      <c r="H22" s="181">
        <v>1571279.2</v>
      </c>
      <c r="I22" s="181">
        <v>2603247.2999999998</v>
      </c>
      <c r="J22" s="181">
        <v>225983</v>
      </c>
      <c r="K22" s="181">
        <v>173680</v>
      </c>
      <c r="L22" s="181">
        <v>0</v>
      </c>
      <c r="M22" s="181">
        <v>0</v>
      </c>
      <c r="N22" s="181">
        <v>0</v>
      </c>
      <c r="O22" s="181">
        <v>0</v>
      </c>
      <c r="P22" s="181">
        <v>67041.91</v>
      </c>
      <c r="Q22" s="181">
        <v>0</v>
      </c>
      <c r="R22" s="181">
        <v>0</v>
      </c>
      <c r="S22" s="181">
        <v>0</v>
      </c>
      <c r="T22" s="181">
        <v>1019051.38</v>
      </c>
      <c r="U22" s="181">
        <v>82525.89</v>
      </c>
      <c r="V22" s="181">
        <v>0</v>
      </c>
      <c r="W22" s="181">
        <v>0</v>
      </c>
      <c r="X22" s="181">
        <v>0</v>
      </c>
      <c r="Y22" s="181">
        <v>0</v>
      </c>
      <c r="Z22" s="181">
        <v>0</v>
      </c>
      <c r="AA22" s="181">
        <v>178330.95</v>
      </c>
      <c r="AB22" s="181">
        <v>0</v>
      </c>
      <c r="AC22" s="181">
        <v>6400</v>
      </c>
      <c r="AD22" s="181">
        <v>56000</v>
      </c>
      <c r="AE22" s="181">
        <v>0</v>
      </c>
      <c r="AF22" s="181">
        <v>0</v>
      </c>
      <c r="AG22" s="181">
        <v>0</v>
      </c>
      <c r="AH22" s="181">
        <v>0</v>
      </c>
      <c r="AI22" s="181">
        <v>0</v>
      </c>
      <c r="AJ22" s="181">
        <v>13200</v>
      </c>
      <c r="AK22" s="181">
        <v>0</v>
      </c>
      <c r="AL22" s="181">
        <v>0</v>
      </c>
      <c r="AM22" s="181">
        <v>0</v>
      </c>
      <c r="AN22" s="181">
        <v>0</v>
      </c>
      <c r="AO22" s="181">
        <v>0</v>
      </c>
      <c r="AP22" s="181">
        <v>115884.54</v>
      </c>
      <c r="AQ22" s="181">
        <v>0</v>
      </c>
      <c r="AR22" s="181">
        <v>0</v>
      </c>
      <c r="AS22" s="181">
        <v>487550</v>
      </c>
      <c r="AT22" s="181">
        <v>0</v>
      </c>
      <c r="AU22" s="181">
        <v>79160</v>
      </c>
      <c r="AV22" s="181">
        <v>184654.41</v>
      </c>
      <c r="AW22" s="181">
        <v>0</v>
      </c>
      <c r="AX22" s="181">
        <v>0</v>
      </c>
      <c r="AY22" s="181">
        <v>0</v>
      </c>
      <c r="AZ22" s="181">
        <v>0</v>
      </c>
      <c r="BA22" s="181">
        <v>91731</v>
      </c>
      <c r="BB22" s="181">
        <v>0</v>
      </c>
      <c r="BC22" s="181">
        <v>0</v>
      </c>
      <c r="BD22" s="181">
        <v>0</v>
      </c>
      <c r="BE22" s="181">
        <v>16000</v>
      </c>
      <c r="BF22" s="181">
        <v>0</v>
      </c>
      <c r="BG22" s="181">
        <v>76923.41</v>
      </c>
      <c r="BH22" s="181">
        <v>0</v>
      </c>
      <c r="BI22" s="181">
        <v>0</v>
      </c>
      <c r="BJ22" s="181">
        <v>0</v>
      </c>
      <c r="BK22" s="181">
        <v>0</v>
      </c>
      <c r="BL22" s="181">
        <v>0</v>
      </c>
      <c r="BM22" s="182" t="s">
        <v>467</v>
      </c>
      <c r="BN22" s="182" t="s">
        <v>467</v>
      </c>
      <c r="BO22" s="182" t="s">
        <v>467</v>
      </c>
      <c r="BP22" s="182" t="s">
        <v>467</v>
      </c>
      <c r="BQ22" s="182" t="s">
        <v>467</v>
      </c>
      <c r="BR22" s="182" t="s">
        <v>467</v>
      </c>
      <c r="BS22" s="182" t="s">
        <v>467</v>
      </c>
      <c r="BT22" s="182" t="s">
        <v>467</v>
      </c>
      <c r="BU22" s="182" t="s">
        <v>467</v>
      </c>
      <c r="BV22" s="182" t="s">
        <v>467</v>
      </c>
      <c r="BW22" s="182" t="s">
        <v>467</v>
      </c>
      <c r="BX22" s="182" t="s">
        <v>467</v>
      </c>
      <c r="BY22" s="182" t="s">
        <v>467</v>
      </c>
      <c r="BZ22" s="181">
        <v>0</v>
      </c>
      <c r="CA22" s="181">
        <v>0</v>
      </c>
      <c r="CB22" s="181">
        <v>0</v>
      </c>
      <c r="CC22" s="181">
        <v>0</v>
      </c>
      <c r="CD22" s="181">
        <v>0</v>
      </c>
      <c r="CE22" s="181">
        <v>0</v>
      </c>
      <c r="CF22" s="181">
        <v>0</v>
      </c>
      <c r="CG22" s="181">
        <v>0</v>
      </c>
      <c r="CH22" s="181">
        <v>0</v>
      </c>
      <c r="CI22" s="181">
        <v>0</v>
      </c>
      <c r="CJ22" s="181">
        <v>0</v>
      </c>
      <c r="CK22" s="181">
        <v>0</v>
      </c>
      <c r="CL22" s="181">
        <v>0</v>
      </c>
      <c r="CM22" s="181">
        <v>0</v>
      </c>
      <c r="CN22" s="181">
        <v>0</v>
      </c>
      <c r="CO22" s="181">
        <v>0</v>
      </c>
      <c r="CP22" s="181">
        <v>0</v>
      </c>
      <c r="CQ22" s="182" t="s">
        <v>467</v>
      </c>
      <c r="CR22" s="182" t="s">
        <v>467</v>
      </c>
      <c r="CS22" s="182" t="s">
        <v>467</v>
      </c>
      <c r="CT22" s="181">
        <v>0</v>
      </c>
      <c r="CU22" s="181">
        <v>0</v>
      </c>
      <c r="CV22" s="181">
        <v>0</v>
      </c>
      <c r="CW22" s="181">
        <v>0</v>
      </c>
      <c r="CX22" s="181">
        <v>0</v>
      </c>
      <c r="CY22" s="181">
        <v>0</v>
      </c>
      <c r="CZ22" s="182" t="s">
        <v>467</v>
      </c>
      <c r="DA22" s="182" t="s">
        <v>467</v>
      </c>
      <c r="DB22" s="182" t="s">
        <v>467</v>
      </c>
      <c r="DC22" s="181">
        <v>0</v>
      </c>
      <c r="DD22" s="181">
        <v>0</v>
      </c>
      <c r="DE22" s="181">
        <v>0</v>
      </c>
      <c r="DF22" s="181">
        <v>0</v>
      </c>
      <c r="DG22" s="183">
        <v>0</v>
      </c>
    </row>
    <row r="23" spans="1:111">
      <c r="A23" s="334" t="s">
        <v>640</v>
      </c>
      <c r="B23" s="335" t="s">
        <v>504</v>
      </c>
      <c r="C23" s="335" t="s">
        <v>504</v>
      </c>
      <c r="D23" s="253" t="s">
        <v>629</v>
      </c>
      <c r="E23" s="181">
        <v>4628477.8099999996</v>
      </c>
      <c r="F23" s="181">
        <v>4201367.9400000004</v>
      </c>
      <c r="G23" s="181">
        <v>1949421.95</v>
      </c>
      <c r="H23" s="181">
        <v>854156.6</v>
      </c>
      <c r="I23" s="181">
        <v>301928</v>
      </c>
      <c r="J23" s="181">
        <v>222538</v>
      </c>
      <c r="K23" s="181">
        <v>764530.8</v>
      </c>
      <c r="L23" s="181">
        <v>66269.070000000007</v>
      </c>
      <c r="M23" s="181">
        <v>0</v>
      </c>
      <c r="N23" s="181">
        <v>0</v>
      </c>
      <c r="O23" s="181">
        <v>0</v>
      </c>
      <c r="P23" s="181">
        <v>42523.519999999997</v>
      </c>
      <c r="Q23" s="181">
        <v>0</v>
      </c>
      <c r="R23" s="181">
        <v>0</v>
      </c>
      <c r="S23" s="181">
        <v>0</v>
      </c>
      <c r="T23" s="181">
        <v>421975.87</v>
      </c>
      <c r="U23" s="181">
        <v>45750</v>
      </c>
      <c r="V23" s="181">
        <v>0</v>
      </c>
      <c r="W23" s="181">
        <v>0</v>
      </c>
      <c r="X23" s="181">
        <v>0</v>
      </c>
      <c r="Y23" s="181">
        <v>0</v>
      </c>
      <c r="Z23" s="181">
        <v>0</v>
      </c>
      <c r="AA23" s="181">
        <v>1900</v>
      </c>
      <c r="AB23" s="181">
        <v>0</v>
      </c>
      <c r="AC23" s="181">
        <v>29120</v>
      </c>
      <c r="AD23" s="181">
        <v>39732.1</v>
      </c>
      <c r="AE23" s="181">
        <v>0</v>
      </c>
      <c r="AF23" s="181">
        <v>0</v>
      </c>
      <c r="AG23" s="181">
        <v>0</v>
      </c>
      <c r="AH23" s="181">
        <v>436</v>
      </c>
      <c r="AI23" s="181">
        <v>2364</v>
      </c>
      <c r="AJ23" s="181">
        <v>0</v>
      </c>
      <c r="AK23" s="181">
        <v>0</v>
      </c>
      <c r="AL23" s="181">
        <v>0</v>
      </c>
      <c r="AM23" s="181">
        <v>0</v>
      </c>
      <c r="AN23" s="181">
        <v>22860.29</v>
      </c>
      <c r="AO23" s="181">
        <v>0</v>
      </c>
      <c r="AP23" s="181">
        <v>78973.77</v>
      </c>
      <c r="AQ23" s="181">
        <v>0</v>
      </c>
      <c r="AR23" s="181">
        <v>0</v>
      </c>
      <c r="AS23" s="181">
        <v>142500</v>
      </c>
      <c r="AT23" s="181">
        <v>0</v>
      </c>
      <c r="AU23" s="181">
        <v>58339.71</v>
      </c>
      <c r="AV23" s="181">
        <v>5134</v>
      </c>
      <c r="AW23" s="181">
        <v>0</v>
      </c>
      <c r="AX23" s="181">
        <v>0</v>
      </c>
      <c r="AY23" s="181">
        <v>0</v>
      </c>
      <c r="AZ23" s="181">
        <v>0</v>
      </c>
      <c r="BA23" s="181">
        <v>0</v>
      </c>
      <c r="BB23" s="181">
        <v>0</v>
      </c>
      <c r="BC23" s="181">
        <v>0</v>
      </c>
      <c r="BD23" s="181">
        <v>0</v>
      </c>
      <c r="BE23" s="181">
        <v>0</v>
      </c>
      <c r="BF23" s="181">
        <v>0</v>
      </c>
      <c r="BG23" s="181">
        <v>5134</v>
      </c>
      <c r="BH23" s="181">
        <v>0</v>
      </c>
      <c r="BI23" s="181">
        <v>0</v>
      </c>
      <c r="BJ23" s="181">
        <v>0</v>
      </c>
      <c r="BK23" s="181">
        <v>0</v>
      </c>
      <c r="BL23" s="181">
        <v>0</v>
      </c>
      <c r="BM23" s="182" t="s">
        <v>467</v>
      </c>
      <c r="BN23" s="182" t="s">
        <v>467</v>
      </c>
      <c r="BO23" s="182" t="s">
        <v>467</v>
      </c>
      <c r="BP23" s="182" t="s">
        <v>467</v>
      </c>
      <c r="BQ23" s="182" t="s">
        <v>467</v>
      </c>
      <c r="BR23" s="182" t="s">
        <v>467</v>
      </c>
      <c r="BS23" s="182" t="s">
        <v>467</v>
      </c>
      <c r="BT23" s="182" t="s">
        <v>467</v>
      </c>
      <c r="BU23" s="182" t="s">
        <v>467</v>
      </c>
      <c r="BV23" s="182" t="s">
        <v>467</v>
      </c>
      <c r="BW23" s="182" t="s">
        <v>467</v>
      </c>
      <c r="BX23" s="182" t="s">
        <v>467</v>
      </c>
      <c r="BY23" s="182" t="s">
        <v>467</v>
      </c>
      <c r="BZ23" s="181">
        <v>0</v>
      </c>
      <c r="CA23" s="181">
        <v>0</v>
      </c>
      <c r="CB23" s="181">
        <v>0</v>
      </c>
      <c r="CC23" s="181">
        <v>0</v>
      </c>
      <c r="CD23" s="181">
        <v>0</v>
      </c>
      <c r="CE23" s="181">
        <v>0</v>
      </c>
      <c r="CF23" s="181">
        <v>0</v>
      </c>
      <c r="CG23" s="181">
        <v>0</v>
      </c>
      <c r="CH23" s="181">
        <v>0</v>
      </c>
      <c r="CI23" s="181">
        <v>0</v>
      </c>
      <c r="CJ23" s="181">
        <v>0</v>
      </c>
      <c r="CK23" s="181">
        <v>0</v>
      </c>
      <c r="CL23" s="181">
        <v>0</v>
      </c>
      <c r="CM23" s="181">
        <v>0</v>
      </c>
      <c r="CN23" s="181">
        <v>0</v>
      </c>
      <c r="CO23" s="181">
        <v>0</v>
      </c>
      <c r="CP23" s="181">
        <v>0</v>
      </c>
      <c r="CQ23" s="182" t="s">
        <v>467</v>
      </c>
      <c r="CR23" s="182" t="s">
        <v>467</v>
      </c>
      <c r="CS23" s="182" t="s">
        <v>467</v>
      </c>
      <c r="CT23" s="181">
        <v>0</v>
      </c>
      <c r="CU23" s="181">
        <v>0</v>
      </c>
      <c r="CV23" s="181">
        <v>0</v>
      </c>
      <c r="CW23" s="181">
        <v>0</v>
      </c>
      <c r="CX23" s="181">
        <v>0</v>
      </c>
      <c r="CY23" s="181">
        <v>0</v>
      </c>
      <c r="CZ23" s="182" t="s">
        <v>467</v>
      </c>
      <c r="DA23" s="182" t="s">
        <v>467</v>
      </c>
      <c r="DB23" s="182" t="s">
        <v>467</v>
      </c>
      <c r="DC23" s="181">
        <v>0</v>
      </c>
      <c r="DD23" s="181">
        <v>0</v>
      </c>
      <c r="DE23" s="181">
        <v>0</v>
      </c>
      <c r="DF23" s="181">
        <v>0</v>
      </c>
      <c r="DG23" s="183">
        <v>0</v>
      </c>
    </row>
    <row r="24" spans="1:111">
      <c r="A24" s="334" t="s">
        <v>641</v>
      </c>
      <c r="B24" s="335" t="s">
        <v>504</v>
      </c>
      <c r="C24" s="335" t="s">
        <v>504</v>
      </c>
      <c r="D24" s="253" t="s">
        <v>642</v>
      </c>
      <c r="E24" s="181">
        <v>15565355.130000001</v>
      </c>
      <c r="F24" s="181">
        <v>13646558.220000001</v>
      </c>
      <c r="G24" s="181">
        <v>5662654</v>
      </c>
      <c r="H24" s="181">
        <v>2153016</v>
      </c>
      <c r="I24" s="181">
        <v>4317164.2300000004</v>
      </c>
      <c r="J24" s="181">
        <v>322730.36</v>
      </c>
      <c r="K24" s="181">
        <v>225855</v>
      </c>
      <c r="L24" s="181">
        <v>0</v>
      </c>
      <c r="M24" s="181">
        <v>0</v>
      </c>
      <c r="N24" s="181">
        <v>0</v>
      </c>
      <c r="O24" s="181">
        <v>0</v>
      </c>
      <c r="P24" s="181">
        <v>21626</v>
      </c>
      <c r="Q24" s="181">
        <v>0</v>
      </c>
      <c r="R24" s="181">
        <v>0</v>
      </c>
      <c r="S24" s="181">
        <v>943512.63</v>
      </c>
      <c r="T24" s="181">
        <v>1577368.91</v>
      </c>
      <c r="U24" s="181">
        <v>216623.9</v>
      </c>
      <c r="V24" s="181">
        <v>13000</v>
      </c>
      <c r="W24" s="181">
        <v>18000</v>
      </c>
      <c r="X24" s="181">
        <v>0</v>
      </c>
      <c r="Y24" s="181">
        <v>0</v>
      </c>
      <c r="Z24" s="181">
        <v>0</v>
      </c>
      <c r="AA24" s="181">
        <v>102917.9</v>
      </c>
      <c r="AB24" s="181">
        <v>0</v>
      </c>
      <c r="AC24" s="181">
        <v>43200</v>
      </c>
      <c r="AD24" s="181">
        <v>27867.97</v>
      </c>
      <c r="AE24" s="181">
        <v>0</v>
      </c>
      <c r="AF24" s="181">
        <v>251560</v>
      </c>
      <c r="AG24" s="181">
        <v>0</v>
      </c>
      <c r="AH24" s="181">
        <v>5050</v>
      </c>
      <c r="AI24" s="181">
        <v>36425</v>
      </c>
      <c r="AJ24" s="181">
        <v>12669</v>
      </c>
      <c r="AK24" s="181">
        <v>0</v>
      </c>
      <c r="AL24" s="181">
        <v>0</v>
      </c>
      <c r="AM24" s="181">
        <v>0</v>
      </c>
      <c r="AN24" s="181">
        <v>38400</v>
      </c>
      <c r="AO24" s="181">
        <v>0</v>
      </c>
      <c r="AP24" s="181">
        <v>207600</v>
      </c>
      <c r="AQ24" s="181">
        <v>5480</v>
      </c>
      <c r="AR24" s="181">
        <v>99273.44</v>
      </c>
      <c r="AS24" s="181">
        <v>416000</v>
      </c>
      <c r="AT24" s="181">
        <v>0</v>
      </c>
      <c r="AU24" s="181">
        <v>83301.7</v>
      </c>
      <c r="AV24" s="181">
        <v>121428</v>
      </c>
      <c r="AW24" s="181">
        <v>0</v>
      </c>
      <c r="AX24" s="181">
        <v>0</v>
      </c>
      <c r="AY24" s="181">
        <v>0</v>
      </c>
      <c r="AZ24" s="181">
        <v>0</v>
      </c>
      <c r="BA24" s="181">
        <v>118708</v>
      </c>
      <c r="BB24" s="181">
        <v>0</v>
      </c>
      <c r="BC24" s="181">
        <v>0</v>
      </c>
      <c r="BD24" s="181">
        <v>0</v>
      </c>
      <c r="BE24" s="181">
        <v>0</v>
      </c>
      <c r="BF24" s="181">
        <v>0</v>
      </c>
      <c r="BG24" s="181">
        <v>2720</v>
      </c>
      <c r="BH24" s="181">
        <v>0</v>
      </c>
      <c r="BI24" s="181">
        <v>0</v>
      </c>
      <c r="BJ24" s="181">
        <v>0</v>
      </c>
      <c r="BK24" s="181">
        <v>0</v>
      </c>
      <c r="BL24" s="181">
        <v>0</v>
      </c>
      <c r="BM24" s="182" t="s">
        <v>467</v>
      </c>
      <c r="BN24" s="182" t="s">
        <v>467</v>
      </c>
      <c r="BO24" s="182" t="s">
        <v>467</v>
      </c>
      <c r="BP24" s="182" t="s">
        <v>467</v>
      </c>
      <c r="BQ24" s="182" t="s">
        <v>467</v>
      </c>
      <c r="BR24" s="182" t="s">
        <v>467</v>
      </c>
      <c r="BS24" s="182" t="s">
        <v>467</v>
      </c>
      <c r="BT24" s="182" t="s">
        <v>467</v>
      </c>
      <c r="BU24" s="182" t="s">
        <v>467</v>
      </c>
      <c r="BV24" s="182" t="s">
        <v>467</v>
      </c>
      <c r="BW24" s="182" t="s">
        <v>467</v>
      </c>
      <c r="BX24" s="182" t="s">
        <v>467</v>
      </c>
      <c r="BY24" s="182" t="s">
        <v>467</v>
      </c>
      <c r="BZ24" s="181">
        <v>0</v>
      </c>
      <c r="CA24" s="181">
        <v>0</v>
      </c>
      <c r="CB24" s="181">
        <v>0</v>
      </c>
      <c r="CC24" s="181">
        <v>0</v>
      </c>
      <c r="CD24" s="181">
        <v>0</v>
      </c>
      <c r="CE24" s="181">
        <v>0</v>
      </c>
      <c r="CF24" s="181">
        <v>0</v>
      </c>
      <c r="CG24" s="181">
        <v>0</v>
      </c>
      <c r="CH24" s="181">
        <v>0</v>
      </c>
      <c r="CI24" s="181">
        <v>0</v>
      </c>
      <c r="CJ24" s="181">
        <v>0</v>
      </c>
      <c r="CK24" s="181">
        <v>0</v>
      </c>
      <c r="CL24" s="181">
        <v>0</v>
      </c>
      <c r="CM24" s="181">
        <v>0</v>
      </c>
      <c r="CN24" s="181">
        <v>0</v>
      </c>
      <c r="CO24" s="181">
        <v>0</v>
      </c>
      <c r="CP24" s="181">
        <v>0</v>
      </c>
      <c r="CQ24" s="182" t="s">
        <v>467</v>
      </c>
      <c r="CR24" s="182" t="s">
        <v>467</v>
      </c>
      <c r="CS24" s="182" t="s">
        <v>467</v>
      </c>
      <c r="CT24" s="181">
        <v>220000</v>
      </c>
      <c r="CU24" s="181">
        <v>0</v>
      </c>
      <c r="CV24" s="181">
        <v>0</v>
      </c>
      <c r="CW24" s="181">
        <v>220000</v>
      </c>
      <c r="CX24" s="181">
        <v>0</v>
      </c>
      <c r="CY24" s="181">
        <v>0</v>
      </c>
      <c r="CZ24" s="182" t="s">
        <v>467</v>
      </c>
      <c r="DA24" s="182" t="s">
        <v>467</v>
      </c>
      <c r="DB24" s="182" t="s">
        <v>467</v>
      </c>
      <c r="DC24" s="181">
        <v>0</v>
      </c>
      <c r="DD24" s="181">
        <v>0</v>
      </c>
      <c r="DE24" s="181">
        <v>0</v>
      </c>
      <c r="DF24" s="181">
        <v>0</v>
      </c>
      <c r="DG24" s="183">
        <v>0</v>
      </c>
    </row>
    <row r="25" spans="1:111">
      <c r="A25" s="334" t="s">
        <v>643</v>
      </c>
      <c r="B25" s="335" t="s">
        <v>504</v>
      </c>
      <c r="C25" s="335" t="s">
        <v>504</v>
      </c>
      <c r="D25" s="253" t="s">
        <v>625</v>
      </c>
      <c r="E25" s="181">
        <v>11114200.33</v>
      </c>
      <c r="F25" s="181">
        <v>9821034.9100000001</v>
      </c>
      <c r="G25" s="181">
        <v>4394323</v>
      </c>
      <c r="H25" s="181">
        <v>1404509.3</v>
      </c>
      <c r="I25" s="181">
        <v>3260531.25</v>
      </c>
      <c r="J25" s="181">
        <v>175424.36</v>
      </c>
      <c r="K25" s="181">
        <v>0</v>
      </c>
      <c r="L25" s="181">
        <v>0</v>
      </c>
      <c r="M25" s="181">
        <v>0</v>
      </c>
      <c r="N25" s="181">
        <v>0</v>
      </c>
      <c r="O25" s="181">
        <v>0</v>
      </c>
      <c r="P25" s="181">
        <v>11247</v>
      </c>
      <c r="Q25" s="181">
        <v>0</v>
      </c>
      <c r="R25" s="181">
        <v>0</v>
      </c>
      <c r="S25" s="181">
        <v>575000</v>
      </c>
      <c r="T25" s="181">
        <v>1045277.42</v>
      </c>
      <c r="U25" s="181">
        <v>129690.4</v>
      </c>
      <c r="V25" s="181">
        <v>13000</v>
      </c>
      <c r="W25" s="181">
        <v>0</v>
      </c>
      <c r="X25" s="181">
        <v>0</v>
      </c>
      <c r="Y25" s="181">
        <v>0</v>
      </c>
      <c r="Z25" s="181">
        <v>0</v>
      </c>
      <c r="AA25" s="181">
        <v>89747.9</v>
      </c>
      <c r="AB25" s="181">
        <v>0</v>
      </c>
      <c r="AC25" s="181">
        <v>43200</v>
      </c>
      <c r="AD25" s="181">
        <v>21199.98</v>
      </c>
      <c r="AE25" s="181">
        <v>0</v>
      </c>
      <c r="AF25" s="181">
        <v>3560</v>
      </c>
      <c r="AG25" s="181">
        <v>0</v>
      </c>
      <c r="AH25" s="181">
        <v>3700</v>
      </c>
      <c r="AI25" s="181">
        <v>36425</v>
      </c>
      <c r="AJ25" s="181">
        <v>12669</v>
      </c>
      <c r="AK25" s="181">
        <v>0</v>
      </c>
      <c r="AL25" s="181">
        <v>0</v>
      </c>
      <c r="AM25" s="181">
        <v>0</v>
      </c>
      <c r="AN25" s="181">
        <v>0</v>
      </c>
      <c r="AO25" s="181">
        <v>0</v>
      </c>
      <c r="AP25" s="181">
        <v>157440</v>
      </c>
      <c r="AQ25" s="181">
        <v>5000</v>
      </c>
      <c r="AR25" s="181">
        <v>99273.44</v>
      </c>
      <c r="AS25" s="181">
        <v>357150</v>
      </c>
      <c r="AT25" s="181">
        <v>0</v>
      </c>
      <c r="AU25" s="181">
        <v>73221.7</v>
      </c>
      <c r="AV25" s="181">
        <v>117888</v>
      </c>
      <c r="AW25" s="181">
        <v>0</v>
      </c>
      <c r="AX25" s="181">
        <v>0</v>
      </c>
      <c r="AY25" s="181">
        <v>0</v>
      </c>
      <c r="AZ25" s="181">
        <v>0</v>
      </c>
      <c r="BA25" s="181">
        <v>116548</v>
      </c>
      <c r="BB25" s="181">
        <v>0</v>
      </c>
      <c r="BC25" s="181">
        <v>0</v>
      </c>
      <c r="BD25" s="181">
        <v>0</v>
      </c>
      <c r="BE25" s="181">
        <v>0</v>
      </c>
      <c r="BF25" s="181">
        <v>0</v>
      </c>
      <c r="BG25" s="181">
        <v>1340</v>
      </c>
      <c r="BH25" s="181">
        <v>0</v>
      </c>
      <c r="BI25" s="181">
        <v>0</v>
      </c>
      <c r="BJ25" s="181">
        <v>0</v>
      </c>
      <c r="BK25" s="181">
        <v>0</v>
      </c>
      <c r="BL25" s="181">
        <v>0</v>
      </c>
      <c r="BM25" s="182" t="s">
        <v>467</v>
      </c>
      <c r="BN25" s="182" t="s">
        <v>467</v>
      </c>
      <c r="BO25" s="182" t="s">
        <v>467</v>
      </c>
      <c r="BP25" s="182" t="s">
        <v>467</v>
      </c>
      <c r="BQ25" s="182" t="s">
        <v>467</v>
      </c>
      <c r="BR25" s="182" t="s">
        <v>467</v>
      </c>
      <c r="BS25" s="182" t="s">
        <v>467</v>
      </c>
      <c r="BT25" s="182" t="s">
        <v>467</v>
      </c>
      <c r="BU25" s="182" t="s">
        <v>467</v>
      </c>
      <c r="BV25" s="182" t="s">
        <v>467</v>
      </c>
      <c r="BW25" s="182" t="s">
        <v>467</v>
      </c>
      <c r="BX25" s="182" t="s">
        <v>467</v>
      </c>
      <c r="BY25" s="182" t="s">
        <v>467</v>
      </c>
      <c r="BZ25" s="181">
        <v>0</v>
      </c>
      <c r="CA25" s="181">
        <v>0</v>
      </c>
      <c r="CB25" s="181">
        <v>0</v>
      </c>
      <c r="CC25" s="181">
        <v>0</v>
      </c>
      <c r="CD25" s="181">
        <v>0</v>
      </c>
      <c r="CE25" s="181">
        <v>0</v>
      </c>
      <c r="CF25" s="181">
        <v>0</v>
      </c>
      <c r="CG25" s="181">
        <v>0</v>
      </c>
      <c r="CH25" s="181">
        <v>0</v>
      </c>
      <c r="CI25" s="181">
        <v>0</v>
      </c>
      <c r="CJ25" s="181">
        <v>0</v>
      </c>
      <c r="CK25" s="181">
        <v>0</v>
      </c>
      <c r="CL25" s="181">
        <v>0</v>
      </c>
      <c r="CM25" s="181">
        <v>0</v>
      </c>
      <c r="CN25" s="181">
        <v>0</v>
      </c>
      <c r="CO25" s="181">
        <v>0</v>
      </c>
      <c r="CP25" s="181">
        <v>0</v>
      </c>
      <c r="CQ25" s="182" t="s">
        <v>467</v>
      </c>
      <c r="CR25" s="182" t="s">
        <v>467</v>
      </c>
      <c r="CS25" s="182" t="s">
        <v>467</v>
      </c>
      <c r="CT25" s="181">
        <v>130000</v>
      </c>
      <c r="CU25" s="181">
        <v>0</v>
      </c>
      <c r="CV25" s="181">
        <v>0</v>
      </c>
      <c r="CW25" s="181">
        <v>130000</v>
      </c>
      <c r="CX25" s="181">
        <v>0</v>
      </c>
      <c r="CY25" s="181">
        <v>0</v>
      </c>
      <c r="CZ25" s="182" t="s">
        <v>467</v>
      </c>
      <c r="DA25" s="182" t="s">
        <v>467</v>
      </c>
      <c r="DB25" s="182" t="s">
        <v>467</v>
      </c>
      <c r="DC25" s="181">
        <v>0</v>
      </c>
      <c r="DD25" s="181">
        <v>0</v>
      </c>
      <c r="DE25" s="181">
        <v>0</v>
      </c>
      <c r="DF25" s="181">
        <v>0</v>
      </c>
      <c r="DG25" s="183">
        <v>0</v>
      </c>
    </row>
    <row r="26" spans="1:111">
      <c r="A26" s="334" t="s">
        <v>644</v>
      </c>
      <c r="B26" s="335" t="s">
        <v>504</v>
      </c>
      <c r="C26" s="335" t="s">
        <v>504</v>
      </c>
      <c r="D26" s="253" t="s">
        <v>638</v>
      </c>
      <c r="E26" s="181">
        <v>134375.49</v>
      </c>
      <c r="F26" s="181">
        <v>5624</v>
      </c>
      <c r="G26" s="181">
        <v>0</v>
      </c>
      <c r="H26" s="181">
        <v>0</v>
      </c>
      <c r="I26" s="181">
        <v>0</v>
      </c>
      <c r="J26" s="181">
        <v>0</v>
      </c>
      <c r="K26" s="181">
        <v>0</v>
      </c>
      <c r="L26" s="181">
        <v>0</v>
      </c>
      <c r="M26" s="181">
        <v>0</v>
      </c>
      <c r="N26" s="181">
        <v>0</v>
      </c>
      <c r="O26" s="181">
        <v>0</v>
      </c>
      <c r="P26" s="181">
        <v>5624</v>
      </c>
      <c r="Q26" s="181">
        <v>0</v>
      </c>
      <c r="R26" s="181">
        <v>0</v>
      </c>
      <c r="S26" s="181">
        <v>0</v>
      </c>
      <c r="T26" s="181">
        <v>38751.49</v>
      </c>
      <c r="U26" s="181">
        <v>0</v>
      </c>
      <c r="V26" s="181">
        <v>0</v>
      </c>
      <c r="W26" s="181">
        <v>0</v>
      </c>
      <c r="X26" s="181">
        <v>0</v>
      </c>
      <c r="Y26" s="181">
        <v>0</v>
      </c>
      <c r="Z26" s="181">
        <v>0</v>
      </c>
      <c r="AA26" s="181">
        <v>0</v>
      </c>
      <c r="AB26" s="181">
        <v>0</v>
      </c>
      <c r="AC26" s="181">
        <v>0</v>
      </c>
      <c r="AD26" s="181">
        <v>351.49</v>
      </c>
      <c r="AE26" s="181">
        <v>0</v>
      </c>
      <c r="AF26" s="181">
        <v>0</v>
      </c>
      <c r="AG26" s="181">
        <v>0</v>
      </c>
      <c r="AH26" s="181">
        <v>0</v>
      </c>
      <c r="AI26" s="181">
        <v>0</v>
      </c>
      <c r="AJ26" s="181">
        <v>0</v>
      </c>
      <c r="AK26" s="181">
        <v>0</v>
      </c>
      <c r="AL26" s="181">
        <v>0</v>
      </c>
      <c r="AM26" s="181">
        <v>0</v>
      </c>
      <c r="AN26" s="181">
        <v>38400</v>
      </c>
      <c r="AO26" s="181">
        <v>0</v>
      </c>
      <c r="AP26" s="181">
        <v>0</v>
      </c>
      <c r="AQ26" s="181">
        <v>0</v>
      </c>
      <c r="AR26" s="181">
        <v>0</v>
      </c>
      <c r="AS26" s="181">
        <v>0</v>
      </c>
      <c r="AT26" s="181">
        <v>0</v>
      </c>
      <c r="AU26" s="181">
        <v>0</v>
      </c>
      <c r="AV26" s="181">
        <v>0</v>
      </c>
      <c r="AW26" s="181">
        <v>0</v>
      </c>
      <c r="AX26" s="181">
        <v>0</v>
      </c>
      <c r="AY26" s="181">
        <v>0</v>
      </c>
      <c r="AZ26" s="181">
        <v>0</v>
      </c>
      <c r="BA26" s="181">
        <v>0</v>
      </c>
      <c r="BB26" s="181">
        <v>0</v>
      </c>
      <c r="BC26" s="181">
        <v>0</v>
      </c>
      <c r="BD26" s="181">
        <v>0</v>
      </c>
      <c r="BE26" s="181">
        <v>0</v>
      </c>
      <c r="BF26" s="181">
        <v>0</v>
      </c>
      <c r="BG26" s="181">
        <v>0</v>
      </c>
      <c r="BH26" s="181">
        <v>0</v>
      </c>
      <c r="BI26" s="181">
        <v>0</v>
      </c>
      <c r="BJ26" s="181">
        <v>0</v>
      </c>
      <c r="BK26" s="181">
        <v>0</v>
      </c>
      <c r="BL26" s="181">
        <v>0</v>
      </c>
      <c r="BM26" s="182" t="s">
        <v>467</v>
      </c>
      <c r="BN26" s="182" t="s">
        <v>467</v>
      </c>
      <c r="BO26" s="182" t="s">
        <v>467</v>
      </c>
      <c r="BP26" s="182" t="s">
        <v>467</v>
      </c>
      <c r="BQ26" s="182" t="s">
        <v>467</v>
      </c>
      <c r="BR26" s="182" t="s">
        <v>467</v>
      </c>
      <c r="BS26" s="182" t="s">
        <v>467</v>
      </c>
      <c r="BT26" s="182" t="s">
        <v>467</v>
      </c>
      <c r="BU26" s="182" t="s">
        <v>467</v>
      </c>
      <c r="BV26" s="182" t="s">
        <v>467</v>
      </c>
      <c r="BW26" s="182" t="s">
        <v>467</v>
      </c>
      <c r="BX26" s="182" t="s">
        <v>467</v>
      </c>
      <c r="BY26" s="182" t="s">
        <v>467</v>
      </c>
      <c r="BZ26" s="181">
        <v>0</v>
      </c>
      <c r="CA26" s="181">
        <v>0</v>
      </c>
      <c r="CB26" s="181">
        <v>0</v>
      </c>
      <c r="CC26" s="181">
        <v>0</v>
      </c>
      <c r="CD26" s="181">
        <v>0</v>
      </c>
      <c r="CE26" s="181">
        <v>0</v>
      </c>
      <c r="CF26" s="181">
        <v>0</v>
      </c>
      <c r="CG26" s="181">
        <v>0</v>
      </c>
      <c r="CH26" s="181">
        <v>0</v>
      </c>
      <c r="CI26" s="181">
        <v>0</v>
      </c>
      <c r="CJ26" s="181">
        <v>0</v>
      </c>
      <c r="CK26" s="181">
        <v>0</v>
      </c>
      <c r="CL26" s="181">
        <v>0</v>
      </c>
      <c r="CM26" s="181">
        <v>0</v>
      </c>
      <c r="CN26" s="181">
        <v>0</v>
      </c>
      <c r="CO26" s="181">
        <v>0</v>
      </c>
      <c r="CP26" s="181">
        <v>0</v>
      </c>
      <c r="CQ26" s="182" t="s">
        <v>467</v>
      </c>
      <c r="CR26" s="182" t="s">
        <v>467</v>
      </c>
      <c r="CS26" s="182" t="s">
        <v>467</v>
      </c>
      <c r="CT26" s="181">
        <v>90000</v>
      </c>
      <c r="CU26" s="181">
        <v>0</v>
      </c>
      <c r="CV26" s="181">
        <v>0</v>
      </c>
      <c r="CW26" s="181">
        <v>90000</v>
      </c>
      <c r="CX26" s="181">
        <v>0</v>
      </c>
      <c r="CY26" s="181">
        <v>0</v>
      </c>
      <c r="CZ26" s="182" t="s">
        <v>467</v>
      </c>
      <c r="DA26" s="182" t="s">
        <v>467</v>
      </c>
      <c r="DB26" s="182" t="s">
        <v>467</v>
      </c>
      <c r="DC26" s="181">
        <v>0</v>
      </c>
      <c r="DD26" s="181">
        <v>0</v>
      </c>
      <c r="DE26" s="181">
        <v>0</v>
      </c>
      <c r="DF26" s="181">
        <v>0</v>
      </c>
      <c r="DG26" s="183">
        <v>0</v>
      </c>
    </row>
    <row r="27" spans="1:111">
      <c r="A27" s="334" t="s">
        <v>645</v>
      </c>
      <c r="B27" s="335" t="s">
        <v>504</v>
      </c>
      <c r="C27" s="335" t="s">
        <v>504</v>
      </c>
      <c r="D27" s="253" t="s">
        <v>646</v>
      </c>
      <c r="E27" s="181">
        <v>266000</v>
      </c>
      <c r="F27" s="181">
        <v>0</v>
      </c>
      <c r="G27" s="181">
        <v>0</v>
      </c>
      <c r="H27" s="181">
        <v>0</v>
      </c>
      <c r="I27" s="181">
        <v>0</v>
      </c>
      <c r="J27" s="181">
        <v>0</v>
      </c>
      <c r="K27" s="181">
        <v>0</v>
      </c>
      <c r="L27" s="181">
        <v>0</v>
      </c>
      <c r="M27" s="181">
        <v>0</v>
      </c>
      <c r="N27" s="181">
        <v>0</v>
      </c>
      <c r="O27" s="181">
        <v>0</v>
      </c>
      <c r="P27" s="181">
        <v>0</v>
      </c>
      <c r="Q27" s="181">
        <v>0</v>
      </c>
      <c r="R27" s="181">
        <v>0</v>
      </c>
      <c r="S27" s="181">
        <v>0</v>
      </c>
      <c r="T27" s="181">
        <v>266000</v>
      </c>
      <c r="U27" s="181">
        <v>0</v>
      </c>
      <c r="V27" s="181">
        <v>0</v>
      </c>
      <c r="W27" s="181">
        <v>18000</v>
      </c>
      <c r="X27" s="181">
        <v>0</v>
      </c>
      <c r="Y27" s="181">
        <v>0</v>
      </c>
      <c r="Z27" s="181">
        <v>0</v>
      </c>
      <c r="AA27" s="181">
        <v>0</v>
      </c>
      <c r="AB27" s="181">
        <v>0</v>
      </c>
      <c r="AC27" s="181">
        <v>0</v>
      </c>
      <c r="AD27" s="181">
        <v>0</v>
      </c>
      <c r="AE27" s="181">
        <v>0</v>
      </c>
      <c r="AF27" s="181">
        <v>248000</v>
      </c>
      <c r="AG27" s="181">
        <v>0</v>
      </c>
      <c r="AH27" s="181">
        <v>0</v>
      </c>
      <c r="AI27" s="181">
        <v>0</v>
      </c>
      <c r="AJ27" s="181">
        <v>0</v>
      </c>
      <c r="AK27" s="181">
        <v>0</v>
      </c>
      <c r="AL27" s="181">
        <v>0</v>
      </c>
      <c r="AM27" s="181">
        <v>0</v>
      </c>
      <c r="AN27" s="181">
        <v>0</v>
      </c>
      <c r="AO27" s="181">
        <v>0</v>
      </c>
      <c r="AP27" s="181">
        <v>0</v>
      </c>
      <c r="AQ27" s="181">
        <v>0</v>
      </c>
      <c r="AR27" s="181">
        <v>0</v>
      </c>
      <c r="AS27" s="181">
        <v>0</v>
      </c>
      <c r="AT27" s="181">
        <v>0</v>
      </c>
      <c r="AU27" s="181">
        <v>0</v>
      </c>
      <c r="AV27" s="181">
        <v>0</v>
      </c>
      <c r="AW27" s="181">
        <v>0</v>
      </c>
      <c r="AX27" s="181">
        <v>0</v>
      </c>
      <c r="AY27" s="181">
        <v>0</v>
      </c>
      <c r="AZ27" s="181">
        <v>0</v>
      </c>
      <c r="BA27" s="181">
        <v>0</v>
      </c>
      <c r="BB27" s="181">
        <v>0</v>
      </c>
      <c r="BC27" s="181">
        <v>0</v>
      </c>
      <c r="BD27" s="181">
        <v>0</v>
      </c>
      <c r="BE27" s="181">
        <v>0</v>
      </c>
      <c r="BF27" s="181">
        <v>0</v>
      </c>
      <c r="BG27" s="181">
        <v>0</v>
      </c>
      <c r="BH27" s="181">
        <v>0</v>
      </c>
      <c r="BI27" s="181">
        <v>0</v>
      </c>
      <c r="BJ27" s="181">
        <v>0</v>
      </c>
      <c r="BK27" s="181">
        <v>0</v>
      </c>
      <c r="BL27" s="181">
        <v>0</v>
      </c>
      <c r="BM27" s="182" t="s">
        <v>467</v>
      </c>
      <c r="BN27" s="182" t="s">
        <v>467</v>
      </c>
      <c r="BO27" s="182" t="s">
        <v>467</v>
      </c>
      <c r="BP27" s="182" t="s">
        <v>467</v>
      </c>
      <c r="BQ27" s="182" t="s">
        <v>467</v>
      </c>
      <c r="BR27" s="182" t="s">
        <v>467</v>
      </c>
      <c r="BS27" s="182" t="s">
        <v>467</v>
      </c>
      <c r="BT27" s="182" t="s">
        <v>467</v>
      </c>
      <c r="BU27" s="182" t="s">
        <v>467</v>
      </c>
      <c r="BV27" s="182" t="s">
        <v>467</v>
      </c>
      <c r="BW27" s="182" t="s">
        <v>467</v>
      </c>
      <c r="BX27" s="182" t="s">
        <v>467</v>
      </c>
      <c r="BY27" s="182" t="s">
        <v>467</v>
      </c>
      <c r="BZ27" s="181">
        <v>0</v>
      </c>
      <c r="CA27" s="181">
        <v>0</v>
      </c>
      <c r="CB27" s="181">
        <v>0</v>
      </c>
      <c r="CC27" s="181">
        <v>0</v>
      </c>
      <c r="CD27" s="181">
        <v>0</v>
      </c>
      <c r="CE27" s="181">
        <v>0</v>
      </c>
      <c r="CF27" s="181">
        <v>0</v>
      </c>
      <c r="CG27" s="181">
        <v>0</v>
      </c>
      <c r="CH27" s="181">
        <v>0</v>
      </c>
      <c r="CI27" s="181">
        <v>0</v>
      </c>
      <c r="CJ27" s="181">
        <v>0</v>
      </c>
      <c r="CK27" s="181">
        <v>0</v>
      </c>
      <c r="CL27" s="181">
        <v>0</v>
      </c>
      <c r="CM27" s="181">
        <v>0</v>
      </c>
      <c r="CN27" s="181">
        <v>0</v>
      </c>
      <c r="CO27" s="181">
        <v>0</v>
      </c>
      <c r="CP27" s="181">
        <v>0</v>
      </c>
      <c r="CQ27" s="182" t="s">
        <v>467</v>
      </c>
      <c r="CR27" s="182" t="s">
        <v>467</v>
      </c>
      <c r="CS27" s="182" t="s">
        <v>467</v>
      </c>
      <c r="CT27" s="181">
        <v>0</v>
      </c>
      <c r="CU27" s="181">
        <v>0</v>
      </c>
      <c r="CV27" s="181">
        <v>0</v>
      </c>
      <c r="CW27" s="181">
        <v>0</v>
      </c>
      <c r="CX27" s="181">
        <v>0</v>
      </c>
      <c r="CY27" s="181">
        <v>0</v>
      </c>
      <c r="CZ27" s="182" t="s">
        <v>467</v>
      </c>
      <c r="DA27" s="182" t="s">
        <v>467</v>
      </c>
      <c r="DB27" s="182" t="s">
        <v>467</v>
      </c>
      <c r="DC27" s="181">
        <v>0</v>
      </c>
      <c r="DD27" s="181">
        <v>0</v>
      </c>
      <c r="DE27" s="181">
        <v>0</v>
      </c>
      <c r="DF27" s="181">
        <v>0</v>
      </c>
      <c r="DG27" s="183">
        <v>0</v>
      </c>
    </row>
    <row r="28" spans="1:111">
      <c r="A28" s="334" t="s">
        <v>647</v>
      </c>
      <c r="B28" s="335" t="s">
        <v>504</v>
      </c>
      <c r="C28" s="335" t="s">
        <v>504</v>
      </c>
      <c r="D28" s="253" t="s">
        <v>629</v>
      </c>
      <c r="E28" s="181">
        <v>4050779.31</v>
      </c>
      <c r="F28" s="181">
        <v>3819899.31</v>
      </c>
      <c r="G28" s="181">
        <v>1268331</v>
      </c>
      <c r="H28" s="181">
        <v>748506.7</v>
      </c>
      <c r="I28" s="181">
        <v>1056632.98</v>
      </c>
      <c r="J28" s="181">
        <v>147306</v>
      </c>
      <c r="K28" s="181">
        <v>225855</v>
      </c>
      <c r="L28" s="181">
        <v>0</v>
      </c>
      <c r="M28" s="181">
        <v>0</v>
      </c>
      <c r="N28" s="181">
        <v>0</v>
      </c>
      <c r="O28" s="181">
        <v>0</v>
      </c>
      <c r="P28" s="181">
        <v>4755</v>
      </c>
      <c r="Q28" s="181">
        <v>0</v>
      </c>
      <c r="R28" s="181">
        <v>0</v>
      </c>
      <c r="S28" s="181">
        <v>368512.63</v>
      </c>
      <c r="T28" s="181">
        <v>227340</v>
      </c>
      <c r="U28" s="181">
        <v>86933.5</v>
      </c>
      <c r="V28" s="181">
        <v>0</v>
      </c>
      <c r="W28" s="181">
        <v>0</v>
      </c>
      <c r="X28" s="181">
        <v>0</v>
      </c>
      <c r="Y28" s="181">
        <v>0</v>
      </c>
      <c r="Z28" s="181">
        <v>0</v>
      </c>
      <c r="AA28" s="181">
        <v>13170</v>
      </c>
      <c r="AB28" s="181">
        <v>0</v>
      </c>
      <c r="AC28" s="181">
        <v>0</v>
      </c>
      <c r="AD28" s="181">
        <v>6316.5</v>
      </c>
      <c r="AE28" s="181">
        <v>0</v>
      </c>
      <c r="AF28" s="181">
        <v>0</v>
      </c>
      <c r="AG28" s="181">
        <v>0</v>
      </c>
      <c r="AH28" s="181">
        <v>1350</v>
      </c>
      <c r="AI28" s="181">
        <v>0</v>
      </c>
      <c r="AJ28" s="181">
        <v>0</v>
      </c>
      <c r="AK28" s="181">
        <v>0</v>
      </c>
      <c r="AL28" s="181">
        <v>0</v>
      </c>
      <c r="AM28" s="181">
        <v>0</v>
      </c>
      <c r="AN28" s="181">
        <v>0</v>
      </c>
      <c r="AO28" s="181">
        <v>0</v>
      </c>
      <c r="AP28" s="181">
        <v>50160</v>
      </c>
      <c r="AQ28" s="181">
        <v>480</v>
      </c>
      <c r="AR28" s="181">
        <v>0</v>
      </c>
      <c r="AS28" s="181">
        <v>58850</v>
      </c>
      <c r="AT28" s="181">
        <v>0</v>
      </c>
      <c r="AU28" s="181">
        <v>10080</v>
      </c>
      <c r="AV28" s="181">
        <v>3540</v>
      </c>
      <c r="AW28" s="181">
        <v>0</v>
      </c>
      <c r="AX28" s="181">
        <v>0</v>
      </c>
      <c r="AY28" s="181">
        <v>0</v>
      </c>
      <c r="AZ28" s="181">
        <v>0</v>
      </c>
      <c r="BA28" s="181">
        <v>2160</v>
      </c>
      <c r="BB28" s="181">
        <v>0</v>
      </c>
      <c r="BC28" s="181">
        <v>0</v>
      </c>
      <c r="BD28" s="181">
        <v>0</v>
      </c>
      <c r="BE28" s="181">
        <v>0</v>
      </c>
      <c r="BF28" s="181">
        <v>0</v>
      </c>
      <c r="BG28" s="181">
        <v>1380</v>
      </c>
      <c r="BH28" s="181">
        <v>0</v>
      </c>
      <c r="BI28" s="181">
        <v>0</v>
      </c>
      <c r="BJ28" s="181">
        <v>0</v>
      </c>
      <c r="BK28" s="181">
        <v>0</v>
      </c>
      <c r="BL28" s="181">
        <v>0</v>
      </c>
      <c r="BM28" s="182" t="s">
        <v>467</v>
      </c>
      <c r="BN28" s="182" t="s">
        <v>467</v>
      </c>
      <c r="BO28" s="182" t="s">
        <v>467</v>
      </c>
      <c r="BP28" s="182" t="s">
        <v>467</v>
      </c>
      <c r="BQ28" s="182" t="s">
        <v>467</v>
      </c>
      <c r="BR28" s="182" t="s">
        <v>467</v>
      </c>
      <c r="BS28" s="182" t="s">
        <v>467</v>
      </c>
      <c r="BT28" s="182" t="s">
        <v>467</v>
      </c>
      <c r="BU28" s="182" t="s">
        <v>467</v>
      </c>
      <c r="BV28" s="182" t="s">
        <v>467</v>
      </c>
      <c r="BW28" s="182" t="s">
        <v>467</v>
      </c>
      <c r="BX28" s="182" t="s">
        <v>467</v>
      </c>
      <c r="BY28" s="182" t="s">
        <v>467</v>
      </c>
      <c r="BZ28" s="181">
        <v>0</v>
      </c>
      <c r="CA28" s="181">
        <v>0</v>
      </c>
      <c r="CB28" s="181">
        <v>0</v>
      </c>
      <c r="CC28" s="181">
        <v>0</v>
      </c>
      <c r="CD28" s="181">
        <v>0</v>
      </c>
      <c r="CE28" s="181">
        <v>0</v>
      </c>
      <c r="CF28" s="181">
        <v>0</v>
      </c>
      <c r="CG28" s="181">
        <v>0</v>
      </c>
      <c r="CH28" s="181">
        <v>0</v>
      </c>
      <c r="CI28" s="181">
        <v>0</v>
      </c>
      <c r="CJ28" s="181">
        <v>0</v>
      </c>
      <c r="CK28" s="181">
        <v>0</v>
      </c>
      <c r="CL28" s="181">
        <v>0</v>
      </c>
      <c r="CM28" s="181">
        <v>0</v>
      </c>
      <c r="CN28" s="181">
        <v>0</v>
      </c>
      <c r="CO28" s="181">
        <v>0</v>
      </c>
      <c r="CP28" s="181">
        <v>0</v>
      </c>
      <c r="CQ28" s="182" t="s">
        <v>467</v>
      </c>
      <c r="CR28" s="182" t="s">
        <v>467</v>
      </c>
      <c r="CS28" s="182" t="s">
        <v>467</v>
      </c>
      <c r="CT28" s="181">
        <v>0</v>
      </c>
      <c r="CU28" s="181">
        <v>0</v>
      </c>
      <c r="CV28" s="181">
        <v>0</v>
      </c>
      <c r="CW28" s="181">
        <v>0</v>
      </c>
      <c r="CX28" s="181">
        <v>0</v>
      </c>
      <c r="CY28" s="181">
        <v>0</v>
      </c>
      <c r="CZ28" s="182" t="s">
        <v>467</v>
      </c>
      <c r="DA28" s="182" t="s">
        <v>467</v>
      </c>
      <c r="DB28" s="182" t="s">
        <v>467</v>
      </c>
      <c r="DC28" s="181">
        <v>0</v>
      </c>
      <c r="DD28" s="181">
        <v>0</v>
      </c>
      <c r="DE28" s="181">
        <v>0</v>
      </c>
      <c r="DF28" s="181">
        <v>0</v>
      </c>
      <c r="DG28" s="183">
        <v>0</v>
      </c>
    </row>
    <row r="29" spans="1:111">
      <c r="A29" s="334" t="s">
        <v>648</v>
      </c>
      <c r="B29" s="335" t="s">
        <v>504</v>
      </c>
      <c r="C29" s="335" t="s">
        <v>504</v>
      </c>
      <c r="D29" s="253" t="s">
        <v>649</v>
      </c>
      <c r="E29" s="181">
        <v>4174273.5</v>
      </c>
      <c r="F29" s="181">
        <v>3706960.5</v>
      </c>
      <c r="G29" s="181">
        <v>1267501</v>
      </c>
      <c r="H29" s="181">
        <v>817412</v>
      </c>
      <c r="I29" s="181">
        <v>1216267</v>
      </c>
      <c r="J29" s="181">
        <v>134331</v>
      </c>
      <c r="K29" s="181">
        <v>205668</v>
      </c>
      <c r="L29" s="181">
        <v>0</v>
      </c>
      <c r="M29" s="181">
        <v>0</v>
      </c>
      <c r="N29" s="181">
        <v>0</v>
      </c>
      <c r="O29" s="181">
        <v>0</v>
      </c>
      <c r="P29" s="181">
        <v>65781.5</v>
      </c>
      <c r="Q29" s="181">
        <v>0</v>
      </c>
      <c r="R29" s="181">
        <v>0</v>
      </c>
      <c r="S29" s="181">
        <v>0</v>
      </c>
      <c r="T29" s="181">
        <v>458143</v>
      </c>
      <c r="U29" s="181">
        <v>11450</v>
      </c>
      <c r="V29" s="181">
        <v>12850</v>
      </c>
      <c r="W29" s="181">
        <v>0</v>
      </c>
      <c r="X29" s="181">
        <v>0</v>
      </c>
      <c r="Y29" s="181">
        <v>0</v>
      </c>
      <c r="Z29" s="181">
        <v>0</v>
      </c>
      <c r="AA29" s="181">
        <v>38230</v>
      </c>
      <c r="AB29" s="181">
        <v>0</v>
      </c>
      <c r="AC29" s="181">
        <v>0</v>
      </c>
      <c r="AD29" s="181">
        <v>21400</v>
      </c>
      <c r="AE29" s="181">
        <v>0</v>
      </c>
      <c r="AF29" s="181">
        <v>1000</v>
      </c>
      <c r="AG29" s="181">
        <v>0</v>
      </c>
      <c r="AH29" s="181">
        <v>7000</v>
      </c>
      <c r="AI29" s="181">
        <v>15500</v>
      </c>
      <c r="AJ29" s="181">
        <v>8206</v>
      </c>
      <c r="AK29" s="181">
        <v>0</v>
      </c>
      <c r="AL29" s="181">
        <v>0</v>
      </c>
      <c r="AM29" s="181">
        <v>0</v>
      </c>
      <c r="AN29" s="181">
        <v>0</v>
      </c>
      <c r="AO29" s="181">
        <v>0</v>
      </c>
      <c r="AP29" s="181">
        <v>58667</v>
      </c>
      <c r="AQ29" s="181">
        <v>0</v>
      </c>
      <c r="AR29" s="181">
        <v>0</v>
      </c>
      <c r="AS29" s="181">
        <v>233900</v>
      </c>
      <c r="AT29" s="181">
        <v>0</v>
      </c>
      <c r="AU29" s="181">
        <v>49940</v>
      </c>
      <c r="AV29" s="181">
        <v>9170</v>
      </c>
      <c r="AW29" s="181">
        <v>0</v>
      </c>
      <c r="AX29" s="181">
        <v>0</v>
      </c>
      <c r="AY29" s="181">
        <v>0</v>
      </c>
      <c r="AZ29" s="181">
        <v>0</v>
      </c>
      <c r="BA29" s="181">
        <v>3000</v>
      </c>
      <c r="BB29" s="181">
        <v>0</v>
      </c>
      <c r="BC29" s="181">
        <v>0</v>
      </c>
      <c r="BD29" s="181">
        <v>0</v>
      </c>
      <c r="BE29" s="181">
        <v>3800</v>
      </c>
      <c r="BF29" s="181">
        <v>0</v>
      </c>
      <c r="BG29" s="181">
        <v>2370</v>
      </c>
      <c r="BH29" s="181">
        <v>0</v>
      </c>
      <c r="BI29" s="181">
        <v>0</v>
      </c>
      <c r="BJ29" s="181">
        <v>0</v>
      </c>
      <c r="BK29" s="181">
        <v>0</v>
      </c>
      <c r="BL29" s="181">
        <v>0</v>
      </c>
      <c r="BM29" s="182" t="s">
        <v>467</v>
      </c>
      <c r="BN29" s="182" t="s">
        <v>467</v>
      </c>
      <c r="BO29" s="182" t="s">
        <v>467</v>
      </c>
      <c r="BP29" s="182" t="s">
        <v>467</v>
      </c>
      <c r="BQ29" s="182" t="s">
        <v>467</v>
      </c>
      <c r="BR29" s="182" t="s">
        <v>467</v>
      </c>
      <c r="BS29" s="182" t="s">
        <v>467</v>
      </c>
      <c r="BT29" s="182" t="s">
        <v>467</v>
      </c>
      <c r="BU29" s="182" t="s">
        <v>467</v>
      </c>
      <c r="BV29" s="182" t="s">
        <v>467</v>
      </c>
      <c r="BW29" s="182" t="s">
        <v>467</v>
      </c>
      <c r="BX29" s="182" t="s">
        <v>467</v>
      </c>
      <c r="BY29" s="182" t="s">
        <v>467</v>
      </c>
      <c r="BZ29" s="181">
        <v>0</v>
      </c>
      <c r="CA29" s="181">
        <v>0</v>
      </c>
      <c r="CB29" s="181">
        <v>0</v>
      </c>
      <c r="CC29" s="181">
        <v>0</v>
      </c>
      <c r="CD29" s="181">
        <v>0</v>
      </c>
      <c r="CE29" s="181">
        <v>0</v>
      </c>
      <c r="CF29" s="181">
        <v>0</v>
      </c>
      <c r="CG29" s="181">
        <v>0</v>
      </c>
      <c r="CH29" s="181">
        <v>0</v>
      </c>
      <c r="CI29" s="181">
        <v>0</v>
      </c>
      <c r="CJ29" s="181">
        <v>0</v>
      </c>
      <c r="CK29" s="181">
        <v>0</v>
      </c>
      <c r="CL29" s="181">
        <v>0</v>
      </c>
      <c r="CM29" s="181">
        <v>0</v>
      </c>
      <c r="CN29" s="181">
        <v>0</v>
      </c>
      <c r="CO29" s="181">
        <v>0</v>
      </c>
      <c r="CP29" s="181">
        <v>0</v>
      </c>
      <c r="CQ29" s="182" t="s">
        <v>467</v>
      </c>
      <c r="CR29" s="182" t="s">
        <v>467</v>
      </c>
      <c r="CS29" s="182" t="s">
        <v>467</v>
      </c>
      <c r="CT29" s="181">
        <v>0</v>
      </c>
      <c r="CU29" s="181">
        <v>0</v>
      </c>
      <c r="CV29" s="181">
        <v>0</v>
      </c>
      <c r="CW29" s="181">
        <v>0</v>
      </c>
      <c r="CX29" s="181">
        <v>0</v>
      </c>
      <c r="CY29" s="181">
        <v>0</v>
      </c>
      <c r="CZ29" s="182" t="s">
        <v>467</v>
      </c>
      <c r="DA29" s="182" t="s">
        <v>467</v>
      </c>
      <c r="DB29" s="182" t="s">
        <v>467</v>
      </c>
      <c r="DC29" s="181">
        <v>0</v>
      </c>
      <c r="DD29" s="181">
        <v>0</v>
      </c>
      <c r="DE29" s="181">
        <v>0</v>
      </c>
      <c r="DF29" s="181">
        <v>0</v>
      </c>
      <c r="DG29" s="183">
        <v>0</v>
      </c>
    </row>
    <row r="30" spans="1:111">
      <c r="A30" s="334" t="s">
        <v>650</v>
      </c>
      <c r="B30" s="335" t="s">
        <v>504</v>
      </c>
      <c r="C30" s="335" t="s">
        <v>504</v>
      </c>
      <c r="D30" s="253" t="s">
        <v>625</v>
      </c>
      <c r="E30" s="181">
        <v>2418891.5</v>
      </c>
      <c r="F30" s="181">
        <v>2114022.5</v>
      </c>
      <c r="G30" s="181">
        <v>838856</v>
      </c>
      <c r="H30" s="181">
        <v>650075</v>
      </c>
      <c r="I30" s="181">
        <v>559074.5</v>
      </c>
      <c r="J30" s="181">
        <v>57120</v>
      </c>
      <c r="K30" s="181">
        <v>0</v>
      </c>
      <c r="L30" s="181">
        <v>0</v>
      </c>
      <c r="M30" s="181">
        <v>0</v>
      </c>
      <c r="N30" s="181">
        <v>0</v>
      </c>
      <c r="O30" s="181">
        <v>0</v>
      </c>
      <c r="P30" s="181">
        <v>8897</v>
      </c>
      <c r="Q30" s="181">
        <v>0</v>
      </c>
      <c r="R30" s="181">
        <v>0</v>
      </c>
      <c r="S30" s="181">
        <v>0</v>
      </c>
      <c r="T30" s="181">
        <v>297229</v>
      </c>
      <c r="U30" s="181">
        <v>9400</v>
      </c>
      <c r="V30" s="181">
        <v>1000</v>
      </c>
      <c r="W30" s="181">
        <v>0</v>
      </c>
      <c r="X30" s="181">
        <v>0</v>
      </c>
      <c r="Y30" s="181">
        <v>0</v>
      </c>
      <c r="Z30" s="181">
        <v>0</v>
      </c>
      <c r="AA30" s="181">
        <v>38230</v>
      </c>
      <c r="AB30" s="181">
        <v>0</v>
      </c>
      <c r="AC30" s="181">
        <v>0</v>
      </c>
      <c r="AD30" s="181">
        <v>16000</v>
      </c>
      <c r="AE30" s="181">
        <v>0</v>
      </c>
      <c r="AF30" s="181">
        <v>0</v>
      </c>
      <c r="AG30" s="181">
        <v>0</v>
      </c>
      <c r="AH30" s="181">
        <v>5000</v>
      </c>
      <c r="AI30" s="181">
        <v>8200</v>
      </c>
      <c r="AJ30" s="181">
        <v>4206</v>
      </c>
      <c r="AK30" s="181">
        <v>0</v>
      </c>
      <c r="AL30" s="181">
        <v>0</v>
      </c>
      <c r="AM30" s="181">
        <v>0</v>
      </c>
      <c r="AN30" s="181">
        <v>0</v>
      </c>
      <c r="AO30" s="181">
        <v>0</v>
      </c>
      <c r="AP30" s="181">
        <v>29653</v>
      </c>
      <c r="AQ30" s="181">
        <v>0</v>
      </c>
      <c r="AR30" s="181">
        <v>0</v>
      </c>
      <c r="AS30" s="181">
        <v>150450</v>
      </c>
      <c r="AT30" s="181">
        <v>0</v>
      </c>
      <c r="AU30" s="181">
        <v>35090</v>
      </c>
      <c r="AV30" s="181">
        <v>7640</v>
      </c>
      <c r="AW30" s="181">
        <v>0</v>
      </c>
      <c r="AX30" s="181">
        <v>0</v>
      </c>
      <c r="AY30" s="181">
        <v>0</v>
      </c>
      <c r="AZ30" s="181">
        <v>0</v>
      </c>
      <c r="BA30" s="181">
        <v>3000</v>
      </c>
      <c r="BB30" s="181">
        <v>0</v>
      </c>
      <c r="BC30" s="181">
        <v>0</v>
      </c>
      <c r="BD30" s="181">
        <v>0</v>
      </c>
      <c r="BE30" s="181">
        <v>3800</v>
      </c>
      <c r="BF30" s="181">
        <v>0</v>
      </c>
      <c r="BG30" s="181">
        <v>840</v>
      </c>
      <c r="BH30" s="181">
        <v>0</v>
      </c>
      <c r="BI30" s="181">
        <v>0</v>
      </c>
      <c r="BJ30" s="181">
        <v>0</v>
      </c>
      <c r="BK30" s="181">
        <v>0</v>
      </c>
      <c r="BL30" s="181">
        <v>0</v>
      </c>
      <c r="BM30" s="182" t="s">
        <v>467</v>
      </c>
      <c r="BN30" s="182" t="s">
        <v>467</v>
      </c>
      <c r="BO30" s="182" t="s">
        <v>467</v>
      </c>
      <c r="BP30" s="182" t="s">
        <v>467</v>
      </c>
      <c r="BQ30" s="182" t="s">
        <v>467</v>
      </c>
      <c r="BR30" s="182" t="s">
        <v>467</v>
      </c>
      <c r="BS30" s="182" t="s">
        <v>467</v>
      </c>
      <c r="BT30" s="182" t="s">
        <v>467</v>
      </c>
      <c r="BU30" s="182" t="s">
        <v>467</v>
      </c>
      <c r="BV30" s="182" t="s">
        <v>467</v>
      </c>
      <c r="BW30" s="182" t="s">
        <v>467</v>
      </c>
      <c r="BX30" s="182" t="s">
        <v>467</v>
      </c>
      <c r="BY30" s="182" t="s">
        <v>467</v>
      </c>
      <c r="BZ30" s="181">
        <v>0</v>
      </c>
      <c r="CA30" s="181">
        <v>0</v>
      </c>
      <c r="CB30" s="181">
        <v>0</v>
      </c>
      <c r="CC30" s="181">
        <v>0</v>
      </c>
      <c r="CD30" s="181">
        <v>0</v>
      </c>
      <c r="CE30" s="181">
        <v>0</v>
      </c>
      <c r="CF30" s="181">
        <v>0</v>
      </c>
      <c r="CG30" s="181">
        <v>0</v>
      </c>
      <c r="CH30" s="181">
        <v>0</v>
      </c>
      <c r="CI30" s="181">
        <v>0</v>
      </c>
      <c r="CJ30" s="181">
        <v>0</v>
      </c>
      <c r="CK30" s="181">
        <v>0</v>
      </c>
      <c r="CL30" s="181">
        <v>0</v>
      </c>
      <c r="CM30" s="181">
        <v>0</v>
      </c>
      <c r="CN30" s="181">
        <v>0</v>
      </c>
      <c r="CO30" s="181">
        <v>0</v>
      </c>
      <c r="CP30" s="181">
        <v>0</v>
      </c>
      <c r="CQ30" s="182" t="s">
        <v>467</v>
      </c>
      <c r="CR30" s="182" t="s">
        <v>467</v>
      </c>
      <c r="CS30" s="182" t="s">
        <v>467</v>
      </c>
      <c r="CT30" s="181">
        <v>0</v>
      </c>
      <c r="CU30" s="181">
        <v>0</v>
      </c>
      <c r="CV30" s="181">
        <v>0</v>
      </c>
      <c r="CW30" s="181">
        <v>0</v>
      </c>
      <c r="CX30" s="181">
        <v>0</v>
      </c>
      <c r="CY30" s="181">
        <v>0</v>
      </c>
      <c r="CZ30" s="182" t="s">
        <v>467</v>
      </c>
      <c r="DA30" s="182" t="s">
        <v>467</v>
      </c>
      <c r="DB30" s="182" t="s">
        <v>467</v>
      </c>
      <c r="DC30" s="181">
        <v>0</v>
      </c>
      <c r="DD30" s="181">
        <v>0</v>
      </c>
      <c r="DE30" s="181">
        <v>0</v>
      </c>
      <c r="DF30" s="181">
        <v>0</v>
      </c>
      <c r="DG30" s="183">
        <v>0</v>
      </c>
    </row>
    <row r="31" spans="1:111" ht="24" customHeight="1">
      <c r="A31" s="334" t="s">
        <v>651</v>
      </c>
      <c r="B31" s="335" t="s">
        <v>504</v>
      </c>
      <c r="C31" s="335" t="s">
        <v>504</v>
      </c>
      <c r="D31" s="253" t="s">
        <v>629</v>
      </c>
      <c r="E31" s="181">
        <v>1755382</v>
      </c>
      <c r="F31" s="181">
        <v>1592938</v>
      </c>
      <c r="G31" s="181">
        <v>428645</v>
      </c>
      <c r="H31" s="181">
        <v>167337</v>
      </c>
      <c r="I31" s="181">
        <v>657192.5</v>
      </c>
      <c r="J31" s="181">
        <v>77211</v>
      </c>
      <c r="K31" s="181">
        <v>205668</v>
      </c>
      <c r="L31" s="181">
        <v>0</v>
      </c>
      <c r="M31" s="181">
        <v>0</v>
      </c>
      <c r="N31" s="181">
        <v>0</v>
      </c>
      <c r="O31" s="181">
        <v>0</v>
      </c>
      <c r="P31" s="181">
        <v>56884.5</v>
      </c>
      <c r="Q31" s="181">
        <v>0</v>
      </c>
      <c r="R31" s="181">
        <v>0</v>
      </c>
      <c r="S31" s="181">
        <v>0</v>
      </c>
      <c r="T31" s="181">
        <v>160914</v>
      </c>
      <c r="U31" s="181">
        <v>2050</v>
      </c>
      <c r="V31" s="181">
        <v>11850</v>
      </c>
      <c r="W31" s="181">
        <v>0</v>
      </c>
      <c r="X31" s="181">
        <v>0</v>
      </c>
      <c r="Y31" s="181">
        <v>0</v>
      </c>
      <c r="Z31" s="181">
        <v>0</v>
      </c>
      <c r="AA31" s="181">
        <v>0</v>
      </c>
      <c r="AB31" s="181">
        <v>0</v>
      </c>
      <c r="AC31" s="181">
        <v>0</v>
      </c>
      <c r="AD31" s="181">
        <v>5400</v>
      </c>
      <c r="AE31" s="181">
        <v>0</v>
      </c>
      <c r="AF31" s="181">
        <v>1000</v>
      </c>
      <c r="AG31" s="181">
        <v>0</v>
      </c>
      <c r="AH31" s="181">
        <v>2000</v>
      </c>
      <c r="AI31" s="181">
        <v>7300</v>
      </c>
      <c r="AJ31" s="181">
        <v>4000</v>
      </c>
      <c r="AK31" s="181">
        <v>0</v>
      </c>
      <c r="AL31" s="181">
        <v>0</v>
      </c>
      <c r="AM31" s="181">
        <v>0</v>
      </c>
      <c r="AN31" s="181">
        <v>0</v>
      </c>
      <c r="AO31" s="181">
        <v>0</v>
      </c>
      <c r="AP31" s="181">
        <v>29014</v>
      </c>
      <c r="AQ31" s="181">
        <v>0</v>
      </c>
      <c r="AR31" s="181">
        <v>0</v>
      </c>
      <c r="AS31" s="181">
        <v>83450</v>
      </c>
      <c r="AT31" s="181">
        <v>0</v>
      </c>
      <c r="AU31" s="181">
        <v>14850</v>
      </c>
      <c r="AV31" s="181">
        <v>1530</v>
      </c>
      <c r="AW31" s="181">
        <v>0</v>
      </c>
      <c r="AX31" s="181">
        <v>0</v>
      </c>
      <c r="AY31" s="181">
        <v>0</v>
      </c>
      <c r="AZ31" s="181">
        <v>0</v>
      </c>
      <c r="BA31" s="181">
        <v>0</v>
      </c>
      <c r="BB31" s="181">
        <v>0</v>
      </c>
      <c r="BC31" s="181">
        <v>0</v>
      </c>
      <c r="BD31" s="181">
        <v>0</v>
      </c>
      <c r="BE31" s="181">
        <v>0</v>
      </c>
      <c r="BF31" s="181">
        <v>0</v>
      </c>
      <c r="BG31" s="181">
        <v>1530</v>
      </c>
      <c r="BH31" s="181">
        <v>0</v>
      </c>
      <c r="BI31" s="181">
        <v>0</v>
      </c>
      <c r="BJ31" s="181">
        <v>0</v>
      </c>
      <c r="BK31" s="181">
        <v>0</v>
      </c>
      <c r="BL31" s="181">
        <v>0</v>
      </c>
      <c r="BM31" s="182" t="s">
        <v>467</v>
      </c>
      <c r="BN31" s="182" t="s">
        <v>467</v>
      </c>
      <c r="BO31" s="182" t="s">
        <v>467</v>
      </c>
      <c r="BP31" s="182" t="s">
        <v>467</v>
      </c>
      <c r="BQ31" s="182" t="s">
        <v>467</v>
      </c>
      <c r="BR31" s="182" t="s">
        <v>467</v>
      </c>
      <c r="BS31" s="182" t="s">
        <v>467</v>
      </c>
      <c r="BT31" s="182" t="s">
        <v>467</v>
      </c>
      <c r="BU31" s="182" t="s">
        <v>467</v>
      </c>
      <c r="BV31" s="182" t="s">
        <v>467</v>
      </c>
      <c r="BW31" s="182" t="s">
        <v>467</v>
      </c>
      <c r="BX31" s="182" t="s">
        <v>467</v>
      </c>
      <c r="BY31" s="182" t="s">
        <v>467</v>
      </c>
      <c r="BZ31" s="181">
        <v>0</v>
      </c>
      <c r="CA31" s="181">
        <v>0</v>
      </c>
      <c r="CB31" s="181">
        <v>0</v>
      </c>
      <c r="CC31" s="181">
        <v>0</v>
      </c>
      <c r="CD31" s="181">
        <v>0</v>
      </c>
      <c r="CE31" s="181">
        <v>0</v>
      </c>
      <c r="CF31" s="181">
        <v>0</v>
      </c>
      <c r="CG31" s="181">
        <v>0</v>
      </c>
      <c r="CH31" s="181">
        <v>0</v>
      </c>
      <c r="CI31" s="181">
        <v>0</v>
      </c>
      <c r="CJ31" s="181">
        <v>0</v>
      </c>
      <c r="CK31" s="181">
        <v>0</v>
      </c>
      <c r="CL31" s="181">
        <v>0</v>
      </c>
      <c r="CM31" s="181">
        <v>0</v>
      </c>
      <c r="CN31" s="181">
        <v>0</v>
      </c>
      <c r="CO31" s="181">
        <v>0</v>
      </c>
      <c r="CP31" s="181">
        <v>0</v>
      </c>
      <c r="CQ31" s="182" t="s">
        <v>467</v>
      </c>
      <c r="CR31" s="182" t="s">
        <v>467</v>
      </c>
      <c r="CS31" s="182" t="s">
        <v>467</v>
      </c>
      <c r="CT31" s="181">
        <v>0</v>
      </c>
      <c r="CU31" s="181">
        <v>0</v>
      </c>
      <c r="CV31" s="181">
        <v>0</v>
      </c>
      <c r="CW31" s="181">
        <v>0</v>
      </c>
      <c r="CX31" s="181">
        <v>0</v>
      </c>
      <c r="CY31" s="181">
        <v>0</v>
      </c>
      <c r="CZ31" s="182" t="s">
        <v>467</v>
      </c>
      <c r="DA31" s="182" t="s">
        <v>467</v>
      </c>
      <c r="DB31" s="182" t="s">
        <v>467</v>
      </c>
      <c r="DC31" s="181">
        <v>0</v>
      </c>
      <c r="DD31" s="181">
        <v>0</v>
      </c>
      <c r="DE31" s="181">
        <v>0</v>
      </c>
      <c r="DF31" s="181">
        <v>0</v>
      </c>
      <c r="DG31" s="183">
        <v>0</v>
      </c>
    </row>
    <row r="32" spans="1:111" ht="24" customHeight="1">
      <c r="A32" s="334" t="s">
        <v>652</v>
      </c>
      <c r="B32" s="335" t="s">
        <v>504</v>
      </c>
      <c r="C32" s="335" t="s">
        <v>504</v>
      </c>
      <c r="D32" s="253" t="s">
        <v>653</v>
      </c>
      <c r="E32" s="181">
        <v>30306190</v>
      </c>
      <c r="F32" s="181">
        <v>15779865.640000001</v>
      </c>
      <c r="G32" s="181">
        <v>4712376.5</v>
      </c>
      <c r="H32" s="181">
        <v>3295310.35</v>
      </c>
      <c r="I32" s="181">
        <v>5451421</v>
      </c>
      <c r="J32" s="181">
        <v>466572.39</v>
      </c>
      <c r="K32" s="181">
        <v>0</v>
      </c>
      <c r="L32" s="181">
        <v>0</v>
      </c>
      <c r="M32" s="181">
        <v>0</v>
      </c>
      <c r="N32" s="181">
        <v>0</v>
      </c>
      <c r="O32" s="181">
        <v>0</v>
      </c>
      <c r="P32" s="181">
        <v>53926.68</v>
      </c>
      <c r="Q32" s="181">
        <v>0</v>
      </c>
      <c r="R32" s="181">
        <v>0</v>
      </c>
      <c r="S32" s="181">
        <v>1800258.72</v>
      </c>
      <c r="T32" s="181">
        <v>14334572.560000001</v>
      </c>
      <c r="U32" s="181">
        <v>1421712.9</v>
      </c>
      <c r="V32" s="181">
        <v>3089170</v>
      </c>
      <c r="W32" s="181">
        <v>0</v>
      </c>
      <c r="X32" s="181">
        <v>1602739.1</v>
      </c>
      <c r="Y32" s="181">
        <v>49833.08</v>
      </c>
      <c r="Z32" s="181">
        <v>273844.69</v>
      </c>
      <c r="AA32" s="181">
        <v>468615.59</v>
      </c>
      <c r="AB32" s="181">
        <v>0</v>
      </c>
      <c r="AC32" s="181">
        <v>178920</v>
      </c>
      <c r="AD32" s="181">
        <v>680707.39</v>
      </c>
      <c r="AE32" s="181">
        <v>59760</v>
      </c>
      <c r="AF32" s="181">
        <v>590804.69999999995</v>
      </c>
      <c r="AG32" s="181">
        <v>456617.32</v>
      </c>
      <c r="AH32" s="181">
        <v>57992</v>
      </c>
      <c r="AI32" s="181">
        <v>720341.2</v>
      </c>
      <c r="AJ32" s="181">
        <v>36424</v>
      </c>
      <c r="AK32" s="181">
        <v>0</v>
      </c>
      <c r="AL32" s="181">
        <v>0</v>
      </c>
      <c r="AM32" s="181">
        <v>0</v>
      </c>
      <c r="AN32" s="181">
        <v>0</v>
      </c>
      <c r="AO32" s="181">
        <v>2596515.64</v>
      </c>
      <c r="AP32" s="181">
        <v>218955.57</v>
      </c>
      <c r="AQ32" s="181">
        <v>7440</v>
      </c>
      <c r="AR32" s="181">
        <v>86751.74</v>
      </c>
      <c r="AS32" s="181">
        <v>1049850</v>
      </c>
      <c r="AT32" s="181">
        <v>0</v>
      </c>
      <c r="AU32" s="181">
        <v>687577.64</v>
      </c>
      <c r="AV32" s="181">
        <v>30374</v>
      </c>
      <c r="AW32" s="181">
        <v>0</v>
      </c>
      <c r="AX32" s="181">
        <v>0</v>
      </c>
      <c r="AY32" s="181">
        <v>0</v>
      </c>
      <c r="AZ32" s="181">
        <v>0</v>
      </c>
      <c r="BA32" s="181">
        <v>15274</v>
      </c>
      <c r="BB32" s="181">
        <v>0</v>
      </c>
      <c r="BC32" s="181">
        <v>0</v>
      </c>
      <c r="BD32" s="181">
        <v>0</v>
      </c>
      <c r="BE32" s="181">
        <v>0</v>
      </c>
      <c r="BF32" s="181">
        <v>0</v>
      </c>
      <c r="BG32" s="181">
        <v>15100</v>
      </c>
      <c r="BH32" s="181">
        <v>0</v>
      </c>
      <c r="BI32" s="181">
        <v>0</v>
      </c>
      <c r="BJ32" s="181">
        <v>0</v>
      </c>
      <c r="BK32" s="181">
        <v>0</v>
      </c>
      <c r="BL32" s="181">
        <v>0</v>
      </c>
      <c r="BM32" s="182" t="s">
        <v>467</v>
      </c>
      <c r="BN32" s="182" t="s">
        <v>467</v>
      </c>
      <c r="BO32" s="182" t="s">
        <v>467</v>
      </c>
      <c r="BP32" s="182" t="s">
        <v>467</v>
      </c>
      <c r="BQ32" s="182" t="s">
        <v>467</v>
      </c>
      <c r="BR32" s="182" t="s">
        <v>467</v>
      </c>
      <c r="BS32" s="182" t="s">
        <v>467</v>
      </c>
      <c r="BT32" s="182" t="s">
        <v>467</v>
      </c>
      <c r="BU32" s="182" t="s">
        <v>467</v>
      </c>
      <c r="BV32" s="182" t="s">
        <v>467</v>
      </c>
      <c r="BW32" s="182" t="s">
        <v>467</v>
      </c>
      <c r="BX32" s="182" t="s">
        <v>467</v>
      </c>
      <c r="BY32" s="182" t="s">
        <v>467</v>
      </c>
      <c r="BZ32" s="181">
        <v>161377.79999999999</v>
      </c>
      <c r="CA32" s="181">
        <v>0</v>
      </c>
      <c r="CB32" s="181">
        <v>161377.79999999999</v>
      </c>
      <c r="CC32" s="181">
        <v>0</v>
      </c>
      <c r="CD32" s="181">
        <v>0</v>
      </c>
      <c r="CE32" s="181">
        <v>0</v>
      </c>
      <c r="CF32" s="181">
        <v>0</v>
      </c>
      <c r="CG32" s="181">
        <v>0</v>
      </c>
      <c r="CH32" s="181">
        <v>0</v>
      </c>
      <c r="CI32" s="181">
        <v>0</v>
      </c>
      <c r="CJ32" s="181">
        <v>0</v>
      </c>
      <c r="CK32" s="181">
        <v>0</v>
      </c>
      <c r="CL32" s="181">
        <v>0</v>
      </c>
      <c r="CM32" s="181">
        <v>0</v>
      </c>
      <c r="CN32" s="181">
        <v>0</v>
      </c>
      <c r="CO32" s="181">
        <v>0</v>
      </c>
      <c r="CP32" s="181">
        <v>0</v>
      </c>
      <c r="CQ32" s="182" t="s">
        <v>467</v>
      </c>
      <c r="CR32" s="182" t="s">
        <v>467</v>
      </c>
      <c r="CS32" s="182" t="s">
        <v>467</v>
      </c>
      <c r="CT32" s="181">
        <v>0</v>
      </c>
      <c r="CU32" s="181">
        <v>0</v>
      </c>
      <c r="CV32" s="181">
        <v>0</v>
      </c>
      <c r="CW32" s="181">
        <v>0</v>
      </c>
      <c r="CX32" s="181">
        <v>0</v>
      </c>
      <c r="CY32" s="181">
        <v>0</v>
      </c>
      <c r="CZ32" s="182" t="s">
        <v>467</v>
      </c>
      <c r="DA32" s="182" t="s">
        <v>467</v>
      </c>
      <c r="DB32" s="182" t="s">
        <v>467</v>
      </c>
      <c r="DC32" s="181">
        <v>0</v>
      </c>
      <c r="DD32" s="181">
        <v>0</v>
      </c>
      <c r="DE32" s="181">
        <v>0</v>
      </c>
      <c r="DF32" s="181">
        <v>0</v>
      </c>
      <c r="DG32" s="183">
        <v>0</v>
      </c>
    </row>
    <row r="33" spans="1:111">
      <c r="A33" s="334" t="s">
        <v>654</v>
      </c>
      <c r="B33" s="335" t="s">
        <v>504</v>
      </c>
      <c r="C33" s="335" t="s">
        <v>504</v>
      </c>
      <c r="D33" s="253" t="s">
        <v>625</v>
      </c>
      <c r="E33" s="181">
        <v>11353587.189999999</v>
      </c>
      <c r="F33" s="181">
        <v>9929025.5399999991</v>
      </c>
      <c r="G33" s="181">
        <v>2655812.5</v>
      </c>
      <c r="H33" s="181">
        <v>1754575.65</v>
      </c>
      <c r="I33" s="181">
        <v>5309732</v>
      </c>
      <c r="J33" s="181">
        <v>208905.39</v>
      </c>
      <c r="K33" s="181">
        <v>0</v>
      </c>
      <c r="L33" s="181">
        <v>0</v>
      </c>
      <c r="M33" s="181">
        <v>0</v>
      </c>
      <c r="N33" s="181">
        <v>0</v>
      </c>
      <c r="O33" s="181">
        <v>0</v>
      </c>
      <c r="P33" s="181">
        <v>0</v>
      </c>
      <c r="Q33" s="181">
        <v>0</v>
      </c>
      <c r="R33" s="181">
        <v>0</v>
      </c>
      <c r="S33" s="181">
        <v>0</v>
      </c>
      <c r="T33" s="181">
        <v>1409701.65</v>
      </c>
      <c r="U33" s="181">
        <v>323590.34000000003</v>
      </c>
      <c r="V33" s="181">
        <v>0</v>
      </c>
      <c r="W33" s="181">
        <v>0</v>
      </c>
      <c r="X33" s="181">
        <v>0</v>
      </c>
      <c r="Y33" s="181">
        <v>0</v>
      </c>
      <c r="Z33" s="181">
        <v>0</v>
      </c>
      <c r="AA33" s="181">
        <v>176710</v>
      </c>
      <c r="AB33" s="181">
        <v>0</v>
      </c>
      <c r="AC33" s="181">
        <v>178920</v>
      </c>
      <c r="AD33" s="181">
        <v>0</v>
      </c>
      <c r="AE33" s="181">
        <v>0</v>
      </c>
      <c r="AF33" s="181">
        <v>0</v>
      </c>
      <c r="AG33" s="181">
        <v>0</v>
      </c>
      <c r="AH33" s="181">
        <v>0</v>
      </c>
      <c r="AI33" s="181">
        <v>0</v>
      </c>
      <c r="AJ33" s="181">
        <v>0</v>
      </c>
      <c r="AK33" s="181">
        <v>0</v>
      </c>
      <c r="AL33" s="181">
        <v>0</v>
      </c>
      <c r="AM33" s="181">
        <v>0</v>
      </c>
      <c r="AN33" s="181">
        <v>0</v>
      </c>
      <c r="AO33" s="181">
        <v>0</v>
      </c>
      <c r="AP33" s="181">
        <v>119911.31</v>
      </c>
      <c r="AQ33" s="181">
        <v>3720</v>
      </c>
      <c r="AR33" s="181">
        <v>40000</v>
      </c>
      <c r="AS33" s="181">
        <v>566850</v>
      </c>
      <c r="AT33" s="181">
        <v>0</v>
      </c>
      <c r="AU33" s="181">
        <v>0</v>
      </c>
      <c r="AV33" s="181">
        <v>14860</v>
      </c>
      <c r="AW33" s="181">
        <v>0</v>
      </c>
      <c r="AX33" s="181">
        <v>0</v>
      </c>
      <c r="AY33" s="181">
        <v>0</v>
      </c>
      <c r="AZ33" s="181">
        <v>0</v>
      </c>
      <c r="BA33" s="181">
        <v>0</v>
      </c>
      <c r="BB33" s="181">
        <v>0</v>
      </c>
      <c r="BC33" s="181">
        <v>0</v>
      </c>
      <c r="BD33" s="181">
        <v>0</v>
      </c>
      <c r="BE33" s="181">
        <v>0</v>
      </c>
      <c r="BF33" s="181">
        <v>0</v>
      </c>
      <c r="BG33" s="181">
        <v>14860</v>
      </c>
      <c r="BH33" s="181">
        <v>0</v>
      </c>
      <c r="BI33" s="181">
        <v>0</v>
      </c>
      <c r="BJ33" s="181">
        <v>0</v>
      </c>
      <c r="BK33" s="181">
        <v>0</v>
      </c>
      <c r="BL33" s="181">
        <v>0</v>
      </c>
      <c r="BM33" s="182" t="s">
        <v>467</v>
      </c>
      <c r="BN33" s="182" t="s">
        <v>467</v>
      </c>
      <c r="BO33" s="182" t="s">
        <v>467</v>
      </c>
      <c r="BP33" s="182" t="s">
        <v>467</v>
      </c>
      <c r="BQ33" s="182" t="s">
        <v>467</v>
      </c>
      <c r="BR33" s="182" t="s">
        <v>467</v>
      </c>
      <c r="BS33" s="182" t="s">
        <v>467</v>
      </c>
      <c r="BT33" s="182" t="s">
        <v>467</v>
      </c>
      <c r="BU33" s="182" t="s">
        <v>467</v>
      </c>
      <c r="BV33" s="182" t="s">
        <v>467</v>
      </c>
      <c r="BW33" s="182" t="s">
        <v>467</v>
      </c>
      <c r="BX33" s="182" t="s">
        <v>467</v>
      </c>
      <c r="BY33" s="182" t="s">
        <v>467</v>
      </c>
      <c r="BZ33" s="181">
        <v>0</v>
      </c>
      <c r="CA33" s="181">
        <v>0</v>
      </c>
      <c r="CB33" s="181">
        <v>0</v>
      </c>
      <c r="CC33" s="181">
        <v>0</v>
      </c>
      <c r="CD33" s="181">
        <v>0</v>
      </c>
      <c r="CE33" s="181">
        <v>0</v>
      </c>
      <c r="CF33" s="181">
        <v>0</v>
      </c>
      <c r="CG33" s="181">
        <v>0</v>
      </c>
      <c r="CH33" s="181">
        <v>0</v>
      </c>
      <c r="CI33" s="181">
        <v>0</v>
      </c>
      <c r="CJ33" s="181">
        <v>0</v>
      </c>
      <c r="CK33" s="181">
        <v>0</v>
      </c>
      <c r="CL33" s="181">
        <v>0</v>
      </c>
      <c r="CM33" s="181">
        <v>0</v>
      </c>
      <c r="CN33" s="181">
        <v>0</v>
      </c>
      <c r="CO33" s="181">
        <v>0</v>
      </c>
      <c r="CP33" s="181">
        <v>0</v>
      </c>
      <c r="CQ33" s="182" t="s">
        <v>467</v>
      </c>
      <c r="CR33" s="182" t="s">
        <v>467</v>
      </c>
      <c r="CS33" s="182" t="s">
        <v>467</v>
      </c>
      <c r="CT33" s="181">
        <v>0</v>
      </c>
      <c r="CU33" s="181">
        <v>0</v>
      </c>
      <c r="CV33" s="181">
        <v>0</v>
      </c>
      <c r="CW33" s="181">
        <v>0</v>
      </c>
      <c r="CX33" s="181">
        <v>0</v>
      </c>
      <c r="CY33" s="181">
        <v>0</v>
      </c>
      <c r="CZ33" s="182" t="s">
        <v>467</v>
      </c>
      <c r="DA33" s="182" t="s">
        <v>467</v>
      </c>
      <c r="DB33" s="182" t="s">
        <v>467</v>
      </c>
      <c r="DC33" s="181">
        <v>0</v>
      </c>
      <c r="DD33" s="181">
        <v>0</v>
      </c>
      <c r="DE33" s="181">
        <v>0</v>
      </c>
      <c r="DF33" s="181">
        <v>0</v>
      </c>
      <c r="DG33" s="183">
        <v>0</v>
      </c>
    </row>
    <row r="34" spans="1:111">
      <c r="A34" s="334" t="s">
        <v>655</v>
      </c>
      <c r="B34" s="335" t="s">
        <v>504</v>
      </c>
      <c r="C34" s="335" t="s">
        <v>504</v>
      </c>
      <c r="D34" s="253" t="s">
        <v>638</v>
      </c>
      <c r="E34" s="181">
        <v>8053552.6799999997</v>
      </c>
      <c r="F34" s="181">
        <v>0</v>
      </c>
      <c r="G34" s="181">
        <v>0</v>
      </c>
      <c r="H34" s="181">
        <v>0</v>
      </c>
      <c r="I34" s="181">
        <v>0</v>
      </c>
      <c r="J34" s="181">
        <v>0</v>
      </c>
      <c r="K34" s="181">
        <v>0</v>
      </c>
      <c r="L34" s="181">
        <v>0</v>
      </c>
      <c r="M34" s="181">
        <v>0</v>
      </c>
      <c r="N34" s="181">
        <v>0</v>
      </c>
      <c r="O34" s="181">
        <v>0</v>
      </c>
      <c r="P34" s="181">
        <v>0</v>
      </c>
      <c r="Q34" s="181">
        <v>0</v>
      </c>
      <c r="R34" s="181">
        <v>0</v>
      </c>
      <c r="S34" s="181">
        <v>0</v>
      </c>
      <c r="T34" s="181">
        <v>7892174.8799999999</v>
      </c>
      <c r="U34" s="181">
        <v>886692.44</v>
      </c>
      <c r="V34" s="181">
        <v>2956370</v>
      </c>
      <c r="W34" s="181">
        <v>0</v>
      </c>
      <c r="X34" s="181">
        <v>0</v>
      </c>
      <c r="Y34" s="181">
        <v>49833.08</v>
      </c>
      <c r="Z34" s="181">
        <v>273844.69</v>
      </c>
      <c r="AA34" s="181">
        <v>0</v>
      </c>
      <c r="AB34" s="181">
        <v>0</v>
      </c>
      <c r="AC34" s="181">
        <v>0</v>
      </c>
      <c r="AD34" s="181">
        <v>462707.39</v>
      </c>
      <c r="AE34" s="181">
        <v>59760</v>
      </c>
      <c r="AF34" s="181">
        <v>485304.7</v>
      </c>
      <c r="AG34" s="181">
        <v>0</v>
      </c>
      <c r="AH34" s="181">
        <v>57992</v>
      </c>
      <c r="AI34" s="181">
        <v>720341.2</v>
      </c>
      <c r="AJ34" s="181">
        <v>36424</v>
      </c>
      <c r="AK34" s="181">
        <v>0</v>
      </c>
      <c r="AL34" s="181">
        <v>0</v>
      </c>
      <c r="AM34" s="181">
        <v>0</v>
      </c>
      <c r="AN34" s="181">
        <v>0</v>
      </c>
      <c r="AO34" s="181">
        <v>1856153.64</v>
      </c>
      <c r="AP34" s="181">
        <v>0</v>
      </c>
      <c r="AQ34" s="181">
        <v>0</v>
      </c>
      <c r="AR34" s="181">
        <v>46751.74</v>
      </c>
      <c r="AS34" s="181">
        <v>0</v>
      </c>
      <c r="AT34" s="181">
        <v>0</v>
      </c>
      <c r="AU34" s="181">
        <v>0</v>
      </c>
      <c r="AV34" s="181">
        <v>0</v>
      </c>
      <c r="AW34" s="181">
        <v>0</v>
      </c>
      <c r="AX34" s="181">
        <v>0</v>
      </c>
      <c r="AY34" s="181">
        <v>0</v>
      </c>
      <c r="AZ34" s="181">
        <v>0</v>
      </c>
      <c r="BA34" s="181">
        <v>0</v>
      </c>
      <c r="BB34" s="181">
        <v>0</v>
      </c>
      <c r="BC34" s="181">
        <v>0</v>
      </c>
      <c r="BD34" s="181">
        <v>0</v>
      </c>
      <c r="BE34" s="181">
        <v>0</v>
      </c>
      <c r="BF34" s="181">
        <v>0</v>
      </c>
      <c r="BG34" s="181">
        <v>0</v>
      </c>
      <c r="BH34" s="181">
        <v>0</v>
      </c>
      <c r="BI34" s="181">
        <v>0</v>
      </c>
      <c r="BJ34" s="181">
        <v>0</v>
      </c>
      <c r="BK34" s="181">
        <v>0</v>
      </c>
      <c r="BL34" s="181">
        <v>0</v>
      </c>
      <c r="BM34" s="182" t="s">
        <v>467</v>
      </c>
      <c r="BN34" s="182" t="s">
        <v>467</v>
      </c>
      <c r="BO34" s="182" t="s">
        <v>467</v>
      </c>
      <c r="BP34" s="182" t="s">
        <v>467</v>
      </c>
      <c r="BQ34" s="182" t="s">
        <v>467</v>
      </c>
      <c r="BR34" s="182" t="s">
        <v>467</v>
      </c>
      <c r="BS34" s="182" t="s">
        <v>467</v>
      </c>
      <c r="BT34" s="182" t="s">
        <v>467</v>
      </c>
      <c r="BU34" s="182" t="s">
        <v>467</v>
      </c>
      <c r="BV34" s="182" t="s">
        <v>467</v>
      </c>
      <c r="BW34" s="182" t="s">
        <v>467</v>
      </c>
      <c r="BX34" s="182" t="s">
        <v>467</v>
      </c>
      <c r="BY34" s="182" t="s">
        <v>467</v>
      </c>
      <c r="BZ34" s="181">
        <v>161377.79999999999</v>
      </c>
      <c r="CA34" s="181">
        <v>0</v>
      </c>
      <c r="CB34" s="181">
        <v>161377.79999999999</v>
      </c>
      <c r="CC34" s="181">
        <v>0</v>
      </c>
      <c r="CD34" s="181">
        <v>0</v>
      </c>
      <c r="CE34" s="181">
        <v>0</v>
      </c>
      <c r="CF34" s="181">
        <v>0</v>
      </c>
      <c r="CG34" s="181">
        <v>0</v>
      </c>
      <c r="CH34" s="181">
        <v>0</v>
      </c>
      <c r="CI34" s="181">
        <v>0</v>
      </c>
      <c r="CJ34" s="181">
        <v>0</v>
      </c>
      <c r="CK34" s="181">
        <v>0</v>
      </c>
      <c r="CL34" s="181">
        <v>0</v>
      </c>
      <c r="CM34" s="181">
        <v>0</v>
      </c>
      <c r="CN34" s="181">
        <v>0</v>
      </c>
      <c r="CO34" s="181">
        <v>0</v>
      </c>
      <c r="CP34" s="181">
        <v>0</v>
      </c>
      <c r="CQ34" s="182" t="s">
        <v>467</v>
      </c>
      <c r="CR34" s="182" t="s">
        <v>467</v>
      </c>
      <c r="CS34" s="182" t="s">
        <v>467</v>
      </c>
      <c r="CT34" s="181">
        <v>0</v>
      </c>
      <c r="CU34" s="181">
        <v>0</v>
      </c>
      <c r="CV34" s="181">
        <v>0</v>
      </c>
      <c r="CW34" s="181">
        <v>0</v>
      </c>
      <c r="CX34" s="181">
        <v>0</v>
      </c>
      <c r="CY34" s="181">
        <v>0</v>
      </c>
      <c r="CZ34" s="182" t="s">
        <v>467</v>
      </c>
      <c r="DA34" s="182" t="s">
        <v>467</v>
      </c>
      <c r="DB34" s="182" t="s">
        <v>467</v>
      </c>
      <c r="DC34" s="181">
        <v>0</v>
      </c>
      <c r="DD34" s="181">
        <v>0</v>
      </c>
      <c r="DE34" s="181">
        <v>0</v>
      </c>
      <c r="DF34" s="181">
        <v>0</v>
      </c>
      <c r="DG34" s="183">
        <v>0</v>
      </c>
    </row>
    <row r="35" spans="1:111">
      <c r="A35" s="334" t="s">
        <v>656</v>
      </c>
      <c r="B35" s="335" t="s">
        <v>504</v>
      </c>
      <c r="C35" s="335" t="s">
        <v>504</v>
      </c>
      <c r="D35" s="253" t="s">
        <v>657</v>
      </c>
      <c r="E35" s="181">
        <v>683117</v>
      </c>
      <c r="F35" s="181">
        <v>0</v>
      </c>
      <c r="G35" s="181">
        <v>0</v>
      </c>
      <c r="H35" s="181">
        <v>0</v>
      </c>
      <c r="I35" s="181">
        <v>0</v>
      </c>
      <c r="J35" s="181">
        <v>0</v>
      </c>
      <c r="K35" s="181">
        <v>0</v>
      </c>
      <c r="L35" s="181">
        <v>0</v>
      </c>
      <c r="M35" s="181">
        <v>0</v>
      </c>
      <c r="N35" s="181">
        <v>0</v>
      </c>
      <c r="O35" s="181">
        <v>0</v>
      </c>
      <c r="P35" s="181">
        <v>0</v>
      </c>
      <c r="Q35" s="181">
        <v>0</v>
      </c>
      <c r="R35" s="181">
        <v>0</v>
      </c>
      <c r="S35" s="181">
        <v>0</v>
      </c>
      <c r="T35" s="181">
        <v>683117</v>
      </c>
      <c r="U35" s="181">
        <v>11555</v>
      </c>
      <c r="V35" s="181">
        <v>0</v>
      </c>
      <c r="W35" s="181">
        <v>0</v>
      </c>
      <c r="X35" s="181">
        <v>0</v>
      </c>
      <c r="Y35" s="181">
        <v>0</v>
      </c>
      <c r="Z35" s="181">
        <v>0</v>
      </c>
      <c r="AA35" s="181">
        <v>0</v>
      </c>
      <c r="AB35" s="181">
        <v>0</v>
      </c>
      <c r="AC35" s="181">
        <v>0</v>
      </c>
      <c r="AD35" s="181">
        <v>50000</v>
      </c>
      <c r="AE35" s="181">
        <v>0</v>
      </c>
      <c r="AF35" s="181">
        <v>105500</v>
      </c>
      <c r="AG35" s="181">
        <v>0</v>
      </c>
      <c r="AH35" s="181">
        <v>0</v>
      </c>
      <c r="AI35" s="181">
        <v>0</v>
      </c>
      <c r="AJ35" s="181">
        <v>0</v>
      </c>
      <c r="AK35" s="181">
        <v>0</v>
      </c>
      <c r="AL35" s="181">
        <v>0</v>
      </c>
      <c r="AM35" s="181">
        <v>0</v>
      </c>
      <c r="AN35" s="181">
        <v>0</v>
      </c>
      <c r="AO35" s="181">
        <v>516062</v>
      </c>
      <c r="AP35" s="181">
        <v>0</v>
      </c>
      <c r="AQ35" s="181">
        <v>0</v>
      </c>
      <c r="AR35" s="181">
        <v>0</v>
      </c>
      <c r="AS35" s="181">
        <v>0</v>
      </c>
      <c r="AT35" s="181">
        <v>0</v>
      </c>
      <c r="AU35" s="181">
        <v>0</v>
      </c>
      <c r="AV35" s="181">
        <v>0</v>
      </c>
      <c r="AW35" s="181">
        <v>0</v>
      </c>
      <c r="AX35" s="181">
        <v>0</v>
      </c>
      <c r="AY35" s="181">
        <v>0</v>
      </c>
      <c r="AZ35" s="181">
        <v>0</v>
      </c>
      <c r="BA35" s="181">
        <v>0</v>
      </c>
      <c r="BB35" s="181">
        <v>0</v>
      </c>
      <c r="BC35" s="181">
        <v>0</v>
      </c>
      <c r="BD35" s="181">
        <v>0</v>
      </c>
      <c r="BE35" s="181">
        <v>0</v>
      </c>
      <c r="BF35" s="181">
        <v>0</v>
      </c>
      <c r="BG35" s="181">
        <v>0</v>
      </c>
      <c r="BH35" s="181">
        <v>0</v>
      </c>
      <c r="BI35" s="181">
        <v>0</v>
      </c>
      <c r="BJ35" s="181">
        <v>0</v>
      </c>
      <c r="BK35" s="181">
        <v>0</v>
      </c>
      <c r="BL35" s="181">
        <v>0</v>
      </c>
      <c r="BM35" s="182" t="s">
        <v>467</v>
      </c>
      <c r="BN35" s="182" t="s">
        <v>467</v>
      </c>
      <c r="BO35" s="182" t="s">
        <v>467</v>
      </c>
      <c r="BP35" s="182" t="s">
        <v>467</v>
      </c>
      <c r="BQ35" s="182" t="s">
        <v>467</v>
      </c>
      <c r="BR35" s="182" t="s">
        <v>467</v>
      </c>
      <c r="BS35" s="182" t="s">
        <v>467</v>
      </c>
      <c r="BT35" s="182" t="s">
        <v>467</v>
      </c>
      <c r="BU35" s="182" t="s">
        <v>467</v>
      </c>
      <c r="BV35" s="182" t="s">
        <v>467</v>
      </c>
      <c r="BW35" s="182" t="s">
        <v>467</v>
      </c>
      <c r="BX35" s="182" t="s">
        <v>467</v>
      </c>
      <c r="BY35" s="182" t="s">
        <v>467</v>
      </c>
      <c r="BZ35" s="181">
        <v>0</v>
      </c>
      <c r="CA35" s="181">
        <v>0</v>
      </c>
      <c r="CB35" s="181">
        <v>0</v>
      </c>
      <c r="CC35" s="181">
        <v>0</v>
      </c>
      <c r="CD35" s="181">
        <v>0</v>
      </c>
      <c r="CE35" s="181">
        <v>0</v>
      </c>
      <c r="CF35" s="181">
        <v>0</v>
      </c>
      <c r="CG35" s="181">
        <v>0</v>
      </c>
      <c r="CH35" s="181">
        <v>0</v>
      </c>
      <c r="CI35" s="181">
        <v>0</v>
      </c>
      <c r="CJ35" s="181">
        <v>0</v>
      </c>
      <c r="CK35" s="181">
        <v>0</v>
      </c>
      <c r="CL35" s="181">
        <v>0</v>
      </c>
      <c r="CM35" s="181">
        <v>0</v>
      </c>
      <c r="CN35" s="181">
        <v>0</v>
      </c>
      <c r="CO35" s="181">
        <v>0</v>
      </c>
      <c r="CP35" s="181">
        <v>0</v>
      </c>
      <c r="CQ35" s="182" t="s">
        <v>467</v>
      </c>
      <c r="CR35" s="182" t="s">
        <v>467</v>
      </c>
      <c r="CS35" s="182" t="s">
        <v>467</v>
      </c>
      <c r="CT35" s="181">
        <v>0</v>
      </c>
      <c r="CU35" s="181">
        <v>0</v>
      </c>
      <c r="CV35" s="181">
        <v>0</v>
      </c>
      <c r="CW35" s="181">
        <v>0</v>
      </c>
      <c r="CX35" s="181">
        <v>0</v>
      </c>
      <c r="CY35" s="181">
        <v>0</v>
      </c>
      <c r="CZ35" s="182" t="s">
        <v>467</v>
      </c>
      <c r="DA35" s="182" t="s">
        <v>467</v>
      </c>
      <c r="DB35" s="182" t="s">
        <v>467</v>
      </c>
      <c r="DC35" s="181">
        <v>0</v>
      </c>
      <c r="DD35" s="181">
        <v>0</v>
      </c>
      <c r="DE35" s="181">
        <v>0</v>
      </c>
      <c r="DF35" s="181">
        <v>0</v>
      </c>
      <c r="DG35" s="183">
        <v>0</v>
      </c>
    </row>
    <row r="36" spans="1:111">
      <c r="A36" s="334" t="s">
        <v>658</v>
      </c>
      <c r="B36" s="335" t="s">
        <v>504</v>
      </c>
      <c r="C36" s="335" t="s">
        <v>504</v>
      </c>
      <c r="D36" s="253" t="s">
        <v>659</v>
      </c>
      <c r="E36" s="181">
        <v>2041767.55</v>
      </c>
      <c r="F36" s="181">
        <v>0</v>
      </c>
      <c r="G36" s="181">
        <v>0</v>
      </c>
      <c r="H36" s="181">
        <v>0</v>
      </c>
      <c r="I36" s="181">
        <v>0</v>
      </c>
      <c r="J36" s="181">
        <v>0</v>
      </c>
      <c r="K36" s="181">
        <v>0</v>
      </c>
      <c r="L36" s="181">
        <v>0</v>
      </c>
      <c r="M36" s="181">
        <v>0</v>
      </c>
      <c r="N36" s="181">
        <v>0</v>
      </c>
      <c r="O36" s="181">
        <v>0</v>
      </c>
      <c r="P36" s="181">
        <v>0</v>
      </c>
      <c r="Q36" s="181">
        <v>0</v>
      </c>
      <c r="R36" s="181">
        <v>0</v>
      </c>
      <c r="S36" s="181">
        <v>0</v>
      </c>
      <c r="T36" s="181">
        <v>2041767.55</v>
      </c>
      <c r="U36" s="181">
        <v>15842.86</v>
      </c>
      <c r="V36" s="181">
        <v>132800</v>
      </c>
      <c r="W36" s="181">
        <v>0</v>
      </c>
      <c r="X36" s="181">
        <v>1602739.1</v>
      </c>
      <c r="Y36" s="181">
        <v>0</v>
      </c>
      <c r="Z36" s="181">
        <v>0</v>
      </c>
      <c r="AA36" s="181">
        <v>290385.59000000003</v>
      </c>
      <c r="AB36" s="181">
        <v>0</v>
      </c>
      <c r="AC36" s="181">
        <v>0</v>
      </c>
      <c r="AD36" s="181">
        <v>0</v>
      </c>
      <c r="AE36" s="181">
        <v>0</v>
      </c>
      <c r="AF36" s="181">
        <v>0</v>
      </c>
      <c r="AG36" s="181">
        <v>0</v>
      </c>
      <c r="AH36" s="181">
        <v>0</v>
      </c>
      <c r="AI36" s="181">
        <v>0</v>
      </c>
      <c r="AJ36" s="181">
        <v>0</v>
      </c>
      <c r="AK36" s="181">
        <v>0</v>
      </c>
      <c r="AL36" s="181">
        <v>0</v>
      </c>
      <c r="AM36" s="181">
        <v>0</v>
      </c>
      <c r="AN36" s="181">
        <v>0</v>
      </c>
      <c r="AO36" s="181">
        <v>0</v>
      </c>
      <c r="AP36" s="181">
        <v>0</v>
      </c>
      <c r="AQ36" s="181">
        <v>0</v>
      </c>
      <c r="AR36" s="181">
        <v>0</v>
      </c>
      <c r="AS36" s="181">
        <v>0</v>
      </c>
      <c r="AT36" s="181">
        <v>0</v>
      </c>
      <c r="AU36" s="181">
        <v>0</v>
      </c>
      <c r="AV36" s="181">
        <v>0</v>
      </c>
      <c r="AW36" s="181">
        <v>0</v>
      </c>
      <c r="AX36" s="181">
        <v>0</v>
      </c>
      <c r="AY36" s="181">
        <v>0</v>
      </c>
      <c r="AZ36" s="181">
        <v>0</v>
      </c>
      <c r="BA36" s="181">
        <v>0</v>
      </c>
      <c r="BB36" s="181">
        <v>0</v>
      </c>
      <c r="BC36" s="181">
        <v>0</v>
      </c>
      <c r="BD36" s="181">
        <v>0</v>
      </c>
      <c r="BE36" s="181">
        <v>0</v>
      </c>
      <c r="BF36" s="181">
        <v>0</v>
      </c>
      <c r="BG36" s="181">
        <v>0</v>
      </c>
      <c r="BH36" s="181">
        <v>0</v>
      </c>
      <c r="BI36" s="181">
        <v>0</v>
      </c>
      <c r="BJ36" s="181">
        <v>0</v>
      </c>
      <c r="BK36" s="181">
        <v>0</v>
      </c>
      <c r="BL36" s="181">
        <v>0</v>
      </c>
      <c r="BM36" s="182" t="s">
        <v>467</v>
      </c>
      <c r="BN36" s="182" t="s">
        <v>467</v>
      </c>
      <c r="BO36" s="182" t="s">
        <v>467</v>
      </c>
      <c r="BP36" s="182" t="s">
        <v>467</v>
      </c>
      <c r="BQ36" s="182" t="s">
        <v>467</v>
      </c>
      <c r="BR36" s="182" t="s">
        <v>467</v>
      </c>
      <c r="BS36" s="182" t="s">
        <v>467</v>
      </c>
      <c r="BT36" s="182" t="s">
        <v>467</v>
      </c>
      <c r="BU36" s="182" t="s">
        <v>467</v>
      </c>
      <c r="BV36" s="182" t="s">
        <v>467</v>
      </c>
      <c r="BW36" s="182" t="s">
        <v>467</v>
      </c>
      <c r="BX36" s="182" t="s">
        <v>467</v>
      </c>
      <c r="BY36" s="182" t="s">
        <v>467</v>
      </c>
      <c r="BZ36" s="181">
        <v>0</v>
      </c>
      <c r="CA36" s="181">
        <v>0</v>
      </c>
      <c r="CB36" s="181">
        <v>0</v>
      </c>
      <c r="CC36" s="181">
        <v>0</v>
      </c>
      <c r="CD36" s="181">
        <v>0</v>
      </c>
      <c r="CE36" s="181">
        <v>0</v>
      </c>
      <c r="CF36" s="181">
        <v>0</v>
      </c>
      <c r="CG36" s="181">
        <v>0</v>
      </c>
      <c r="CH36" s="181">
        <v>0</v>
      </c>
      <c r="CI36" s="181">
        <v>0</v>
      </c>
      <c r="CJ36" s="181">
        <v>0</v>
      </c>
      <c r="CK36" s="181">
        <v>0</v>
      </c>
      <c r="CL36" s="181">
        <v>0</v>
      </c>
      <c r="CM36" s="181">
        <v>0</v>
      </c>
      <c r="CN36" s="181">
        <v>0</v>
      </c>
      <c r="CO36" s="181">
        <v>0</v>
      </c>
      <c r="CP36" s="181">
        <v>0</v>
      </c>
      <c r="CQ36" s="182" t="s">
        <v>467</v>
      </c>
      <c r="CR36" s="182" t="s">
        <v>467</v>
      </c>
      <c r="CS36" s="182" t="s">
        <v>467</v>
      </c>
      <c r="CT36" s="181">
        <v>0</v>
      </c>
      <c r="CU36" s="181">
        <v>0</v>
      </c>
      <c r="CV36" s="181">
        <v>0</v>
      </c>
      <c r="CW36" s="181">
        <v>0</v>
      </c>
      <c r="CX36" s="181">
        <v>0</v>
      </c>
      <c r="CY36" s="181">
        <v>0</v>
      </c>
      <c r="CZ36" s="182" t="s">
        <v>467</v>
      </c>
      <c r="DA36" s="182" t="s">
        <v>467</v>
      </c>
      <c r="DB36" s="182" t="s">
        <v>467</v>
      </c>
      <c r="DC36" s="181">
        <v>0</v>
      </c>
      <c r="DD36" s="181">
        <v>0</v>
      </c>
      <c r="DE36" s="181">
        <v>0</v>
      </c>
      <c r="DF36" s="181">
        <v>0</v>
      </c>
      <c r="DG36" s="183">
        <v>0</v>
      </c>
    </row>
    <row r="37" spans="1:111">
      <c r="A37" s="334" t="s">
        <v>660</v>
      </c>
      <c r="B37" s="335" t="s">
        <v>504</v>
      </c>
      <c r="C37" s="335" t="s">
        <v>504</v>
      </c>
      <c r="D37" s="253" t="s">
        <v>661</v>
      </c>
      <c r="E37" s="181">
        <v>436532.26</v>
      </c>
      <c r="F37" s="181">
        <v>0</v>
      </c>
      <c r="G37" s="181">
        <v>0</v>
      </c>
      <c r="H37" s="181">
        <v>0</v>
      </c>
      <c r="I37" s="181">
        <v>0</v>
      </c>
      <c r="J37" s="181">
        <v>0</v>
      </c>
      <c r="K37" s="181">
        <v>0</v>
      </c>
      <c r="L37" s="181">
        <v>0</v>
      </c>
      <c r="M37" s="181">
        <v>0</v>
      </c>
      <c r="N37" s="181">
        <v>0</v>
      </c>
      <c r="O37" s="181">
        <v>0</v>
      </c>
      <c r="P37" s="181">
        <v>0</v>
      </c>
      <c r="Q37" s="181">
        <v>0</v>
      </c>
      <c r="R37" s="181">
        <v>0</v>
      </c>
      <c r="S37" s="181">
        <v>0</v>
      </c>
      <c r="T37" s="181">
        <v>436532.26</v>
      </c>
      <c r="U37" s="181">
        <v>29232.26</v>
      </c>
      <c r="V37" s="181">
        <v>0</v>
      </c>
      <c r="W37" s="181">
        <v>0</v>
      </c>
      <c r="X37" s="181">
        <v>0</v>
      </c>
      <c r="Y37" s="181">
        <v>0</v>
      </c>
      <c r="Z37" s="181">
        <v>0</v>
      </c>
      <c r="AA37" s="181">
        <v>0</v>
      </c>
      <c r="AB37" s="181">
        <v>0</v>
      </c>
      <c r="AC37" s="181">
        <v>0</v>
      </c>
      <c r="AD37" s="181">
        <v>168000</v>
      </c>
      <c r="AE37" s="181">
        <v>0</v>
      </c>
      <c r="AF37" s="181">
        <v>0</v>
      </c>
      <c r="AG37" s="181">
        <v>0</v>
      </c>
      <c r="AH37" s="181">
        <v>0</v>
      </c>
      <c r="AI37" s="181">
        <v>0</v>
      </c>
      <c r="AJ37" s="181">
        <v>0</v>
      </c>
      <c r="AK37" s="181">
        <v>0</v>
      </c>
      <c r="AL37" s="181">
        <v>0</v>
      </c>
      <c r="AM37" s="181">
        <v>0</v>
      </c>
      <c r="AN37" s="181">
        <v>0</v>
      </c>
      <c r="AO37" s="181">
        <v>224300</v>
      </c>
      <c r="AP37" s="181">
        <v>0</v>
      </c>
      <c r="AQ37" s="181">
        <v>0</v>
      </c>
      <c r="AR37" s="181">
        <v>0</v>
      </c>
      <c r="AS37" s="181">
        <v>0</v>
      </c>
      <c r="AT37" s="181">
        <v>0</v>
      </c>
      <c r="AU37" s="181">
        <v>15000</v>
      </c>
      <c r="AV37" s="181">
        <v>0</v>
      </c>
      <c r="AW37" s="181">
        <v>0</v>
      </c>
      <c r="AX37" s="181">
        <v>0</v>
      </c>
      <c r="AY37" s="181">
        <v>0</v>
      </c>
      <c r="AZ37" s="181">
        <v>0</v>
      </c>
      <c r="BA37" s="181">
        <v>0</v>
      </c>
      <c r="BB37" s="181">
        <v>0</v>
      </c>
      <c r="BC37" s="181">
        <v>0</v>
      </c>
      <c r="BD37" s="181">
        <v>0</v>
      </c>
      <c r="BE37" s="181">
        <v>0</v>
      </c>
      <c r="BF37" s="181">
        <v>0</v>
      </c>
      <c r="BG37" s="181">
        <v>0</v>
      </c>
      <c r="BH37" s="181">
        <v>0</v>
      </c>
      <c r="BI37" s="181">
        <v>0</v>
      </c>
      <c r="BJ37" s="181">
        <v>0</v>
      </c>
      <c r="BK37" s="181">
        <v>0</v>
      </c>
      <c r="BL37" s="181">
        <v>0</v>
      </c>
      <c r="BM37" s="182" t="s">
        <v>467</v>
      </c>
      <c r="BN37" s="182" t="s">
        <v>467</v>
      </c>
      <c r="BO37" s="182" t="s">
        <v>467</v>
      </c>
      <c r="BP37" s="182" t="s">
        <v>467</v>
      </c>
      <c r="BQ37" s="182" t="s">
        <v>467</v>
      </c>
      <c r="BR37" s="182" t="s">
        <v>467</v>
      </c>
      <c r="BS37" s="182" t="s">
        <v>467</v>
      </c>
      <c r="BT37" s="182" t="s">
        <v>467</v>
      </c>
      <c r="BU37" s="182" t="s">
        <v>467</v>
      </c>
      <c r="BV37" s="182" t="s">
        <v>467</v>
      </c>
      <c r="BW37" s="182" t="s">
        <v>467</v>
      </c>
      <c r="BX37" s="182" t="s">
        <v>467</v>
      </c>
      <c r="BY37" s="182" t="s">
        <v>467</v>
      </c>
      <c r="BZ37" s="181">
        <v>0</v>
      </c>
      <c r="CA37" s="181">
        <v>0</v>
      </c>
      <c r="CB37" s="181">
        <v>0</v>
      </c>
      <c r="CC37" s="181">
        <v>0</v>
      </c>
      <c r="CD37" s="181">
        <v>0</v>
      </c>
      <c r="CE37" s="181">
        <v>0</v>
      </c>
      <c r="CF37" s="181">
        <v>0</v>
      </c>
      <c r="CG37" s="181">
        <v>0</v>
      </c>
      <c r="CH37" s="181">
        <v>0</v>
      </c>
      <c r="CI37" s="181">
        <v>0</v>
      </c>
      <c r="CJ37" s="181">
        <v>0</v>
      </c>
      <c r="CK37" s="181">
        <v>0</v>
      </c>
      <c r="CL37" s="181">
        <v>0</v>
      </c>
      <c r="CM37" s="181">
        <v>0</v>
      </c>
      <c r="CN37" s="181">
        <v>0</v>
      </c>
      <c r="CO37" s="181">
        <v>0</v>
      </c>
      <c r="CP37" s="181">
        <v>0</v>
      </c>
      <c r="CQ37" s="182" t="s">
        <v>467</v>
      </c>
      <c r="CR37" s="182" t="s">
        <v>467</v>
      </c>
      <c r="CS37" s="182" t="s">
        <v>467</v>
      </c>
      <c r="CT37" s="181">
        <v>0</v>
      </c>
      <c r="CU37" s="181">
        <v>0</v>
      </c>
      <c r="CV37" s="181">
        <v>0</v>
      </c>
      <c r="CW37" s="181">
        <v>0</v>
      </c>
      <c r="CX37" s="181">
        <v>0</v>
      </c>
      <c r="CY37" s="181">
        <v>0</v>
      </c>
      <c r="CZ37" s="182" t="s">
        <v>467</v>
      </c>
      <c r="DA37" s="182" t="s">
        <v>467</v>
      </c>
      <c r="DB37" s="182" t="s">
        <v>467</v>
      </c>
      <c r="DC37" s="181">
        <v>0</v>
      </c>
      <c r="DD37" s="181">
        <v>0</v>
      </c>
      <c r="DE37" s="181">
        <v>0</v>
      </c>
      <c r="DF37" s="181">
        <v>0</v>
      </c>
      <c r="DG37" s="183">
        <v>0</v>
      </c>
    </row>
    <row r="38" spans="1:111">
      <c r="A38" s="334" t="s">
        <v>662</v>
      </c>
      <c r="B38" s="335" t="s">
        <v>504</v>
      </c>
      <c r="C38" s="335" t="s">
        <v>504</v>
      </c>
      <c r="D38" s="253" t="s">
        <v>663</v>
      </c>
      <c r="E38" s="181">
        <v>362689.22</v>
      </c>
      <c r="F38" s="181">
        <v>0</v>
      </c>
      <c r="G38" s="181">
        <v>0</v>
      </c>
      <c r="H38" s="181">
        <v>0</v>
      </c>
      <c r="I38" s="181">
        <v>0</v>
      </c>
      <c r="J38" s="181">
        <v>0</v>
      </c>
      <c r="K38" s="181">
        <v>0</v>
      </c>
      <c r="L38" s="181">
        <v>0</v>
      </c>
      <c r="M38" s="181">
        <v>0</v>
      </c>
      <c r="N38" s="181">
        <v>0</v>
      </c>
      <c r="O38" s="181">
        <v>0</v>
      </c>
      <c r="P38" s="181">
        <v>0</v>
      </c>
      <c r="Q38" s="181">
        <v>0</v>
      </c>
      <c r="R38" s="181">
        <v>0</v>
      </c>
      <c r="S38" s="181">
        <v>0</v>
      </c>
      <c r="T38" s="181">
        <v>362689.22</v>
      </c>
      <c r="U38" s="181">
        <v>0</v>
      </c>
      <c r="V38" s="181">
        <v>0</v>
      </c>
      <c r="W38" s="181">
        <v>0</v>
      </c>
      <c r="X38" s="181">
        <v>0</v>
      </c>
      <c r="Y38" s="181">
        <v>0</v>
      </c>
      <c r="Z38" s="181">
        <v>0</v>
      </c>
      <c r="AA38" s="181">
        <v>0</v>
      </c>
      <c r="AB38" s="181">
        <v>0</v>
      </c>
      <c r="AC38" s="181">
        <v>0</v>
      </c>
      <c r="AD38" s="181">
        <v>0</v>
      </c>
      <c r="AE38" s="181">
        <v>0</v>
      </c>
      <c r="AF38" s="181">
        <v>0</v>
      </c>
      <c r="AG38" s="181">
        <v>362689.22</v>
      </c>
      <c r="AH38" s="181">
        <v>0</v>
      </c>
      <c r="AI38" s="181">
        <v>0</v>
      </c>
      <c r="AJ38" s="181">
        <v>0</v>
      </c>
      <c r="AK38" s="181">
        <v>0</v>
      </c>
      <c r="AL38" s="181">
        <v>0</v>
      </c>
      <c r="AM38" s="181">
        <v>0</v>
      </c>
      <c r="AN38" s="181">
        <v>0</v>
      </c>
      <c r="AO38" s="181">
        <v>0</v>
      </c>
      <c r="AP38" s="181">
        <v>0</v>
      </c>
      <c r="AQ38" s="181">
        <v>0</v>
      </c>
      <c r="AR38" s="181">
        <v>0</v>
      </c>
      <c r="AS38" s="181">
        <v>0</v>
      </c>
      <c r="AT38" s="181">
        <v>0</v>
      </c>
      <c r="AU38" s="181">
        <v>0</v>
      </c>
      <c r="AV38" s="181">
        <v>0</v>
      </c>
      <c r="AW38" s="181">
        <v>0</v>
      </c>
      <c r="AX38" s="181">
        <v>0</v>
      </c>
      <c r="AY38" s="181">
        <v>0</v>
      </c>
      <c r="AZ38" s="181">
        <v>0</v>
      </c>
      <c r="BA38" s="181">
        <v>0</v>
      </c>
      <c r="BB38" s="181">
        <v>0</v>
      </c>
      <c r="BC38" s="181">
        <v>0</v>
      </c>
      <c r="BD38" s="181">
        <v>0</v>
      </c>
      <c r="BE38" s="181">
        <v>0</v>
      </c>
      <c r="BF38" s="181">
        <v>0</v>
      </c>
      <c r="BG38" s="181">
        <v>0</v>
      </c>
      <c r="BH38" s="181">
        <v>0</v>
      </c>
      <c r="BI38" s="181">
        <v>0</v>
      </c>
      <c r="BJ38" s="181">
        <v>0</v>
      </c>
      <c r="BK38" s="181">
        <v>0</v>
      </c>
      <c r="BL38" s="181">
        <v>0</v>
      </c>
      <c r="BM38" s="182" t="s">
        <v>467</v>
      </c>
      <c r="BN38" s="182" t="s">
        <v>467</v>
      </c>
      <c r="BO38" s="182" t="s">
        <v>467</v>
      </c>
      <c r="BP38" s="182" t="s">
        <v>467</v>
      </c>
      <c r="BQ38" s="182" t="s">
        <v>467</v>
      </c>
      <c r="BR38" s="182" t="s">
        <v>467</v>
      </c>
      <c r="BS38" s="182" t="s">
        <v>467</v>
      </c>
      <c r="BT38" s="182" t="s">
        <v>467</v>
      </c>
      <c r="BU38" s="182" t="s">
        <v>467</v>
      </c>
      <c r="BV38" s="182" t="s">
        <v>467</v>
      </c>
      <c r="BW38" s="182" t="s">
        <v>467</v>
      </c>
      <c r="BX38" s="182" t="s">
        <v>467</v>
      </c>
      <c r="BY38" s="182" t="s">
        <v>467</v>
      </c>
      <c r="BZ38" s="181">
        <v>0</v>
      </c>
      <c r="CA38" s="181">
        <v>0</v>
      </c>
      <c r="CB38" s="181">
        <v>0</v>
      </c>
      <c r="CC38" s="181">
        <v>0</v>
      </c>
      <c r="CD38" s="181">
        <v>0</v>
      </c>
      <c r="CE38" s="181">
        <v>0</v>
      </c>
      <c r="CF38" s="181">
        <v>0</v>
      </c>
      <c r="CG38" s="181">
        <v>0</v>
      </c>
      <c r="CH38" s="181">
        <v>0</v>
      </c>
      <c r="CI38" s="181">
        <v>0</v>
      </c>
      <c r="CJ38" s="181">
        <v>0</v>
      </c>
      <c r="CK38" s="181">
        <v>0</v>
      </c>
      <c r="CL38" s="181">
        <v>0</v>
      </c>
      <c r="CM38" s="181">
        <v>0</v>
      </c>
      <c r="CN38" s="181">
        <v>0</v>
      </c>
      <c r="CO38" s="181">
        <v>0</v>
      </c>
      <c r="CP38" s="181">
        <v>0</v>
      </c>
      <c r="CQ38" s="182" t="s">
        <v>467</v>
      </c>
      <c r="CR38" s="182" t="s">
        <v>467</v>
      </c>
      <c r="CS38" s="182" t="s">
        <v>467</v>
      </c>
      <c r="CT38" s="181">
        <v>0</v>
      </c>
      <c r="CU38" s="181">
        <v>0</v>
      </c>
      <c r="CV38" s="181">
        <v>0</v>
      </c>
      <c r="CW38" s="181">
        <v>0</v>
      </c>
      <c r="CX38" s="181">
        <v>0</v>
      </c>
      <c r="CY38" s="181">
        <v>0</v>
      </c>
      <c r="CZ38" s="182" t="s">
        <v>467</v>
      </c>
      <c r="DA38" s="182" t="s">
        <v>467</v>
      </c>
      <c r="DB38" s="182" t="s">
        <v>467</v>
      </c>
      <c r="DC38" s="181">
        <v>0</v>
      </c>
      <c r="DD38" s="181">
        <v>0</v>
      </c>
      <c r="DE38" s="181">
        <v>0</v>
      </c>
      <c r="DF38" s="181">
        <v>0</v>
      </c>
      <c r="DG38" s="183">
        <v>0</v>
      </c>
    </row>
    <row r="39" spans="1:111">
      <c r="A39" s="334" t="s">
        <v>664</v>
      </c>
      <c r="B39" s="335" t="s">
        <v>504</v>
      </c>
      <c r="C39" s="335" t="s">
        <v>504</v>
      </c>
      <c r="D39" s="253" t="s">
        <v>629</v>
      </c>
      <c r="E39" s="181">
        <v>4809529.6399999997</v>
      </c>
      <c r="F39" s="181">
        <v>4050581.38</v>
      </c>
      <c r="G39" s="181">
        <v>2056564</v>
      </c>
      <c r="H39" s="181">
        <v>1540734.7</v>
      </c>
      <c r="I39" s="181">
        <v>141689</v>
      </c>
      <c r="J39" s="181">
        <v>257667</v>
      </c>
      <c r="K39" s="181">
        <v>0</v>
      </c>
      <c r="L39" s="181">
        <v>0</v>
      </c>
      <c r="M39" s="181">
        <v>0</v>
      </c>
      <c r="N39" s="181">
        <v>0</v>
      </c>
      <c r="O39" s="181">
        <v>0</v>
      </c>
      <c r="P39" s="181">
        <v>53926.68</v>
      </c>
      <c r="Q39" s="181">
        <v>0</v>
      </c>
      <c r="R39" s="181">
        <v>0</v>
      </c>
      <c r="S39" s="181">
        <v>0</v>
      </c>
      <c r="T39" s="181">
        <v>743434.26</v>
      </c>
      <c r="U39" s="181">
        <v>154800</v>
      </c>
      <c r="V39" s="181">
        <v>0</v>
      </c>
      <c r="W39" s="181">
        <v>0</v>
      </c>
      <c r="X39" s="181">
        <v>0</v>
      </c>
      <c r="Y39" s="181">
        <v>0</v>
      </c>
      <c r="Z39" s="181">
        <v>0</v>
      </c>
      <c r="AA39" s="181">
        <v>1520</v>
      </c>
      <c r="AB39" s="181">
        <v>0</v>
      </c>
      <c r="AC39" s="181">
        <v>0</v>
      </c>
      <c r="AD39" s="181">
        <v>0</v>
      </c>
      <c r="AE39" s="181">
        <v>0</v>
      </c>
      <c r="AF39" s="181">
        <v>0</v>
      </c>
      <c r="AG39" s="181">
        <v>0</v>
      </c>
      <c r="AH39" s="181">
        <v>0</v>
      </c>
      <c r="AI39" s="181">
        <v>0</v>
      </c>
      <c r="AJ39" s="181">
        <v>0</v>
      </c>
      <c r="AK39" s="181">
        <v>0</v>
      </c>
      <c r="AL39" s="181">
        <v>0</v>
      </c>
      <c r="AM39" s="181">
        <v>0</v>
      </c>
      <c r="AN39" s="181">
        <v>0</v>
      </c>
      <c r="AO39" s="181">
        <v>0</v>
      </c>
      <c r="AP39" s="181">
        <v>99044.26</v>
      </c>
      <c r="AQ39" s="181">
        <v>3720</v>
      </c>
      <c r="AR39" s="181">
        <v>0</v>
      </c>
      <c r="AS39" s="181">
        <v>483000</v>
      </c>
      <c r="AT39" s="181">
        <v>0</v>
      </c>
      <c r="AU39" s="181">
        <v>1350</v>
      </c>
      <c r="AV39" s="181">
        <v>15514</v>
      </c>
      <c r="AW39" s="181">
        <v>0</v>
      </c>
      <c r="AX39" s="181">
        <v>0</v>
      </c>
      <c r="AY39" s="181">
        <v>0</v>
      </c>
      <c r="AZ39" s="181">
        <v>0</v>
      </c>
      <c r="BA39" s="181">
        <v>15274</v>
      </c>
      <c r="BB39" s="181">
        <v>0</v>
      </c>
      <c r="BC39" s="181">
        <v>0</v>
      </c>
      <c r="BD39" s="181">
        <v>0</v>
      </c>
      <c r="BE39" s="181">
        <v>0</v>
      </c>
      <c r="BF39" s="181">
        <v>0</v>
      </c>
      <c r="BG39" s="181">
        <v>240</v>
      </c>
      <c r="BH39" s="181">
        <v>0</v>
      </c>
      <c r="BI39" s="181">
        <v>0</v>
      </c>
      <c r="BJ39" s="181">
        <v>0</v>
      </c>
      <c r="BK39" s="181">
        <v>0</v>
      </c>
      <c r="BL39" s="181">
        <v>0</v>
      </c>
      <c r="BM39" s="182" t="s">
        <v>467</v>
      </c>
      <c r="BN39" s="182" t="s">
        <v>467</v>
      </c>
      <c r="BO39" s="182" t="s">
        <v>467</v>
      </c>
      <c r="BP39" s="182" t="s">
        <v>467</v>
      </c>
      <c r="BQ39" s="182" t="s">
        <v>467</v>
      </c>
      <c r="BR39" s="182" t="s">
        <v>467</v>
      </c>
      <c r="BS39" s="182" t="s">
        <v>467</v>
      </c>
      <c r="BT39" s="182" t="s">
        <v>467</v>
      </c>
      <c r="BU39" s="182" t="s">
        <v>467</v>
      </c>
      <c r="BV39" s="182" t="s">
        <v>467</v>
      </c>
      <c r="BW39" s="182" t="s">
        <v>467</v>
      </c>
      <c r="BX39" s="182" t="s">
        <v>467</v>
      </c>
      <c r="BY39" s="182" t="s">
        <v>467</v>
      </c>
      <c r="BZ39" s="181">
        <v>0</v>
      </c>
      <c r="CA39" s="181">
        <v>0</v>
      </c>
      <c r="CB39" s="181">
        <v>0</v>
      </c>
      <c r="CC39" s="181">
        <v>0</v>
      </c>
      <c r="CD39" s="181">
        <v>0</v>
      </c>
      <c r="CE39" s="181">
        <v>0</v>
      </c>
      <c r="CF39" s="181">
        <v>0</v>
      </c>
      <c r="CG39" s="181">
        <v>0</v>
      </c>
      <c r="CH39" s="181">
        <v>0</v>
      </c>
      <c r="CI39" s="181">
        <v>0</v>
      </c>
      <c r="CJ39" s="181">
        <v>0</v>
      </c>
      <c r="CK39" s="181">
        <v>0</v>
      </c>
      <c r="CL39" s="181">
        <v>0</v>
      </c>
      <c r="CM39" s="181">
        <v>0</v>
      </c>
      <c r="CN39" s="181">
        <v>0</v>
      </c>
      <c r="CO39" s="181">
        <v>0</v>
      </c>
      <c r="CP39" s="181">
        <v>0</v>
      </c>
      <c r="CQ39" s="182" t="s">
        <v>467</v>
      </c>
      <c r="CR39" s="182" t="s">
        <v>467</v>
      </c>
      <c r="CS39" s="182" t="s">
        <v>467</v>
      </c>
      <c r="CT39" s="181">
        <v>0</v>
      </c>
      <c r="CU39" s="181">
        <v>0</v>
      </c>
      <c r="CV39" s="181">
        <v>0</v>
      </c>
      <c r="CW39" s="181">
        <v>0</v>
      </c>
      <c r="CX39" s="181">
        <v>0</v>
      </c>
      <c r="CY39" s="181">
        <v>0</v>
      </c>
      <c r="CZ39" s="182" t="s">
        <v>467</v>
      </c>
      <c r="DA39" s="182" t="s">
        <v>467</v>
      </c>
      <c r="DB39" s="182" t="s">
        <v>467</v>
      </c>
      <c r="DC39" s="181">
        <v>0</v>
      </c>
      <c r="DD39" s="181">
        <v>0</v>
      </c>
      <c r="DE39" s="181">
        <v>0</v>
      </c>
      <c r="DF39" s="181">
        <v>0</v>
      </c>
      <c r="DG39" s="183">
        <v>0</v>
      </c>
    </row>
    <row r="40" spans="1:111">
      <c r="A40" s="334" t="s">
        <v>665</v>
      </c>
      <c r="B40" s="335" t="s">
        <v>504</v>
      </c>
      <c r="C40" s="335" t="s">
        <v>504</v>
      </c>
      <c r="D40" s="253" t="s">
        <v>666</v>
      </c>
      <c r="E40" s="181">
        <v>2565414.46</v>
      </c>
      <c r="F40" s="181">
        <v>1800258.72</v>
      </c>
      <c r="G40" s="181">
        <v>0</v>
      </c>
      <c r="H40" s="181">
        <v>0</v>
      </c>
      <c r="I40" s="181">
        <v>0</v>
      </c>
      <c r="J40" s="181">
        <v>0</v>
      </c>
      <c r="K40" s="181">
        <v>0</v>
      </c>
      <c r="L40" s="181">
        <v>0</v>
      </c>
      <c r="M40" s="181">
        <v>0</v>
      </c>
      <c r="N40" s="181">
        <v>0</v>
      </c>
      <c r="O40" s="181">
        <v>0</v>
      </c>
      <c r="P40" s="181">
        <v>0</v>
      </c>
      <c r="Q40" s="181">
        <v>0</v>
      </c>
      <c r="R40" s="181">
        <v>0</v>
      </c>
      <c r="S40" s="181">
        <v>1800258.72</v>
      </c>
      <c r="T40" s="181">
        <v>765155.74</v>
      </c>
      <c r="U40" s="181">
        <v>0</v>
      </c>
      <c r="V40" s="181">
        <v>0</v>
      </c>
      <c r="W40" s="181">
        <v>0</v>
      </c>
      <c r="X40" s="181">
        <v>0</v>
      </c>
      <c r="Y40" s="181">
        <v>0</v>
      </c>
      <c r="Z40" s="181">
        <v>0</v>
      </c>
      <c r="AA40" s="181">
        <v>0</v>
      </c>
      <c r="AB40" s="181">
        <v>0</v>
      </c>
      <c r="AC40" s="181">
        <v>0</v>
      </c>
      <c r="AD40" s="181">
        <v>0</v>
      </c>
      <c r="AE40" s="181">
        <v>0</v>
      </c>
      <c r="AF40" s="181">
        <v>0</v>
      </c>
      <c r="AG40" s="181">
        <v>93928.1</v>
      </c>
      <c r="AH40" s="181">
        <v>0</v>
      </c>
      <c r="AI40" s="181">
        <v>0</v>
      </c>
      <c r="AJ40" s="181">
        <v>0</v>
      </c>
      <c r="AK40" s="181">
        <v>0</v>
      </c>
      <c r="AL40" s="181">
        <v>0</v>
      </c>
      <c r="AM40" s="181">
        <v>0</v>
      </c>
      <c r="AN40" s="181">
        <v>0</v>
      </c>
      <c r="AO40" s="181">
        <v>0</v>
      </c>
      <c r="AP40" s="181">
        <v>0</v>
      </c>
      <c r="AQ40" s="181">
        <v>0</v>
      </c>
      <c r="AR40" s="181">
        <v>0</v>
      </c>
      <c r="AS40" s="181">
        <v>0</v>
      </c>
      <c r="AT40" s="181">
        <v>0</v>
      </c>
      <c r="AU40" s="181">
        <v>671227.64</v>
      </c>
      <c r="AV40" s="181">
        <v>0</v>
      </c>
      <c r="AW40" s="181">
        <v>0</v>
      </c>
      <c r="AX40" s="181">
        <v>0</v>
      </c>
      <c r="AY40" s="181">
        <v>0</v>
      </c>
      <c r="AZ40" s="181">
        <v>0</v>
      </c>
      <c r="BA40" s="181">
        <v>0</v>
      </c>
      <c r="BB40" s="181">
        <v>0</v>
      </c>
      <c r="BC40" s="181">
        <v>0</v>
      </c>
      <c r="BD40" s="181">
        <v>0</v>
      </c>
      <c r="BE40" s="181">
        <v>0</v>
      </c>
      <c r="BF40" s="181">
        <v>0</v>
      </c>
      <c r="BG40" s="181">
        <v>0</v>
      </c>
      <c r="BH40" s="181">
        <v>0</v>
      </c>
      <c r="BI40" s="181">
        <v>0</v>
      </c>
      <c r="BJ40" s="181">
        <v>0</v>
      </c>
      <c r="BK40" s="181">
        <v>0</v>
      </c>
      <c r="BL40" s="181">
        <v>0</v>
      </c>
      <c r="BM40" s="182" t="s">
        <v>467</v>
      </c>
      <c r="BN40" s="182" t="s">
        <v>467</v>
      </c>
      <c r="BO40" s="182" t="s">
        <v>467</v>
      </c>
      <c r="BP40" s="182" t="s">
        <v>467</v>
      </c>
      <c r="BQ40" s="182" t="s">
        <v>467</v>
      </c>
      <c r="BR40" s="182" t="s">
        <v>467</v>
      </c>
      <c r="BS40" s="182" t="s">
        <v>467</v>
      </c>
      <c r="BT40" s="182" t="s">
        <v>467</v>
      </c>
      <c r="BU40" s="182" t="s">
        <v>467</v>
      </c>
      <c r="BV40" s="182" t="s">
        <v>467</v>
      </c>
      <c r="BW40" s="182" t="s">
        <v>467</v>
      </c>
      <c r="BX40" s="182" t="s">
        <v>467</v>
      </c>
      <c r="BY40" s="182" t="s">
        <v>467</v>
      </c>
      <c r="BZ40" s="181">
        <v>0</v>
      </c>
      <c r="CA40" s="181">
        <v>0</v>
      </c>
      <c r="CB40" s="181">
        <v>0</v>
      </c>
      <c r="CC40" s="181">
        <v>0</v>
      </c>
      <c r="CD40" s="181">
        <v>0</v>
      </c>
      <c r="CE40" s="181">
        <v>0</v>
      </c>
      <c r="CF40" s="181">
        <v>0</v>
      </c>
      <c r="CG40" s="181">
        <v>0</v>
      </c>
      <c r="CH40" s="181">
        <v>0</v>
      </c>
      <c r="CI40" s="181">
        <v>0</v>
      </c>
      <c r="CJ40" s="181">
        <v>0</v>
      </c>
      <c r="CK40" s="181">
        <v>0</v>
      </c>
      <c r="CL40" s="181">
        <v>0</v>
      </c>
      <c r="CM40" s="181">
        <v>0</v>
      </c>
      <c r="CN40" s="181">
        <v>0</v>
      </c>
      <c r="CO40" s="181">
        <v>0</v>
      </c>
      <c r="CP40" s="181">
        <v>0</v>
      </c>
      <c r="CQ40" s="182" t="s">
        <v>467</v>
      </c>
      <c r="CR40" s="182" t="s">
        <v>467</v>
      </c>
      <c r="CS40" s="182" t="s">
        <v>467</v>
      </c>
      <c r="CT40" s="181">
        <v>0</v>
      </c>
      <c r="CU40" s="181">
        <v>0</v>
      </c>
      <c r="CV40" s="181">
        <v>0</v>
      </c>
      <c r="CW40" s="181">
        <v>0</v>
      </c>
      <c r="CX40" s="181">
        <v>0</v>
      </c>
      <c r="CY40" s="181">
        <v>0</v>
      </c>
      <c r="CZ40" s="182" t="s">
        <v>467</v>
      </c>
      <c r="DA40" s="182" t="s">
        <v>467</v>
      </c>
      <c r="DB40" s="182" t="s">
        <v>467</v>
      </c>
      <c r="DC40" s="181">
        <v>0</v>
      </c>
      <c r="DD40" s="181">
        <v>0</v>
      </c>
      <c r="DE40" s="181">
        <v>0</v>
      </c>
      <c r="DF40" s="181">
        <v>0</v>
      </c>
      <c r="DG40" s="183">
        <v>0</v>
      </c>
    </row>
    <row r="41" spans="1:111">
      <c r="A41" s="334" t="s">
        <v>667</v>
      </c>
      <c r="B41" s="335" t="s">
        <v>504</v>
      </c>
      <c r="C41" s="335" t="s">
        <v>504</v>
      </c>
      <c r="D41" s="253" t="s">
        <v>668</v>
      </c>
      <c r="E41" s="181">
        <v>5336771.9400000004</v>
      </c>
      <c r="F41" s="181">
        <v>5113032</v>
      </c>
      <c r="G41" s="181">
        <v>1476341</v>
      </c>
      <c r="H41" s="181">
        <v>1577520</v>
      </c>
      <c r="I41" s="181">
        <v>1888891</v>
      </c>
      <c r="J41" s="181">
        <v>170280</v>
      </c>
      <c r="K41" s="181">
        <v>0</v>
      </c>
      <c r="L41" s="181">
        <v>0</v>
      </c>
      <c r="M41" s="181">
        <v>0</v>
      </c>
      <c r="N41" s="181">
        <v>0</v>
      </c>
      <c r="O41" s="181">
        <v>0</v>
      </c>
      <c r="P41" s="181">
        <v>0</v>
      </c>
      <c r="Q41" s="181">
        <v>0</v>
      </c>
      <c r="R41" s="181">
        <v>0</v>
      </c>
      <c r="S41" s="181">
        <v>0</v>
      </c>
      <c r="T41" s="181">
        <v>103977</v>
      </c>
      <c r="U41" s="181">
        <v>32789</v>
      </c>
      <c r="V41" s="181">
        <v>0</v>
      </c>
      <c r="W41" s="181">
        <v>0</v>
      </c>
      <c r="X41" s="181">
        <v>0</v>
      </c>
      <c r="Y41" s="181">
        <v>0</v>
      </c>
      <c r="Z41" s="181">
        <v>0</v>
      </c>
      <c r="AA41" s="181">
        <v>0</v>
      </c>
      <c r="AB41" s="181">
        <v>0</v>
      </c>
      <c r="AC41" s="181">
        <v>0</v>
      </c>
      <c r="AD41" s="181">
        <v>0</v>
      </c>
      <c r="AE41" s="181">
        <v>0</v>
      </c>
      <c r="AF41" s="181">
        <v>0</v>
      </c>
      <c r="AG41" s="181">
        <v>0</v>
      </c>
      <c r="AH41" s="181">
        <v>0</v>
      </c>
      <c r="AI41" s="181">
        <v>0</v>
      </c>
      <c r="AJ41" s="181">
        <v>0</v>
      </c>
      <c r="AK41" s="181">
        <v>0</v>
      </c>
      <c r="AL41" s="181">
        <v>0</v>
      </c>
      <c r="AM41" s="181">
        <v>0</v>
      </c>
      <c r="AN41" s="181">
        <v>0</v>
      </c>
      <c r="AO41" s="181">
        <v>0</v>
      </c>
      <c r="AP41" s="181">
        <v>71188</v>
      </c>
      <c r="AQ41" s="181">
        <v>0</v>
      </c>
      <c r="AR41" s="181">
        <v>0</v>
      </c>
      <c r="AS41" s="181">
        <v>0</v>
      </c>
      <c r="AT41" s="181">
        <v>0</v>
      </c>
      <c r="AU41" s="181">
        <v>0</v>
      </c>
      <c r="AV41" s="181">
        <v>119762.94</v>
      </c>
      <c r="AW41" s="181">
        <v>0</v>
      </c>
      <c r="AX41" s="181">
        <v>0</v>
      </c>
      <c r="AY41" s="181">
        <v>0</v>
      </c>
      <c r="AZ41" s="181">
        <v>0</v>
      </c>
      <c r="BA41" s="181">
        <v>0</v>
      </c>
      <c r="BB41" s="181">
        <v>0</v>
      </c>
      <c r="BC41" s="181">
        <v>0</v>
      </c>
      <c r="BD41" s="181">
        <v>0</v>
      </c>
      <c r="BE41" s="181">
        <v>0</v>
      </c>
      <c r="BF41" s="181">
        <v>0</v>
      </c>
      <c r="BG41" s="181">
        <v>119762.94</v>
      </c>
      <c r="BH41" s="181">
        <v>0</v>
      </c>
      <c r="BI41" s="181">
        <v>0</v>
      </c>
      <c r="BJ41" s="181">
        <v>0</v>
      </c>
      <c r="BK41" s="181">
        <v>0</v>
      </c>
      <c r="BL41" s="181">
        <v>0</v>
      </c>
      <c r="BM41" s="182" t="s">
        <v>467</v>
      </c>
      <c r="BN41" s="182" t="s">
        <v>467</v>
      </c>
      <c r="BO41" s="182" t="s">
        <v>467</v>
      </c>
      <c r="BP41" s="182" t="s">
        <v>467</v>
      </c>
      <c r="BQ41" s="182" t="s">
        <v>467</v>
      </c>
      <c r="BR41" s="182" t="s">
        <v>467</v>
      </c>
      <c r="BS41" s="182" t="s">
        <v>467</v>
      </c>
      <c r="BT41" s="182" t="s">
        <v>467</v>
      </c>
      <c r="BU41" s="182" t="s">
        <v>467</v>
      </c>
      <c r="BV41" s="182" t="s">
        <v>467</v>
      </c>
      <c r="BW41" s="182" t="s">
        <v>467</v>
      </c>
      <c r="BX41" s="182" t="s">
        <v>467</v>
      </c>
      <c r="BY41" s="182" t="s">
        <v>467</v>
      </c>
      <c r="BZ41" s="181">
        <v>0</v>
      </c>
      <c r="CA41" s="181">
        <v>0</v>
      </c>
      <c r="CB41" s="181">
        <v>0</v>
      </c>
      <c r="CC41" s="181">
        <v>0</v>
      </c>
      <c r="CD41" s="181">
        <v>0</v>
      </c>
      <c r="CE41" s="181">
        <v>0</v>
      </c>
      <c r="CF41" s="181">
        <v>0</v>
      </c>
      <c r="CG41" s="181">
        <v>0</v>
      </c>
      <c r="CH41" s="181">
        <v>0</v>
      </c>
      <c r="CI41" s="181">
        <v>0</v>
      </c>
      <c r="CJ41" s="181">
        <v>0</v>
      </c>
      <c r="CK41" s="181">
        <v>0</v>
      </c>
      <c r="CL41" s="181">
        <v>0</v>
      </c>
      <c r="CM41" s="181">
        <v>0</v>
      </c>
      <c r="CN41" s="181">
        <v>0</v>
      </c>
      <c r="CO41" s="181">
        <v>0</v>
      </c>
      <c r="CP41" s="181">
        <v>0</v>
      </c>
      <c r="CQ41" s="182" t="s">
        <v>467</v>
      </c>
      <c r="CR41" s="182" t="s">
        <v>467</v>
      </c>
      <c r="CS41" s="182" t="s">
        <v>467</v>
      </c>
      <c r="CT41" s="181">
        <v>0</v>
      </c>
      <c r="CU41" s="181">
        <v>0</v>
      </c>
      <c r="CV41" s="181">
        <v>0</v>
      </c>
      <c r="CW41" s="181">
        <v>0</v>
      </c>
      <c r="CX41" s="181">
        <v>0</v>
      </c>
      <c r="CY41" s="181">
        <v>0</v>
      </c>
      <c r="CZ41" s="182" t="s">
        <v>467</v>
      </c>
      <c r="DA41" s="182" t="s">
        <v>467</v>
      </c>
      <c r="DB41" s="182" t="s">
        <v>467</v>
      </c>
      <c r="DC41" s="181">
        <v>0</v>
      </c>
      <c r="DD41" s="181">
        <v>0</v>
      </c>
      <c r="DE41" s="181">
        <v>0</v>
      </c>
      <c r="DF41" s="181">
        <v>0</v>
      </c>
      <c r="DG41" s="183">
        <v>0</v>
      </c>
    </row>
    <row r="42" spans="1:111">
      <c r="A42" s="334" t="s">
        <v>669</v>
      </c>
      <c r="B42" s="335" t="s">
        <v>504</v>
      </c>
      <c r="C42" s="335" t="s">
        <v>504</v>
      </c>
      <c r="D42" s="253" t="s">
        <v>625</v>
      </c>
      <c r="E42" s="181">
        <v>4997366.2300000004</v>
      </c>
      <c r="F42" s="181">
        <v>4787925.29</v>
      </c>
      <c r="G42" s="181">
        <v>1351556</v>
      </c>
      <c r="H42" s="181">
        <v>1442944</v>
      </c>
      <c r="I42" s="181">
        <v>1866705.29</v>
      </c>
      <c r="J42" s="181">
        <v>126720</v>
      </c>
      <c r="K42" s="181">
        <v>0</v>
      </c>
      <c r="L42" s="181">
        <v>0</v>
      </c>
      <c r="M42" s="181">
        <v>0</v>
      </c>
      <c r="N42" s="181">
        <v>0</v>
      </c>
      <c r="O42" s="181">
        <v>0</v>
      </c>
      <c r="P42" s="181">
        <v>0</v>
      </c>
      <c r="Q42" s="181">
        <v>0</v>
      </c>
      <c r="R42" s="181">
        <v>0</v>
      </c>
      <c r="S42" s="181">
        <v>0</v>
      </c>
      <c r="T42" s="181">
        <v>89678</v>
      </c>
      <c r="U42" s="181">
        <v>32789</v>
      </c>
      <c r="V42" s="181">
        <v>0</v>
      </c>
      <c r="W42" s="181">
        <v>0</v>
      </c>
      <c r="X42" s="181">
        <v>0</v>
      </c>
      <c r="Y42" s="181">
        <v>0</v>
      </c>
      <c r="Z42" s="181">
        <v>0</v>
      </c>
      <c r="AA42" s="181">
        <v>0</v>
      </c>
      <c r="AB42" s="181">
        <v>0</v>
      </c>
      <c r="AC42" s="181">
        <v>0</v>
      </c>
      <c r="AD42" s="181">
        <v>0</v>
      </c>
      <c r="AE42" s="181">
        <v>0</v>
      </c>
      <c r="AF42" s="181">
        <v>0</v>
      </c>
      <c r="AG42" s="181">
        <v>0</v>
      </c>
      <c r="AH42" s="181">
        <v>0</v>
      </c>
      <c r="AI42" s="181">
        <v>0</v>
      </c>
      <c r="AJ42" s="181">
        <v>0</v>
      </c>
      <c r="AK42" s="181">
        <v>0</v>
      </c>
      <c r="AL42" s="181">
        <v>0</v>
      </c>
      <c r="AM42" s="181">
        <v>0</v>
      </c>
      <c r="AN42" s="181">
        <v>0</v>
      </c>
      <c r="AO42" s="181">
        <v>0</v>
      </c>
      <c r="AP42" s="181">
        <v>56889</v>
      </c>
      <c r="AQ42" s="181">
        <v>0</v>
      </c>
      <c r="AR42" s="181">
        <v>0</v>
      </c>
      <c r="AS42" s="181">
        <v>0</v>
      </c>
      <c r="AT42" s="181">
        <v>0</v>
      </c>
      <c r="AU42" s="181">
        <v>0</v>
      </c>
      <c r="AV42" s="181">
        <v>119762.94</v>
      </c>
      <c r="AW42" s="181">
        <v>0</v>
      </c>
      <c r="AX42" s="181">
        <v>0</v>
      </c>
      <c r="AY42" s="181">
        <v>0</v>
      </c>
      <c r="AZ42" s="181">
        <v>0</v>
      </c>
      <c r="BA42" s="181">
        <v>0</v>
      </c>
      <c r="BB42" s="181">
        <v>0</v>
      </c>
      <c r="BC42" s="181">
        <v>0</v>
      </c>
      <c r="BD42" s="181">
        <v>0</v>
      </c>
      <c r="BE42" s="181">
        <v>0</v>
      </c>
      <c r="BF42" s="181">
        <v>0</v>
      </c>
      <c r="BG42" s="181">
        <v>119762.94</v>
      </c>
      <c r="BH42" s="181">
        <v>0</v>
      </c>
      <c r="BI42" s="181">
        <v>0</v>
      </c>
      <c r="BJ42" s="181">
        <v>0</v>
      </c>
      <c r="BK42" s="181">
        <v>0</v>
      </c>
      <c r="BL42" s="181">
        <v>0</v>
      </c>
      <c r="BM42" s="182" t="s">
        <v>467</v>
      </c>
      <c r="BN42" s="182" t="s">
        <v>467</v>
      </c>
      <c r="BO42" s="182" t="s">
        <v>467</v>
      </c>
      <c r="BP42" s="182" t="s">
        <v>467</v>
      </c>
      <c r="BQ42" s="182" t="s">
        <v>467</v>
      </c>
      <c r="BR42" s="182" t="s">
        <v>467</v>
      </c>
      <c r="BS42" s="182" t="s">
        <v>467</v>
      </c>
      <c r="BT42" s="182" t="s">
        <v>467</v>
      </c>
      <c r="BU42" s="182" t="s">
        <v>467</v>
      </c>
      <c r="BV42" s="182" t="s">
        <v>467</v>
      </c>
      <c r="BW42" s="182" t="s">
        <v>467</v>
      </c>
      <c r="BX42" s="182" t="s">
        <v>467</v>
      </c>
      <c r="BY42" s="182" t="s">
        <v>467</v>
      </c>
      <c r="BZ42" s="181">
        <v>0</v>
      </c>
      <c r="CA42" s="181">
        <v>0</v>
      </c>
      <c r="CB42" s="181">
        <v>0</v>
      </c>
      <c r="CC42" s="181">
        <v>0</v>
      </c>
      <c r="CD42" s="181">
        <v>0</v>
      </c>
      <c r="CE42" s="181">
        <v>0</v>
      </c>
      <c r="CF42" s="181">
        <v>0</v>
      </c>
      <c r="CG42" s="181">
        <v>0</v>
      </c>
      <c r="CH42" s="181">
        <v>0</v>
      </c>
      <c r="CI42" s="181">
        <v>0</v>
      </c>
      <c r="CJ42" s="181">
        <v>0</v>
      </c>
      <c r="CK42" s="181">
        <v>0</v>
      </c>
      <c r="CL42" s="181">
        <v>0</v>
      </c>
      <c r="CM42" s="181">
        <v>0</v>
      </c>
      <c r="CN42" s="181">
        <v>0</v>
      </c>
      <c r="CO42" s="181">
        <v>0</v>
      </c>
      <c r="CP42" s="181">
        <v>0</v>
      </c>
      <c r="CQ42" s="182" t="s">
        <v>467</v>
      </c>
      <c r="CR42" s="182" t="s">
        <v>467</v>
      </c>
      <c r="CS42" s="182" t="s">
        <v>467</v>
      </c>
      <c r="CT42" s="181">
        <v>0</v>
      </c>
      <c r="CU42" s="181">
        <v>0</v>
      </c>
      <c r="CV42" s="181">
        <v>0</v>
      </c>
      <c r="CW42" s="181">
        <v>0</v>
      </c>
      <c r="CX42" s="181">
        <v>0</v>
      </c>
      <c r="CY42" s="181">
        <v>0</v>
      </c>
      <c r="CZ42" s="182" t="s">
        <v>467</v>
      </c>
      <c r="DA42" s="182" t="s">
        <v>467</v>
      </c>
      <c r="DB42" s="182" t="s">
        <v>467</v>
      </c>
      <c r="DC42" s="181">
        <v>0</v>
      </c>
      <c r="DD42" s="181">
        <v>0</v>
      </c>
      <c r="DE42" s="181">
        <v>0</v>
      </c>
      <c r="DF42" s="181">
        <v>0</v>
      </c>
      <c r="DG42" s="183">
        <v>0</v>
      </c>
    </row>
    <row r="43" spans="1:111">
      <c r="A43" s="334" t="s">
        <v>670</v>
      </c>
      <c r="B43" s="335" t="s">
        <v>504</v>
      </c>
      <c r="C43" s="335" t="s">
        <v>504</v>
      </c>
      <c r="D43" s="253" t="s">
        <v>629</v>
      </c>
      <c r="E43" s="181">
        <v>339405.71</v>
      </c>
      <c r="F43" s="181">
        <v>325106.71000000002</v>
      </c>
      <c r="G43" s="181">
        <v>124785</v>
      </c>
      <c r="H43" s="181">
        <v>134576</v>
      </c>
      <c r="I43" s="181">
        <v>22185.71</v>
      </c>
      <c r="J43" s="181">
        <v>43560</v>
      </c>
      <c r="K43" s="181">
        <v>0</v>
      </c>
      <c r="L43" s="181">
        <v>0</v>
      </c>
      <c r="M43" s="181">
        <v>0</v>
      </c>
      <c r="N43" s="181">
        <v>0</v>
      </c>
      <c r="O43" s="181">
        <v>0</v>
      </c>
      <c r="P43" s="181">
        <v>0</v>
      </c>
      <c r="Q43" s="181">
        <v>0</v>
      </c>
      <c r="R43" s="181">
        <v>0</v>
      </c>
      <c r="S43" s="181">
        <v>0</v>
      </c>
      <c r="T43" s="181">
        <v>14299</v>
      </c>
      <c r="U43" s="181">
        <v>0</v>
      </c>
      <c r="V43" s="181">
        <v>0</v>
      </c>
      <c r="W43" s="181">
        <v>0</v>
      </c>
      <c r="X43" s="181">
        <v>0</v>
      </c>
      <c r="Y43" s="181">
        <v>0</v>
      </c>
      <c r="Z43" s="181">
        <v>0</v>
      </c>
      <c r="AA43" s="181">
        <v>0</v>
      </c>
      <c r="AB43" s="181">
        <v>0</v>
      </c>
      <c r="AC43" s="181">
        <v>0</v>
      </c>
      <c r="AD43" s="181">
        <v>0</v>
      </c>
      <c r="AE43" s="181">
        <v>0</v>
      </c>
      <c r="AF43" s="181">
        <v>0</v>
      </c>
      <c r="AG43" s="181">
        <v>0</v>
      </c>
      <c r="AH43" s="181">
        <v>0</v>
      </c>
      <c r="AI43" s="181">
        <v>0</v>
      </c>
      <c r="AJ43" s="181">
        <v>0</v>
      </c>
      <c r="AK43" s="181">
        <v>0</v>
      </c>
      <c r="AL43" s="181">
        <v>0</v>
      </c>
      <c r="AM43" s="181">
        <v>0</v>
      </c>
      <c r="AN43" s="181">
        <v>0</v>
      </c>
      <c r="AO43" s="181">
        <v>0</v>
      </c>
      <c r="AP43" s="181">
        <v>14299</v>
      </c>
      <c r="AQ43" s="181">
        <v>0</v>
      </c>
      <c r="AR43" s="181">
        <v>0</v>
      </c>
      <c r="AS43" s="181">
        <v>0</v>
      </c>
      <c r="AT43" s="181">
        <v>0</v>
      </c>
      <c r="AU43" s="181">
        <v>0</v>
      </c>
      <c r="AV43" s="181">
        <v>0</v>
      </c>
      <c r="AW43" s="181">
        <v>0</v>
      </c>
      <c r="AX43" s="181">
        <v>0</v>
      </c>
      <c r="AY43" s="181">
        <v>0</v>
      </c>
      <c r="AZ43" s="181">
        <v>0</v>
      </c>
      <c r="BA43" s="181">
        <v>0</v>
      </c>
      <c r="BB43" s="181">
        <v>0</v>
      </c>
      <c r="BC43" s="181">
        <v>0</v>
      </c>
      <c r="BD43" s="181">
        <v>0</v>
      </c>
      <c r="BE43" s="181">
        <v>0</v>
      </c>
      <c r="BF43" s="181">
        <v>0</v>
      </c>
      <c r="BG43" s="181">
        <v>0</v>
      </c>
      <c r="BH43" s="181">
        <v>0</v>
      </c>
      <c r="BI43" s="181">
        <v>0</v>
      </c>
      <c r="BJ43" s="181">
        <v>0</v>
      </c>
      <c r="BK43" s="181">
        <v>0</v>
      </c>
      <c r="BL43" s="181">
        <v>0</v>
      </c>
      <c r="BM43" s="182" t="s">
        <v>467</v>
      </c>
      <c r="BN43" s="182" t="s">
        <v>467</v>
      </c>
      <c r="BO43" s="182" t="s">
        <v>467</v>
      </c>
      <c r="BP43" s="182" t="s">
        <v>467</v>
      </c>
      <c r="BQ43" s="182" t="s">
        <v>467</v>
      </c>
      <c r="BR43" s="182" t="s">
        <v>467</v>
      </c>
      <c r="BS43" s="182" t="s">
        <v>467</v>
      </c>
      <c r="BT43" s="182" t="s">
        <v>467</v>
      </c>
      <c r="BU43" s="182" t="s">
        <v>467</v>
      </c>
      <c r="BV43" s="182" t="s">
        <v>467</v>
      </c>
      <c r="BW43" s="182" t="s">
        <v>467</v>
      </c>
      <c r="BX43" s="182" t="s">
        <v>467</v>
      </c>
      <c r="BY43" s="182" t="s">
        <v>467</v>
      </c>
      <c r="BZ43" s="181">
        <v>0</v>
      </c>
      <c r="CA43" s="181">
        <v>0</v>
      </c>
      <c r="CB43" s="181">
        <v>0</v>
      </c>
      <c r="CC43" s="181">
        <v>0</v>
      </c>
      <c r="CD43" s="181">
        <v>0</v>
      </c>
      <c r="CE43" s="181">
        <v>0</v>
      </c>
      <c r="CF43" s="181">
        <v>0</v>
      </c>
      <c r="CG43" s="181">
        <v>0</v>
      </c>
      <c r="CH43" s="181">
        <v>0</v>
      </c>
      <c r="CI43" s="181">
        <v>0</v>
      </c>
      <c r="CJ43" s="181">
        <v>0</v>
      </c>
      <c r="CK43" s="181">
        <v>0</v>
      </c>
      <c r="CL43" s="181">
        <v>0</v>
      </c>
      <c r="CM43" s="181">
        <v>0</v>
      </c>
      <c r="CN43" s="181">
        <v>0</v>
      </c>
      <c r="CO43" s="181">
        <v>0</v>
      </c>
      <c r="CP43" s="181">
        <v>0</v>
      </c>
      <c r="CQ43" s="182" t="s">
        <v>467</v>
      </c>
      <c r="CR43" s="182" t="s">
        <v>467</v>
      </c>
      <c r="CS43" s="182" t="s">
        <v>467</v>
      </c>
      <c r="CT43" s="181">
        <v>0</v>
      </c>
      <c r="CU43" s="181">
        <v>0</v>
      </c>
      <c r="CV43" s="181">
        <v>0</v>
      </c>
      <c r="CW43" s="181">
        <v>0</v>
      </c>
      <c r="CX43" s="181">
        <v>0</v>
      </c>
      <c r="CY43" s="181">
        <v>0</v>
      </c>
      <c r="CZ43" s="182" t="s">
        <v>467</v>
      </c>
      <c r="DA43" s="182" t="s">
        <v>467</v>
      </c>
      <c r="DB43" s="182" t="s">
        <v>467</v>
      </c>
      <c r="DC43" s="181">
        <v>0</v>
      </c>
      <c r="DD43" s="181">
        <v>0</v>
      </c>
      <c r="DE43" s="181">
        <v>0</v>
      </c>
      <c r="DF43" s="181">
        <v>0</v>
      </c>
      <c r="DG43" s="183">
        <v>0</v>
      </c>
    </row>
    <row r="44" spans="1:111" ht="24" customHeight="1">
      <c r="A44" s="334" t="s">
        <v>671</v>
      </c>
      <c r="B44" s="335" t="s">
        <v>504</v>
      </c>
      <c r="C44" s="335" t="s">
        <v>504</v>
      </c>
      <c r="D44" s="253" t="s">
        <v>672</v>
      </c>
      <c r="E44" s="181">
        <v>7631727.79</v>
      </c>
      <c r="F44" s="181">
        <v>6642581.7599999998</v>
      </c>
      <c r="G44" s="181">
        <v>635129.67000000004</v>
      </c>
      <c r="H44" s="181">
        <v>3181155.05</v>
      </c>
      <c r="I44" s="181">
        <v>707692.67</v>
      </c>
      <c r="J44" s="181">
        <v>108000</v>
      </c>
      <c r="K44" s="181">
        <v>0</v>
      </c>
      <c r="L44" s="181">
        <v>0</v>
      </c>
      <c r="M44" s="181">
        <v>0</v>
      </c>
      <c r="N44" s="181">
        <v>0</v>
      </c>
      <c r="O44" s="181">
        <v>0</v>
      </c>
      <c r="P44" s="181">
        <v>1891715.07</v>
      </c>
      <c r="Q44" s="181">
        <v>0</v>
      </c>
      <c r="R44" s="181">
        <v>0</v>
      </c>
      <c r="S44" s="181">
        <v>118889.3</v>
      </c>
      <c r="T44" s="181">
        <v>852990.6</v>
      </c>
      <c r="U44" s="181">
        <v>57808.79</v>
      </c>
      <c r="V44" s="181">
        <v>1900</v>
      </c>
      <c r="W44" s="181">
        <v>0</v>
      </c>
      <c r="X44" s="181">
        <v>985</v>
      </c>
      <c r="Y44" s="181">
        <v>1800</v>
      </c>
      <c r="Z44" s="181">
        <v>14852.34</v>
      </c>
      <c r="AA44" s="181">
        <v>30905.29</v>
      </c>
      <c r="AB44" s="181">
        <v>0</v>
      </c>
      <c r="AC44" s="181">
        <v>32320</v>
      </c>
      <c r="AD44" s="181">
        <v>76679.7</v>
      </c>
      <c r="AE44" s="181">
        <v>0</v>
      </c>
      <c r="AF44" s="181">
        <v>6553</v>
      </c>
      <c r="AG44" s="181">
        <v>0</v>
      </c>
      <c r="AH44" s="181">
        <v>0</v>
      </c>
      <c r="AI44" s="181">
        <v>385852</v>
      </c>
      <c r="AJ44" s="181">
        <v>2085</v>
      </c>
      <c r="AK44" s="181">
        <v>0</v>
      </c>
      <c r="AL44" s="181">
        <v>0</v>
      </c>
      <c r="AM44" s="181">
        <v>0</v>
      </c>
      <c r="AN44" s="181">
        <v>2400</v>
      </c>
      <c r="AO44" s="181">
        <v>0</v>
      </c>
      <c r="AP44" s="181">
        <v>30456.48</v>
      </c>
      <c r="AQ44" s="181">
        <v>480</v>
      </c>
      <c r="AR44" s="181">
        <v>0</v>
      </c>
      <c r="AS44" s="181">
        <v>141550</v>
      </c>
      <c r="AT44" s="181">
        <v>0</v>
      </c>
      <c r="AU44" s="181">
        <v>66363</v>
      </c>
      <c r="AV44" s="181">
        <v>106395.43</v>
      </c>
      <c r="AW44" s="181">
        <v>0</v>
      </c>
      <c r="AX44" s="181">
        <v>0</v>
      </c>
      <c r="AY44" s="181">
        <v>0</v>
      </c>
      <c r="AZ44" s="181">
        <v>0</v>
      </c>
      <c r="BA44" s="181">
        <v>97175</v>
      </c>
      <c r="BB44" s="181">
        <v>0</v>
      </c>
      <c r="BC44" s="181">
        <v>3000</v>
      </c>
      <c r="BD44" s="181">
        <v>0</v>
      </c>
      <c r="BE44" s="181">
        <v>0</v>
      </c>
      <c r="BF44" s="181">
        <v>0</v>
      </c>
      <c r="BG44" s="181">
        <v>6220.43</v>
      </c>
      <c r="BH44" s="181">
        <v>0</v>
      </c>
      <c r="BI44" s="181">
        <v>0</v>
      </c>
      <c r="BJ44" s="181">
        <v>0</v>
      </c>
      <c r="BK44" s="181">
        <v>0</v>
      </c>
      <c r="BL44" s="181">
        <v>0</v>
      </c>
      <c r="BM44" s="182" t="s">
        <v>467</v>
      </c>
      <c r="BN44" s="182" t="s">
        <v>467</v>
      </c>
      <c r="BO44" s="182" t="s">
        <v>467</v>
      </c>
      <c r="BP44" s="182" t="s">
        <v>467</v>
      </c>
      <c r="BQ44" s="182" t="s">
        <v>467</v>
      </c>
      <c r="BR44" s="182" t="s">
        <v>467</v>
      </c>
      <c r="BS44" s="182" t="s">
        <v>467</v>
      </c>
      <c r="BT44" s="182" t="s">
        <v>467</v>
      </c>
      <c r="BU44" s="182" t="s">
        <v>467</v>
      </c>
      <c r="BV44" s="182" t="s">
        <v>467</v>
      </c>
      <c r="BW44" s="182" t="s">
        <v>467</v>
      </c>
      <c r="BX44" s="182" t="s">
        <v>467</v>
      </c>
      <c r="BY44" s="182" t="s">
        <v>467</v>
      </c>
      <c r="BZ44" s="181">
        <v>29760</v>
      </c>
      <c r="CA44" s="181">
        <v>0</v>
      </c>
      <c r="CB44" s="181">
        <v>29760</v>
      </c>
      <c r="CC44" s="181">
        <v>0</v>
      </c>
      <c r="CD44" s="181">
        <v>0</v>
      </c>
      <c r="CE44" s="181">
        <v>0</v>
      </c>
      <c r="CF44" s="181">
        <v>0</v>
      </c>
      <c r="CG44" s="181">
        <v>0</v>
      </c>
      <c r="CH44" s="181">
        <v>0</v>
      </c>
      <c r="CI44" s="181">
        <v>0</v>
      </c>
      <c r="CJ44" s="181">
        <v>0</v>
      </c>
      <c r="CK44" s="181">
        <v>0</v>
      </c>
      <c r="CL44" s="181">
        <v>0</v>
      </c>
      <c r="CM44" s="181">
        <v>0</v>
      </c>
      <c r="CN44" s="181">
        <v>0</v>
      </c>
      <c r="CO44" s="181">
        <v>0</v>
      </c>
      <c r="CP44" s="181">
        <v>0</v>
      </c>
      <c r="CQ44" s="182" t="s">
        <v>467</v>
      </c>
      <c r="CR44" s="182" t="s">
        <v>467</v>
      </c>
      <c r="CS44" s="182" t="s">
        <v>467</v>
      </c>
      <c r="CT44" s="181">
        <v>0</v>
      </c>
      <c r="CU44" s="181">
        <v>0</v>
      </c>
      <c r="CV44" s="181">
        <v>0</v>
      </c>
      <c r="CW44" s="181">
        <v>0</v>
      </c>
      <c r="CX44" s="181">
        <v>0</v>
      </c>
      <c r="CY44" s="181">
        <v>0</v>
      </c>
      <c r="CZ44" s="182" t="s">
        <v>467</v>
      </c>
      <c r="DA44" s="182" t="s">
        <v>467</v>
      </c>
      <c r="DB44" s="182" t="s">
        <v>467</v>
      </c>
      <c r="DC44" s="181">
        <v>0</v>
      </c>
      <c r="DD44" s="181">
        <v>0</v>
      </c>
      <c r="DE44" s="181">
        <v>0</v>
      </c>
      <c r="DF44" s="181">
        <v>0</v>
      </c>
      <c r="DG44" s="183">
        <v>0</v>
      </c>
    </row>
    <row r="45" spans="1:111" ht="24" customHeight="1">
      <c r="A45" s="334" t="s">
        <v>673</v>
      </c>
      <c r="B45" s="335" t="s">
        <v>504</v>
      </c>
      <c r="C45" s="335" t="s">
        <v>504</v>
      </c>
      <c r="D45" s="253" t="s">
        <v>674</v>
      </c>
      <c r="E45" s="181">
        <v>671029</v>
      </c>
      <c r="F45" s="181">
        <v>620000</v>
      </c>
      <c r="G45" s="181">
        <v>0</v>
      </c>
      <c r="H45" s="181">
        <v>0</v>
      </c>
      <c r="I45" s="181">
        <v>0</v>
      </c>
      <c r="J45" s="181">
        <v>0</v>
      </c>
      <c r="K45" s="181">
        <v>0</v>
      </c>
      <c r="L45" s="181">
        <v>0</v>
      </c>
      <c r="M45" s="181">
        <v>0</v>
      </c>
      <c r="N45" s="181">
        <v>0</v>
      </c>
      <c r="O45" s="181">
        <v>0</v>
      </c>
      <c r="P45" s="181">
        <v>620000</v>
      </c>
      <c r="Q45" s="181">
        <v>0</v>
      </c>
      <c r="R45" s="181">
        <v>0</v>
      </c>
      <c r="S45" s="181">
        <v>0</v>
      </c>
      <c r="T45" s="181">
        <v>13809</v>
      </c>
      <c r="U45" s="181">
        <v>1375</v>
      </c>
      <c r="V45" s="181">
        <v>0</v>
      </c>
      <c r="W45" s="181">
        <v>0</v>
      </c>
      <c r="X45" s="181">
        <v>0</v>
      </c>
      <c r="Y45" s="181">
        <v>0</v>
      </c>
      <c r="Z45" s="181">
        <v>0</v>
      </c>
      <c r="AA45" s="181">
        <v>0</v>
      </c>
      <c r="AB45" s="181">
        <v>0</v>
      </c>
      <c r="AC45" s="181">
        <v>0</v>
      </c>
      <c r="AD45" s="181">
        <v>5234</v>
      </c>
      <c r="AE45" s="181">
        <v>0</v>
      </c>
      <c r="AF45" s="181">
        <v>0</v>
      </c>
      <c r="AG45" s="181">
        <v>0</v>
      </c>
      <c r="AH45" s="181">
        <v>0</v>
      </c>
      <c r="AI45" s="181">
        <v>7200</v>
      </c>
      <c r="AJ45" s="181">
        <v>0</v>
      </c>
      <c r="AK45" s="181">
        <v>0</v>
      </c>
      <c r="AL45" s="181">
        <v>0</v>
      </c>
      <c r="AM45" s="181">
        <v>0</v>
      </c>
      <c r="AN45" s="181">
        <v>0</v>
      </c>
      <c r="AO45" s="181">
        <v>0</v>
      </c>
      <c r="AP45" s="181">
        <v>0</v>
      </c>
      <c r="AQ45" s="181">
        <v>0</v>
      </c>
      <c r="AR45" s="181">
        <v>0</v>
      </c>
      <c r="AS45" s="181">
        <v>0</v>
      </c>
      <c r="AT45" s="181">
        <v>0</v>
      </c>
      <c r="AU45" s="181">
        <v>0</v>
      </c>
      <c r="AV45" s="181">
        <v>37220</v>
      </c>
      <c r="AW45" s="181">
        <v>0</v>
      </c>
      <c r="AX45" s="181">
        <v>0</v>
      </c>
      <c r="AY45" s="181">
        <v>0</v>
      </c>
      <c r="AZ45" s="181">
        <v>0</v>
      </c>
      <c r="BA45" s="181">
        <v>37220</v>
      </c>
      <c r="BB45" s="181">
        <v>0</v>
      </c>
      <c r="BC45" s="181">
        <v>0</v>
      </c>
      <c r="BD45" s="181">
        <v>0</v>
      </c>
      <c r="BE45" s="181">
        <v>0</v>
      </c>
      <c r="BF45" s="181">
        <v>0</v>
      </c>
      <c r="BG45" s="181">
        <v>0</v>
      </c>
      <c r="BH45" s="181">
        <v>0</v>
      </c>
      <c r="BI45" s="181">
        <v>0</v>
      </c>
      <c r="BJ45" s="181">
        <v>0</v>
      </c>
      <c r="BK45" s="181">
        <v>0</v>
      </c>
      <c r="BL45" s="181">
        <v>0</v>
      </c>
      <c r="BM45" s="182" t="s">
        <v>467</v>
      </c>
      <c r="BN45" s="182" t="s">
        <v>467</v>
      </c>
      <c r="BO45" s="182" t="s">
        <v>467</v>
      </c>
      <c r="BP45" s="182" t="s">
        <v>467</v>
      </c>
      <c r="BQ45" s="182" t="s">
        <v>467</v>
      </c>
      <c r="BR45" s="182" t="s">
        <v>467</v>
      </c>
      <c r="BS45" s="182" t="s">
        <v>467</v>
      </c>
      <c r="BT45" s="182" t="s">
        <v>467</v>
      </c>
      <c r="BU45" s="182" t="s">
        <v>467</v>
      </c>
      <c r="BV45" s="182" t="s">
        <v>467</v>
      </c>
      <c r="BW45" s="182" t="s">
        <v>467</v>
      </c>
      <c r="BX45" s="182" t="s">
        <v>467</v>
      </c>
      <c r="BY45" s="182" t="s">
        <v>467</v>
      </c>
      <c r="BZ45" s="181">
        <v>0</v>
      </c>
      <c r="CA45" s="181">
        <v>0</v>
      </c>
      <c r="CB45" s="181">
        <v>0</v>
      </c>
      <c r="CC45" s="181">
        <v>0</v>
      </c>
      <c r="CD45" s="181">
        <v>0</v>
      </c>
      <c r="CE45" s="181">
        <v>0</v>
      </c>
      <c r="CF45" s="181">
        <v>0</v>
      </c>
      <c r="CG45" s="181">
        <v>0</v>
      </c>
      <c r="CH45" s="181">
        <v>0</v>
      </c>
      <c r="CI45" s="181">
        <v>0</v>
      </c>
      <c r="CJ45" s="181">
        <v>0</v>
      </c>
      <c r="CK45" s="181">
        <v>0</v>
      </c>
      <c r="CL45" s="181">
        <v>0</v>
      </c>
      <c r="CM45" s="181">
        <v>0</v>
      </c>
      <c r="CN45" s="181">
        <v>0</v>
      </c>
      <c r="CO45" s="181">
        <v>0</v>
      </c>
      <c r="CP45" s="181">
        <v>0</v>
      </c>
      <c r="CQ45" s="182" t="s">
        <v>467</v>
      </c>
      <c r="CR45" s="182" t="s">
        <v>467</v>
      </c>
      <c r="CS45" s="182" t="s">
        <v>467</v>
      </c>
      <c r="CT45" s="181">
        <v>0</v>
      </c>
      <c r="CU45" s="181">
        <v>0</v>
      </c>
      <c r="CV45" s="181">
        <v>0</v>
      </c>
      <c r="CW45" s="181">
        <v>0</v>
      </c>
      <c r="CX45" s="181">
        <v>0</v>
      </c>
      <c r="CY45" s="181">
        <v>0</v>
      </c>
      <c r="CZ45" s="182" t="s">
        <v>467</v>
      </c>
      <c r="DA45" s="182" t="s">
        <v>467</v>
      </c>
      <c r="DB45" s="182" t="s">
        <v>467</v>
      </c>
      <c r="DC45" s="181">
        <v>0</v>
      </c>
      <c r="DD45" s="181">
        <v>0</v>
      </c>
      <c r="DE45" s="181">
        <v>0</v>
      </c>
      <c r="DF45" s="181">
        <v>0</v>
      </c>
      <c r="DG45" s="183">
        <v>0</v>
      </c>
    </row>
    <row r="46" spans="1:111" ht="24" customHeight="1">
      <c r="A46" s="334" t="s">
        <v>675</v>
      </c>
      <c r="B46" s="335" t="s">
        <v>504</v>
      </c>
      <c r="C46" s="335" t="s">
        <v>504</v>
      </c>
      <c r="D46" s="253" t="s">
        <v>676</v>
      </c>
      <c r="E46" s="181">
        <v>258881</v>
      </c>
      <c r="F46" s="181">
        <v>0</v>
      </c>
      <c r="G46" s="181">
        <v>0</v>
      </c>
      <c r="H46" s="181">
        <v>0</v>
      </c>
      <c r="I46" s="181">
        <v>0</v>
      </c>
      <c r="J46" s="181">
        <v>0</v>
      </c>
      <c r="K46" s="181">
        <v>0</v>
      </c>
      <c r="L46" s="181">
        <v>0</v>
      </c>
      <c r="M46" s="181">
        <v>0</v>
      </c>
      <c r="N46" s="181">
        <v>0</v>
      </c>
      <c r="O46" s="181">
        <v>0</v>
      </c>
      <c r="P46" s="181">
        <v>0</v>
      </c>
      <c r="Q46" s="181">
        <v>0</v>
      </c>
      <c r="R46" s="181">
        <v>0</v>
      </c>
      <c r="S46" s="181">
        <v>0</v>
      </c>
      <c r="T46" s="181">
        <v>258881</v>
      </c>
      <c r="U46" s="181">
        <v>0</v>
      </c>
      <c r="V46" s="181">
        <v>0</v>
      </c>
      <c r="W46" s="181">
        <v>0</v>
      </c>
      <c r="X46" s="181">
        <v>0</v>
      </c>
      <c r="Y46" s="181">
        <v>0</v>
      </c>
      <c r="Z46" s="181">
        <v>0</v>
      </c>
      <c r="AA46" s="181">
        <v>0</v>
      </c>
      <c r="AB46" s="181">
        <v>0</v>
      </c>
      <c r="AC46" s="181">
        <v>0</v>
      </c>
      <c r="AD46" s="181">
        <v>20140</v>
      </c>
      <c r="AE46" s="181">
        <v>0</v>
      </c>
      <c r="AF46" s="181">
        <v>0</v>
      </c>
      <c r="AG46" s="181">
        <v>0</v>
      </c>
      <c r="AH46" s="181">
        <v>0</v>
      </c>
      <c r="AI46" s="181">
        <v>172378</v>
      </c>
      <c r="AJ46" s="181">
        <v>0</v>
      </c>
      <c r="AK46" s="181">
        <v>0</v>
      </c>
      <c r="AL46" s="181">
        <v>0</v>
      </c>
      <c r="AM46" s="181">
        <v>0</v>
      </c>
      <c r="AN46" s="181">
        <v>0</v>
      </c>
      <c r="AO46" s="181">
        <v>0</v>
      </c>
      <c r="AP46" s="181">
        <v>0</v>
      </c>
      <c r="AQ46" s="181">
        <v>0</v>
      </c>
      <c r="AR46" s="181">
        <v>0</v>
      </c>
      <c r="AS46" s="181">
        <v>0</v>
      </c>
      <c r="AT46" s="181">
        <v>0</v>
      </c>
      <c r="AU46" s="181">
        <v>66363</v>
      </c>
      <c r="AV46" s="181">
        <v>0</v>
      </c>
      <c r="AW46" s="181">
        <v>0</v>
      </c>
      <c r="AX46" s="181">
        <v>0</v>
      </c>
      <c r="AY46" s="181">
        <v>0</v>
      </c>
      <c r="AZ46" s="181">
        <v>0</v>
      </c>
      <c r="BA46" s="181">
        <v>0</v>
      </c>
      <c r="BB46" s="181">
        <v>0</v>
      </c>
      <c r="BC46" s="181">
        <v>0</v>
      </c>
      <c r="BD46" s="181">
        <v>0</v>
      </c>
      <c r="BE46" s="181">
        <v>0</v>
      </c>
      <c r="BF46" s="181">
        <v>0</v>
      </c>
      <c r="BG46" s="181">
        <v>0</v>
      </c>
      <c r="BH46" s="181">
        <v>0</v>
      </c>
      <c r="BI46" s="181">
        <v>0</v>
      </c>
      <c r="BJ46" s="181">
        <v>0</v>
      </c>
      <c r="BK46" s="181">
        <v>0</v>
      </c>
      <c r="BL46" s="181">
        <v>0</v>
      </c>
      <c r="BM46" s="182" t="s">
        <v>467</v>
      </c>
      <c r="BN46" s="182" t="s">
        <v>467</v>
      </c>
      <c r="BO46" s="182" t="s">
        <v>467</v>
      </c>
      <c r="BP46" s="182" t="s">
        <v>467</v>
      </c>
      <c r="BQ46" s="182" t="s">
        <v>467</v>
      </c>
      <c r="BR46" s="182" t="s">
        <v>467</v>
      </c>
      <c r="BS46" s="182" t="s">
        <v>467</v>
      </c>
      <c r="BT46" s="182" t="s">
        <v>467</v>
      </c>
      <c r="BU46" s="182" t="s">
        <v>467</v>
      </c>
      <c r="BV46" s="182" t="s">
        <v>467</v>
      </c>
      <c r="BW46" s="182" t="s">
        <v>467</v>
      </c>
      <c r="BX46" s="182" t="s">
        <v>467</v>
      </c>
      <c r="BY46" s="182" t="s">
        <v>467</v>
      </c>
      <c r="BZ46" s="181">
        <v>0</v>
      </c>
      <c r="CA46" s="181">
        <v>0</v>
      </c>
      <c r="CB46" s="181">
        <v>0</v>
      </c>
      <c r="CC46" s="181">
        <v>0</v>
      </c>
      <c r="CD46" s="181">
        <v>0</v>
      </c>
      <c r="CE46" s="181">
        <v>0</v>
      </c>
      <c r="CF46" s="181">
        <v>0</v>
      </c>
      <c r="CG46" s="181">
        <v>0</v>
      </c>
      <c r="CH46" s="181">
        <v>0</v>
      </c>
      <c r="CI46" s="181">
        <v>0</v>
      </c>
      <c r="CJ46" s="181">
        <v>0</v>
      </c>
      <c r="CK46" s="181">
        <v>0</v>
      </c>
      <c r="CL46" s="181">
        <v>0</v>
      </c>
      <c r="CM46" s="181">
        <v>0</v>
      </c>
      <c r="CN46" s="181">
        <v>0</v>
      </c>
      <c r="CO46" s="181">
        <v>0</v>
      </c>
      <c r="CP46" s="181">
        <v>0</v>
      </c>
      <c r="CQ46" s="182" t="s">
        <v>467</v>
      </c>
      <c r="CR46" s="182" t="s">
        <v>467</v>
      </c>
      <c r="CS46" s="182" t="s">
        <v>467</v>
      </c>
      <c r="CT46" s="181">
        <v>0</v>
      </c>
      <c r="CU46" s="181">
        <v>0</v>
      </c>
      <c r="CV46" s="181">
        <v>0</v>
      </c>
      <c r="CW46" s="181">
        <v>0</v>
      </c>
      <c r="CX46" s="181">
        <v>0</v>
      </c>
      <c r="CY46" s="181">
        <v>0</v>
      </c>
      <c r="CZ46" s="182" t="s">
        <v>467</v>
      </c>
      <c r="DA46" s="182" t="s">
        <v>467</v>
      </c>
      <c r="DB46" s="182" t="s">
        <v>467</v>
      </c>
      <c r="DC46" s="181">
        <v>0</v>
      </c>
      <c r="DD46" s="181">
        <v>0</v>
      </c>
      <c r="DE46" s="181">
        <v>0</v>
      </c>
      <c r="DF46" s="181">
        <v>0</v>
      </c>
      <c r="DG46" s="183">
        <v>0</v>
      </c>
    </row>
    <row r="47" spans="1:111" ht="24" customHeight="1">
      <c r="A47" s="334" t="s">
        <v>677</v>
      </c>
      <c r="B47" s="335" t="s">
        <v>504</v>
      </c>
      <c r="C47" s="335" t="s">
        <v>504</v>
      </c>
      <c r="D47" s="253" t="s">
        <v>629</v>
      </c>
      <c r="E47" s="181">
        <v>2395461.34</v>
      </c>
      <c r="F47" s="181">
        <v>2038073.6</v>
      </c>
      <c r="G47" s="181">
        <v>635129.67000000004</v>
      </c>
      <c r="H47" s="181">
        <v>422370</v>
      </c>
      <c r="I47" s="181">
        <v>707692.67</v>
      </c>
      <c r="J47" s="181">
        <v>108000</v>
      </c>
      <c r="K47" s="181">
        <v>0</v>
      </c>
      <c r="L47" s="181">
        <v>0</v>
      </c>
      <c r="M47" s="181">
        <v>0</v>
      </c>
      <c r="N47" s="181">
        <v>0</v>
      </c>
      <c r="O47" s="181">
        <v>0</v>
      </c>
      <c r="P47" s="181">
        <v>45991.96</v>
      </c>
      <c r="Q47" s="181">
        <v>0</v>
      </c>
      <c r="R47" s="181">
        <v>0</v>
      </c>
      <c r="S47" s="181">
        <v>118889.3</v>
      </c>
      <c r="T47" s="181">
        <v>296758.31</v>
      </c>
      <c r="U47" s="181">
        <v>18420.759999999998</v>
      </c>
      <c r="V47" s="181">
        <v>0</v>
      </c>
      <c r="W47" s="181">
        <v>0</v>
      </c>
      <c r="X47" s="181">
        <v>0</v>
      </c>
      <c r="Y47" s="181">
        <v>1800</v>
      </c>
      <c r="Z47" s="181">
        <v>14852.34</v>
      </c>
      <c r="AA47" s="181">
        <v>27840.83</v>
      </c>
      <c r="AB47" s="181">
        <v>0</v>
      </c>
      <c r="AC47" s="181">
        <v>32320</v>
      </c>
      <c r="AD47" s="181">
        <v>22973.9</v>
      </c>
      <c r="AE47" s="181">
        <v>0</v>
      </c>
      <c r="AF47" s="181">
        <v>370</v>
      </c>
      <c r="AG47" s="181">
        <v>0</v>
      </c>
      <c r="AH47" s="181">
        <v>0</v>
      </c>
      <c r="AI47" s="181">
        <v>3294</v>
      </c>
      <c r="AJ47" s="181">
        <v>0</v>
      </c>
      <c r="AK47" s="181">
        <v>0</v>
      </c>
      <c r="AL47" s="181">
        <v>0</v>
      </c>
      <c r="AM47" s="181">
        <v>0</v>
      </c>
      <c r="AN47" s="181">
        <v>2400</v>
      </c>
      <c r="AO47" s="181">
        <v>0</v>
      </c>
      <c r="AP47" s="181">
        <v>30456.48</v>
      </c>
      <c r="AQ47" s="181">
        <v>480</v>
      </c>
      <c r="AR47" s="181">
        <v>0</v>
      </c>
      <c r="AS47" s="181">
        <v>141550</v>
      </c>
      <c r="AT47" s="181">
        <v>0</v>
      </c>
      <c r="AU47" s="181">
        <v>0</v>
      </c>
      <c r="AV47" s="181">
        <v>51989.43</v>
      </c>
      <c r="AW47" s="181">
        <v>0</v>
      </c>
      <c r="AX47" s="181">
        <v>0</v>
      </c>
      <c r="AY47" s="181">
        <v>0</v>
      </c>
      <c r="AZ47" s="181">
        <v>0</v>
      </c>
      <c r="BA47" s="181">
        <v>45769</v>
      </c>
      <c r="BB47" s="181">
        <v>0</v>
      </c>
      <c r="BC47" s="181">
        <v>0</v>
      </c>
      <c r="BD47" s="181">
        <v>0</v>
      </c>
      <c r="BE47" s="181">
        <v>0</v>
      </c>
      <c r="BF47" s="181">
        <v>0</v>
      </c>
      <c r="BG47" s="181">
        <v>6220.43</v>
      </c>
      <c r="BH47" s="181">
        <v>0</v>
      </c>
      <c r="BI47" s="181">
        <v>0</v>
      </c>
      <c r="BJ47" s="181">
        <v>0</v>
      </c>
      <c r="BK47" s="181">
        <v>0</v>
      </c>
      <c r="BL47" s="181">
        <v>0</v>
      </c>
      <c r="BM47" s="182" t="s">
        <v>467</v>
      </c>
      <c r="BN47" s="182" t="s">
        <v>467</v>
      </c>
      <c r="BO47" s="182" t="s">
        <v>467</v>
      </c>
      <c r="BP47" s="182" t="s">
        <v>467</v>
      </c>
      <c r="BQ47" s="182" t="s">
        <v>467</v>
      </c>
      <c r="BR47" s="182" t="s">
        <v>467</v>
      </c>
      <c r="BS47" s="182" t="s">
        <v>467</v>
      </c>
      <c r="BT47" s="182" t="s">
        <v>467</v>
      </c>
      <c r="BU47" s="182" t="s">
        <v>467</v>
      </c>
      <c r="BV47" s="182" t="s">
        <v>467</v>
      </c>
      <c r="BW47" s="182" t="s">
        <v>467</v>
      </c>
      <c r="BX47" s="182" t="s">
        <v>467</v>
      </c>
      <c r="BY47" s="182" t="s">
        <v>467</v>
      </c>
      <c r="BZ47" s="181">
        <v>8640</v>
      </c>
      <c r="CA47" s="181">
        <v>0</v>
      </c>
      <c r="CB47" s="181">
        <v>8640</v>
      </c>
      <c r="CC47" s="181">
        <v>0</v>
      </c>
      <c r="CD47" s="181">
        <v>0</v>
      </c>
      <c r="CE47" s="181">
        <v>0</v>
      </c>
      <c r="CF47" s="181">
        <v>0</v>
      </c>
      <c r="CG47" s="181">
        <v>0</v>
      </c>
      <c r="CH47" s="181">
        <v>0</v>
      </c>
      <c r="CI47" s="181">
        <v>0</v>
      </c>
      <c r="CJ47" s="181">
        <v>0</v>
      </c>
      <c r="CK47" s="181">
        <v>0</v>
      </c>
      <c r="CL47" s="181">
        <v>0</v>
      </c>
      <c r="CM47" s="181">
        <v>0</v>
      </c>
      <c r="CN47" s="181">
        <v>0</v>
      </c>
      <c r="CO47" s="181">
        <v>0</v>
      </c>
      <c r="CP47" s="181">
        <v>0</v>
      </c>
      <c r="CQ47" s="182" t="s">
        <v>467</v>
      </c>
      <c r="CR47" s="182" t="s">
        <v>467</v>
      </c>
      <c r="CS47" s="182" t="s">
        <v>467</v>
      </c>
      <c r="CT47" s="181">
        <v>0</v>
      </c>
      <c r="CU47" s="181">
        <v>0</v>
      </c>
      <c r="CV47" s="181">
        <v>0</v>
      </c>
      <c r="CW47" s="181">
        <v>0</v>
      </c>
      <c r="CX47" s="181">
        <v>0</v>
      </c>
      <c r="CY47" s="181">
        <v>0</v>
      </c>
      <c r="CZ47" s="182" t="s">
        <v>467</v>
      </c>
      <c r="DA47" s="182" t="s">
        <v>467</v>
      </c>
      <c r="DB47" s="182" t="s">
        <v>467</v>
      </c>
      <c r="DC47" s="181">
        <v>0</v>
      </c>
      <c r="DD47" s="181">
        <v>0</v>
      </c>
      <c r="DE47" s="181">
        <v>0</v>
      </c>
      <c r="DF47" s="181">
        <v>0</v>
      </c>
      <c r="DG47" s="183">
        <v>0</v>
      </c>
    </row>
    <row r="48" spans="1:111">
      <c r="A48" s="334" t="s">
        <v>678</v>
      </c>
      <c r="B48" s="335" t="s">
        <v>504</v>
      </c>
      <c r="C48" s="335" t="s">
        <v>504</v>
      </c>
      <c r="D48" s="253" t="s">
        <v>679</v>
      </c>
      <c r="E48" s="181">
        <v>4306356.45</v>
      </c>
      <c r="F48" s="181">
        <v>3984508.16</v>
      </c>
      <c r="G48" s="181">
        <v>0</v>
      </c>
      <c r="H48" s="181">
        <v>2758785.05</v>
      </c>
      <c r="I48" s="181">
        <v>0</v>
      </c>
      <c r="J48" s="181">
        <v>0</v>
      </c>
      <c r="K48" s="181">
        <v>0</v>
      </c>
      <c r="L48" s="181">
        <v>0</v>
      </c>
      <c r="M48" s="181">
        <v>0</v>
      </c>
      <c r="N48" s="181">
        <v>0</v>
      </c>
      <c r="O48" s="181">
        <v>0</v>
      </c>
      <c r="P48" s="181">
        <v>1225723.1100000001</v>
      </c>
      <c r="Q48" s="181">
        <v>0</v>
      </c>
      <c r="R48" s="181">
        <v>0</v>
      </c>
      <c r="S48" s="181">
        <v>0</v>
      </c>
      <c r="T48" s="181">
        <v>283542.28999999998</v>
      </c>
      <c r="U48" s="181">
        <v>38013.03</v>
      </c>
      <c r="V48" s="181">
        <v>1900</v>
      </c>
      <c r="W48" s="181">
        <v>0</v>
      </c>
      <c r="X48" s="181">
        <v>985</v>
      </c>
      <c r="Y48" s="181">
        <v>0</v>
      </c>
      <c r="Z48" s="181">
        <v>0</v>
      </c>
      <c r="AA48" s="181">
        <v>3064.46</v>
      </c>
      <c r="AB48" s="181">
        <v>0</v>
      </c>
      <c r="AC48" s="181">
        <v>0</v>
      </c>
      <c r="AD48" s="181">
        <v>28331.8</v>
      </c>
      <c r="AE48" s="181">
        <v>0</v>
      </c>
      <c r="AF48" s="181">
        <v>6183</v>
      </c>
      <c r="AG48" s="181">
        <v>0</v>
      </c>
      <c r="AH48" s="181">
        <v>0</v>
      </c>
      <c r="AI48" s="181">
        <v>202980</v>
      </c>
      <c r="AJ48" s="181">
        <v>2085</v>
      </c>
      <c r="AK48" s="181">
        <v>0</v>
      </c>
      <c r="AL48" s="181">
        <v>0</v>
      </c>
      <c r="AM48" s="181">
        <v>0</v>
      </c>
      <c r="AN48" s="181">
        <v>0</v>
      </c>
      <c r="AO48" s="181">
        <v>0</v>
      </c>
      <c r="AP48" s="181">
        <v>0</v>
      </c>
      <c r="AQ48" s="181">
        <v>0</v>
      </c>
      <c r="AR48" s="181">
        <v>0</v>
      </c>
      <c r="AS48" s="181">
        <v>0</v>
      </c>
      <c r="AT48" s="181">
        <v>0</v>
      </c>
      <c r="AU48" s="181">
        <v>0</v>
      </c>
      <c r="AV48" s="181">
        <v>17186</v>
      </c>
      <c r="AW48" s="181">
        <v>0</v>
      </c>
      <c r="AX48" s="181">
        <v>0</v>
      </c>
      <c r="AY48" s="181">
        <v>0</v>
      </c>
      <c r="AZ48" s="181">
        <v>0</v>
      </c>
      <c r="BA48" s="181">
        <v>14186</v>
      </c>
      <c r="BB48" s="181">
        <v>0</v>
      </c>
      <c r="BC48" s="181">
        <v>3000</v>
      </c>
      <c r="BD48" s="181">
        <v>0</v>
      </c>
      <c r="BE48" s="181">
        <v>0</v>
      </c>
      <c r="BF48" s="181">
        <v>0</v>
      </c>
      <c r="BG48" s="181">
        <v>0</v>
      </c>
      <c r="BH48" s="181">
        <v>0</v>
      </c>
      <c r="BI48" s="181">
        <v>0</v>
      </c>
      <c r="BJ48" s="181">
        <v>0</v>
      </c>
      <c r="BK48" s="181">
        <v>0</v>
      </c>
      <c r="BL48" s="181">
        <v>0</v>
      </c>
      <c r="BM48" s="182" t="s">
        <v>467</v>
      </c>
      <c r="BN48" s="182" t="s">
        <v>467</v>
      </c>
      <c r="BO48" s="182" t="s">
        <v>467</v>
      </c>
      <c r="BP48" s="182" t="s">
        <v>467</v>
      </c>
      <c r="BQ48" s="182" t="s">
        <v>467</v>
      </c>
      <c r="BR48" s="182" t="s">
        <v>467</v>
      </c>
      <c r="BS48" s="182" t="s">
        <v>467</v>
      </c>
      <c r="BT48" s="182" t="s">
        <v>467</v>
      </c>
      <c r="BU48" s="182" t="s">
        <v>467</v>
      </c>
      <c r="BV48" s="182" t="s">
        <v>467</v>
      </c>
      <c r="BW48" s="182" t="s">
        <v>467</v>
      </c>
      <c r="BX48" s="182" t="s">
        <v>467</v>
      </c>
      <c r="BY48" s="182" t="s">
        <v>467</v>
      </c>
      <c r="BZ48" s="181">
        <v>21120</v>
      </c>
      <c r="CA48" s="181">
        <v>0</v>
      </c>
      <c r="CB48" s="181">
        <v>21120</v>
      </c>
      <c r="CC48" s="181">
        <v>0</v>
      </c>
      <c r="CD48" s="181">
        <v>0</v>
      </c>
      <c r="CE48" s="181">
        <v>0</v>
      </c>
      <c r="CF48" s="181">
        <v>0</v>
      </c>
      <c r="CG48" s="181">
        <v>0</v>
      </c>
      <c r="CH48" s="181">
        <v>0</v>
      </c>
      <c r="CI48" s="181">
        <v>0</v>
      </c>
      <c r="CJ48" s="181">
        <v>0</v>
      </c>
      <c r="CK48" s="181">
        <v>0</v>
      </c>
      <c r="CL48" s="181">
        <v>0</v>
      </c>
      <c r="CM48" s="181">
        <v>0</v>
      </c>
      <c r="CN48" s="181">
        <v>0</v>
      </c>
      <c r="CO48" s="181">
        <v>0</v>
      </c>
      <c r="CP48" s="181">
        <v>0</v>
      </c>
      <c r="CQ48" s="182" t="s">
        <v>467</v>
      </c>
      <c r="CR48" s="182" t="s">
        <v>467</v>
      </c>
      <c r="CS48" s="182" t="s">
        <v>467</v>
      </c>
      <c r="CT48" s="181">
        <v>0</v>
      </c>
      <c r="CU48" s="181">
        <v>0</v>
      </c>
      <c r="CV48" s="181">
        <v>0</v>
      </c>
      <c r="CW48" s="181">
        <v>0</v>
      </c>
      <c r="CX48" s="181">
        <v>0</v>
      </c>
      <c r="CY48" s="181">
        <v>0</v>
      </c>
      <c r="CZ48" s="182" t="s">
        <v>467</v>
      </c>
      <c r="DA48" s="182" t="s">
        <v>467</v>
      </c>
      <c r="DB48" s="182" t="s">
        <v>467</v>
      </c>
      <c r="DC48" s="181">
        <v>0</v>
      </c>
      <c r="DD48" s="181">
        <v>0</v>
      </c>
      <c r="DE48" s="181">
        <v>0</v>
      </c>
      <c r="DF48" s="181">
        <v>0</v>
      </c>
      <c r="DG48" s="183">
        <v>0</v>
      </c>
    </row>
    <row r="49" spans="1:111">
      <c r="A49" s="334" t="s">
        <v>680</v>
      </c>
      <c r="B49" s="335" t="s">
        <v>504</v>
      </c>
      <c r="C49" s="335" t="s">
        <v>504</v>
      </c>
      <c r="D49" s="253" t="s">
        <v>681</v>
      </c>
      <c r="E49" s="181">
        <v>11759489.140000001</v>
      </c>
      <c r="F49" s="181">
        <v>10392877.609999999</v>
      </c>
      <c r="G49" s="181">
        <v>2284382</v>
      </c>
      <c r="H49" s="181">
        <v>2003017</v>
      </c>
      <c r="I49" s="181">
        <v>4663209.74</v>
      </c>
      <c r="J49" s="181">
        <v>312000.33</v>
      </c>
      <c r="K49" s="181">
        <v>123480</v>
      </c>
      <c r="L49" s="181">
        <v>0</v>
      </c>
      <c r="M49" s="181">
        <v>0</v>
      </c>
      <c r="N49" s="181">
        <v>0</v>
      </c>
      <c r="O49" s="181">
        <v>0</v>
      </c>
      <c r="P49" s="181">
        <v>31549.54</v>
      </c>
      <c r="Q49" s="181">
        <v>0</v>
      </c>
      <c r="R49" s="181">
        <v>0</v>
      </c>
      <c r="S49" s="181">
        <v>975239</v>
      </c>
      <c r="T49" s="181">
        <v>1282050.6299999999</v>
      </c>
      <c r="U49" s="181">
        <v>27950</v>
      </c>
      <c r="V49" s="181">
        <v>0</v>
      </c>
      <c r="W49" s="181">
        <v>0</v>
      </c>
      <c r="X49" s="181">
        <v>0</v>
      </c>
      <c r="Y49" s="181">
        <v>0</v>
      </c>
      <c r="Z49" s="181">
        <v>0</v>
      </c>
      <c r="AA49" s="181">
        <v>102020</v>
      </c>
      <c r="AB49" s="181">
        <v>0</v>
      </c>
      <c r="AC49" s="181">
        <v>0</v>
      </c>
      <c r="AD49" s="181">
        <v>429309.1</v>
      </c>
      <c r="AE49" s="181">
        <v>0</v>
      </c>
      <c r="AF49" s="181">
        <v>0</v>
      </c>
      <c r="AG49" s="181">
        <v>0</v>
      </c>
      <c r="AH49" s="181">
        <v>0</v>
      </c>
      <c r="AI49" s="181">
        <v>0</v>
      </c>
      <c r="AJ49" s="181">
        <v>0</v>
      </c>
      <c r="AK49" s="181">
        <v>0</v>
      </c>
      <c r="AL49" s="181">
        <v>0</v>
      </c>
      <c r="AM49" s="181">
        <v>0</v>
      </c>
      <c r="AN49" s="181">
        <v>0</v>
      </c>
      <c r="AO49" s="181">
        <v>0</v>
      </c>
      <c r="AP49" s="181">
        <v>109691.53</v>
      </c>
      <c r="AQ49" s="181">
        <v>0</v>
      </c>
      <c r="AR49" s="181">
        <v>0</v>
      </c>
      <c r="AS49" s="181">
        <v>583000</v>
      </c>
      <c r="AT49" s="181">
        <v>0</v>
      </c>
      <c r="AU49" s="181">
        <v>30080</v>
      </c>
      <c r="AV49" s="181">
        <v>84560.9</v>
      </c>
      <c r="AW49" s="181">
        <v>0</v>
      </c>
      <c r="AX49" s="181">
        <v>0</v>
      </c>
      <c r="AY49" s="181">
        <v>0</v>
      </c>
      <c r="AZ49" s="181">
        <v>0</v>
      </c>
      <c r="BA49" s="181">
        <v>0</v>
      </c>
      <c r="BB49" s="181">
        <v>0</v>
      </c>
      <c r="BC49" s="181">
        <v>0</v>
      </c>
      <c r="BD49" s="181">
        <v>0</v>
      </c>
      <c r="BE49" s="181">
        <v>79900</v>
      </c>
      <c r="BF49" s="181">
        <v>0</v>
      </c>
      <c r="BG49" s="181">
        <v>4660.8999999999996</v>
      </c>
      <c r="BH49" s="181">
        <v>0</v>
      </c>
      <c r="BI49" s="181">
        <v>0</v>
      </c>
      <c r="BJ49" s="181">
        <v>0</v>
      </c>
      <c r="BK49" s="181">
        <v>0</v>
      </c>
      <c r="BL49" s="181">
        <v>0</v>
      </c>
      <c r="BM49" s="182" t="s">
        <v>467</v>
      </c>
      <c r="BN49" s="182" t="s">
        <v>467</v>
      </c>
      <c r="BO49" s="182" t="s">
        <v>467</v>
      </c>
      <c r="BP49" s="182" t="s">
        <v>467</v>
      </c>
      <c r="BQ49" s="182" t="s">
        <v>467</v>
      </c>
      <c r="BR49" s="182" t="s">
        <v>467</v>
      </c>
      <c r="BS49" s="182" t="s">
        <v>467</v>
      </c>
      <c r="BT49" s="182" t="s">
        <v>467</v>
      </c>
      <c r="BU49" s="182" t="s">
        <v>467</v>
      </c>
      <c r="BV49" s="182" t="s">
        <v>467</v>
      </c>
      <c r="BW49" s="182" t="s">
        <v>467</v>
      </c>
      <c r="BX49" s="182" t="s">
        <v>467</v>
      </c>
      <c r="BY49" s="182" t="s">
        <v>467</v>
      </c>
      <c r="BZ49" s="181">
        <v>0</v>
      </c>
      <c r="CA49" s="181">
        <v>0</v>
      </c>
      <c r="CB49" s="181">
        <v>0</v>
      </c>
      <c r="CC49" s="181">
        <v>0</v>
      </c>
      <c r="CD49" s="181">
        <v>0</v>
      </c>
      <c r="CE49" s="181">
        <v>0</v>
      </c>
      <c r="CF49" s="181">
        <v>0</v>
      </c>
      <c r="CG49" s="181">
        <v>0</v>
      </c>
      <c r="CH49" s="181">
        <v>0</v>
      </c>
      <c r="CI49" s="181">
        <v>0</v>
      </c>
      <c r="CJ49" s="181">
        <v>0</v>
      </c>
      <c r="CK49" s="181">
        <v>0</v>
      </c>
      <c r="CL49" s="181">
        <v>0</v>
      </c>
      <c r="CM49" s="181">
        <v>0</v>
      </c>
      <c r="CN49" s="181">
        <v>0</v>
      </c>
      <c r="CO49" s="181">
        <v>0</v>
      </c>
      <c r="CP49" s="181">
        <v>0</v>
      </c>
      <c r="CQ49" s="182" t="s">
        <v>467</v>
      </c>
      <c r="CR49" s="182" t="s">
        <v>467</v>
      </c>
      <c r="CS49" s="182" t="s">
        <v>467</v>
      </c>
      <c r="CT49" s="181">
        <v>0</v>
      </c>
      <c r="CU49" s="181">
        <v>0</v>
      </c>
      <c r="CV49" s="181">
        <v>0</v>
      </c>
      <c r="CW49" s="181">
        <v>0</v>
      </c>
      <c r="CX49" s="181">
        <v>0</v>
      </c>
      <c r="CY49" s="181">
        <v>0</v>
      </c>
      <c r="CZ49" s="182" t="s">
        <v>467</v>
      </c>
      <c r="DA49" s="182" t="s">
        <v>467</v>
      </c>
      <c r="DB49" s="182" t="s">
        <v>467</v>
      </c>
      <c r="DC49" s="181">
        <v>0</v>
      </c>
      <c r="DD49" s="181">
        <v>0</v>
      </c>
      <c r="DE49" s="181">
        <v>0</v>
      </c>
      <c r="DF49" s="181">
        <v>0</v>
      </c>
      <c r="DG49" s="183">
        <v>0</v>
      </c>
    </row>
    <row r="50" spans="1:111">
      <c r="A50" s="334" t="s">
        <v>682</v>
      </c>
      <c r="B50" s="335" t="s">
        <v>504</v>
      </c>
      <c r="C50" s="335" t="s">
        <v>504</v>
      </c>
      <c r="D50" s="253" t="s">
        <v>625</v>
      </c>
      <c r="E50" s="181">
        <v>11111262.220000001</v>
      </c>
      <c r="F50" s="181">
        <v>9796718.3499999996</v>
      </c>
      <c r="G50" s="181">
        <v>2060225</v>
      </c>
      <c r="H50" s="181">
        <v>1855894</v>
      </c>
      <c r="I50" s="181">
        <v>4603320.74</v>
      </c>
      <c r="J50" s="181">
        <v>275000.33</v>
      </c>
      <c r="K50" s="181">
        <v>0</v>
      </c>
      <c r="L50" s="181">
        <v>0</v>
      </c>
      <c r="M50" s="181">
        <v>0</v>
      </c>
      <c r="N50" s="181">
        <v>0</v>
      </c>
      <c r="O50" s="181">
        <v>0</v>
      </c>
      <c r="P50" s="181">
        <v>27039.279999999999</v>
      </c>
      <c r="Q50" s="181">
        <v>0</v>
      </c>
      <c r="R50" s="181">
        <v>0</v>
      </c>
      <c r="S50" s="181">
        <v>975239</v>
      </c>
      <c r="T50" s="181">
        <v>1229982.97</v>
      </c>
      <c r="U50" s="181">
        <v>0</v>
      </c>
      <c r="V50" s="181">
        <v>0</v>
      </c>
      <c r="W50" s="181">
        <v>0</v>
      </c>
      <c r="X50" s="181">
        <v>0</v>
      </c>
      <c r="Y50" s="181">
        <v>0</v>
      </c>
      <c r="Z50" s="181">
        <v>0</v>
      </c>
      <c r="AA50" s="181">
        <v>102020</v>
      </c>
      <c r="AB50" s="181">
        <v>0</v>
      </c>
      <c r="AC50" s="181">
        <v>0</v>
      </c>
      <c r="AD50" s="181">
        <v>429309.1</v>
      </c>
      <c r="AE50" s="181">
        <v>0</v>
      </c>
      <c r="AF50" s="181">
        <v>0</v>
      </c>
      <c r="AG50" s="181">
        <v>0</v>
      </c>
      <c r="AH50" s="181">
        <v>0</v>
      </c>
      <c r="AI50" s="181">
        <v>0</v>
      </c>
      <c r="AJ50" s="181">
        <v>0</v>
      </c>
      <c r="AK50" s="181">
        <v>0</v>
      </c>
      <c r="AL50" s="181">
        <v>0</v>
      </c>
      <c r="AM50" s="181">
        <v>0</v>
      </c>
      <c r="AN50" s="181">
        <v>0</v>
      </c>
      <c r="AO50" s="181">
        <v>0</v>
      </c>
      <c r="AP50" s="181">
        <v>100773.87</v>
      </c>
      <c r="AQ50" s="181">
        <v>0</v>
      </c>
      <c r="AR50" s="181">
        <v>0</v>
      </c>
      <c r="AS50" s="181">
        <v>583000</v>
      </c>
      <c r="AT50" s="181">
        <v>0</v>
      </c>
      <c r="AU50" s="181">
        <v>14880</v>
      </c>
      <c r="AV50" s="181">
        <v>84560.9</v>
      </c>
      <c r="AW50" s="181">
        <v>0</v>
      </c>
      <c r="AX50" s="181">
        <v>0</v>
      </c>
      <c r="AY50" s="181">
        <v>0</v>
      </c>
      <c r="AZ50" s="181">
        <v>0</v>
      </c>
      <c r="BA50" s="181">
        <v>0</v>
      </c>
      <c r="BB50" s="181">
        <v>0</v>
      </c>
      <c r="BC50" s="181">
        <v>0</v>
      </c>
      <c r="BD50" s="181">
        <v>0</v>
      </c>
      <c r="BE50" s="181">
        <v>79900</v>
      </c>
      <c r="BF50" s="181">
        <v>0</v>
      </c>
      <c r="BG50" s="181">
        <v>4660.8999999999996</v>
      </c>
      <c r="BH50" s="181">
        <v>0</v>
      </c>
      <c r="BI50" s="181">
        <v>0</v>
      </c>
      <c r="BJ50" s="181">
        <v>0</v>
      </c>
      <c r="BK50" s="181">
        <v>0</v>
      </c>
      <c r="BL50" s="181">
        <v>0</v>
      </c>
      <c r="BM50" s="182" t="s">
        <v>467</v>
      </c>
      <c r="BN50" s="182" t="s">
        <v>467</v>
      </c>
      <c r="BO50" s="182" t="s">
        <v>467</v>
      </c>
      <c r="BP50" s="182" t="s">
        <v>467</v>
      </c>
      <c r="BQ50" s="182" t="s">
        <v>467</v>
      </c>
      <c r="BR50" s="182" t="s">
        <v>467</v>
      </c>
      <c r="BS50" s="182" t="s">
        <v>467</v>
      </c>
      <c r="BT50" s="182" t="s">
        <v>467</v>
      </c>
      <c r="BU50" s="182" t="s">
        <v>467</v>
      </c>
      <c r="BV50" s="182" t="s">
        <v>467</v>
      </c>
      <c r="BW50" s="182" t="s">
        <v>467</v>
      </c>
      <c r="BX50" s="182" t="s">
        <v>467</v>
      </c>
      <c r="BY50" s="182" t="s">
        <v>467</v>
      </c>
      <c r="BZ50" s="181">
        <v>0</v>
      </c>
      <c r="CA50" s="181">
        <v>0</v>
      </c>
      <c r="CB50" s="181">
        <v>0</v>
      </c>
      <c r="CC50" s="181">
        <v>0</v>
      </c>
      <c r="CD50" s="181">
        <v>0</v>
      </c>
      <c r="CE50" s="181">
        <v>0</v>
      </c>
      <c r="CF50" s="181">
        <v>0</v>
      </c>
      <c r="CG50" s="181">
        <v>0</v>
      </c>
      <c r="CH50" s="181">
        <v>0</v>
      </c>
      <c r="CI50" s="181">
        <v>0</v>
      </c>
      <c r="CJ50" s="181">
        <v>0</v>
      </c>
      <c r="CK50" s="181">
        <v>0</v>
      </c>
      <c r="CL50" s="181">
        <v>0</v>
      </c>
      <c r="CM50" s="181">
        <v>0</v>
      </c>
      <c r="CN50" s="181">
        <v>0</v>
      </c>
      <c r="CO50" s="181">
        <v>0</v>
      </c>
      <c r="CP50" s="181">
        <v>0</v>
      </c>
      <c r="CQ50" s="182" t="s">
        <v>467</v>
      </c>
      <c r="CR50" s="182" t="s">
        <v>467</v>
      </c>
      <c r="CS50" s="182" t="s">
        <v>467</v>
      </c>
      <c r="CT50" s="181">
        <v>0</v>
      </c>
      <c r="CU50" s="181">
        <v>0</v>
      </c>
      <c r="CV50" s="181">
        <v>0</v>
      </c>
      <c r="CW50" s="181">
        <v>0</v>
      </c>
      <c r="CX50" s="181">
        <v>0</v>
      </c>
      <c r="CY50" s="181">
        <v>0</v>
      </c>
      <c r="CZ50" s="182" t="s">
        <v>467</v>
      </c>
      <c r="DA50" s="182" t="s">
        <v>467</v>
      </c>
      <c r="DB50" s="182" t="s">
        <v>467</v>
      </c>
      <c r="DC50" s="181">
        <v>0</v>
      </c>
      <c r="DD50" s="181">
        <v>0</v>
      </c>
      <c r="DE50" s="181">
        <v>0</v>
      </c>
      <c r="DF50" s="181">
        <v>0</v>
      </c>
      <c r="DG50" s="183">
        <v>0</v>
      </c>
    </row>
    <row r="51" spans="1:111" ht="24" customHeight="1">
      <c r="A51" s="334" t="s">
        <v>683</v>
      </c>
      <c r="B51" s="335" t="s">
        <v>504</v>
      </c>
      <c r="C51" s="335" t="s">
        <v>504</v>
      </c>
      <c r="D51" s="253" t="s">
        <v>629</v>
      </c>
      <c r="E51" s="181">
        <v>648226.92000000004</v>
      </c>
      <c r="F51" s="181">
        <v>596159.26</v>
      </c>
      <c r="G51" s="181">
        <v>224157</v>
      </c>
      <c r="H51" s="181">
        <v>147123</v>
      </c>
      <c r="I51" s="181">
        <v>59889</v>
      </c>
      <c r="J51" s="181">
        <v>37000</v>
      </c>
      <c r="K51" s="181">
        <v>123480</v>
      </c>
      <c r="L51" s="181">
        <v>0</v>
      </c>
      <c r="M51" s="181">
        <v>0</v>
      </c>
      <c r="N51" s="181">
        <v>0</v>
      </c>
      <c r="O51" s="181">
        <v>0</v>
      </c>
      <c r="P51" s="181">
        <v>4510.26</v>
      </c>
      <c r="Q51" s="181">
        <v>0</v>
      </c>
      <c r="R51" s="181">
        <v>0</v>
      </c>
      <c r="S51" s="181">
        <v>0</v>
      </c>
      <c r="T51" s="181">
        <v>52067.66</v>
      </c>
      <c r="U51" s="181">
        <v>27950</v>
      </c>
      <c r="V51" s="181">
        <v>0</v>
      </c>
      <c r="W51" s="181">
        <v>0</v>
      </c>
      <c r="X51" s="181">
        <v>0</v>
      </c>
      <c r="Y51" s="181">
        <v>0</v>
      </c>
      <c r="Z51" s="181">
        <v>0</v>
      </c>
      <c r="AA51" s="181">
        <v>0</v>
      </c>
      <c r="AB51" s="181">
        <v>0</v>
      </c>
      <c r="AC51" s="181">
        <v>0</v>
      </c>
      <c r="AD51" s="181">
        <v>0</v>
      </c>
      <c r="AE51" s="181">
        <v>0</v>
      </c>
      <c r="AF51" s="181">
        <v>0</v>
      </c>
      <c r="AG51" s="181">
        <v>0</v>
      </c>
      <c r="AH51" s="181">
        <v>0</v>
      </c>
      <c r="AI51" s="181">
        <v>0</v>
      </c>
      <c r="AJ51" s="181">
        <v>0</v>
      </c>
      <c r="AK51" s="181">
        <v>0</v>
      </c>
      <c r="AL51" s="181">
        <v>0</v>
      </c>
      <c r="AM51" s="181">
        <v>0</v>
      </c>
      <c r="AN51" s="181">
        <v>0</v>
      </c>
      <c r="AO51" s="181">
        <v>0</v>
      </c>
      <c r="AP51" s="181">
        <v>8917.66</v>
      </c>
      <c r="AQ51" s="181">
        <v>0</v>
      </c>
      <c r="AR51" s="181">
        <v>0</v>
      </c>
      <c r="AS51" s="181">
        <v>0</v>
      </c>
      <c r="AT51" s="181">
        <v>0</v>
      </c>
      <c r="AU51" s="181">
        <v>15200</v>
      </c>
      <c r="AV51" s="181">
        <v>0</v>
      </c>
      <c r="AW51" s="181">
        <v>0</v>
      </c>
      <c r="AX51" s="181">
        <v>0</v>
      </c>
      <c r="AY51" s="181">
        <v>0</v>
      </c>
      <c r="AZ51" s="181">
        <v>0</v>
      </c>
      <c r="BA51" s="181">
        <v>0</v>
      </c>
      <c r="BB51" s="181">
        <v>0</v>
      </c>
      <c r="BC51" s="181">
        <v>0</v>
      </c>
      <c r="BD51" s="181">
        <v>0</v>
      </c>
      <c r="BE51" s="181">
        <v>0</v>
      </c>
      <c r="BF51" s="181">
        <v>0</v>
      </c>
      <c r="BG51" s="181">
        <v>0</v>
      </c>
      <c r="BH51" s="181">
        <v>0</v>
      </c>
      <c r="BI51" s="181">
        <v>0</v>
      </c>
      <c r="BJ51" s="181">
        <v>0</v>
      </c>
      <c r="BK51" s="181">
        <v>0</v>
      </c>
      <c r="BL51" s="181">
        <v>0</v>
      </c>
      <c r="BM51" s="182" t="s">
        <v>467</v>
      </c>
      <c r="BN51" s="182" t="s">
        <v>467</v>
      </c>
      <c r="BO51" s="182" t="s">
        <v>467</v>
      </c>
      <c r="BP51" s="182" t="s">
        <v>467</v>
      </c>
      <c r="BQ51" s="182" t="s">
        <v>467</v>
      </c>
      <c r="BR51" s="182" t="s">
        <v>467</v>
      </c>
      <c r="BS51" s="182" t="s">
        <v>467</v>
      </c>
      <c r="BT51" s="182" t="s">
        <v>467</v>
      </c>
      <c r="BU51" s="182" t="s">
        <v>467</v>
      </c>
      <c r="BV51" s="182" t="s">
        <v>467</v>
      </c>
      <c r="BW51" s="182" t="s">
        <v>467</v>
      </c>
      <c r="BX51" s="182" t="s">
        <v>467</v>
      </c>
      <c r="BY51" s="182" t="s">
        <v>467</v>
      </c>
      <c r="BZ51" s="181">
        <v>0</v>
      </c>
      <c r="CA51" s="181">
        <v>0</v>
      </c>
      <c r="CB51" s="181">
        <v>0</v>
      </c>
      <c r="CC51" s="181">
        <v>0</v>
      </c>
      <c r="CD51" s="181">
        <v>0</v>
      </c>
      <c r="CE51" s="181">
        <v>0</v>
      </c>
      <c r="CF51" s="181">
        <v>0</v>
      </c>
      <c r="CG51" s="181">
        <v>0</v>
      </c>
      <c r="CH51" s="181">
        <v>0</v>
      </c>
      <c r="CI51" s="181">
        <v>0</v>
      </c>
      <c r="CJ51" s="181">
        <v>0</v>
      </c>
      <c r="CK51" s="181">
        <v>0</v>
      </c>
      <c r="CL51" s="181">
        <v>0</v>
      </c>
      <c r="CM51" s="181">
        <v>0</v>
      </c>
      <c r="CN51" s="181">
        <v>0</v>
      </c>
      <c r="CO51" s="181">
        <v>0</v>
      </c>
      <c r="CP51" s="181">
        <v>0</v>
      </c>
      <c r="CQ51" s="182" t="s">
        <v>467</v>
      </c>
      <c r="CR51" s="182" t="s">
        <v>467</v>
      </c>
      <c r="CS51" s="182" t="s">
        <v>467</v>
      </c>
      <c r="CT51" s="181">
        <v>0</v>
      </c>
      <c r="CU51" s="181">
        <v>0</v>
      </c>
      <c r="CV51" s="181">
        <v>0</v>
      </c>
      <c r="CW51" s="181">
        <v>0</v>
      </c>
      <c r="CX51" s="181">
        <v>0</v>
      </c>
      <c r="CY51" s="181">
        <v>0</v>
      </c>
      <c r="CZ51" s="182" t="s">
        <v>467</v>
      </c>
      <c r="DA51" s="182" t="s">
        <v>467</v>
      </c>
      <c r="DB51" s="182" t="s">
        <v>467</v>
      </c>
      <c r="DC51" s="181">
        <v>0</v>
      </c>
      <c r="DD51" s="181">
        <v>0</v>
      </c>
      <c r="DE51" s="181">
        <v>0</v>
      </c>
      <c r="DF51" s="181">
        <v>0</v>
      </c>
      <c r="DG51" s="183">
        <v>0</v>
      </c>
    </row>
    <row r="52" spans="1:111">
      <c r="A52" s="334" t="s">
        <v>684</v>
      </c>
      <c r="B52" s="335" t="s">
        <v>504</v>
      </c>
      <c r="C52" s="335" t="s">
        <v>504</v>
      </c>
      <c r="D52" s="253" t="s">
        <v>685</v>
      </c>
      <c r="E52" s="181">
        <v>7767791.04</v>
      </c>
      <c r="F52" s="181">
        <v>6850627.8399999999</v>
      </c>
      <c r="G52" s="181">
        <v>2158910</v>
      </c>
      <c r="H52" s="181">
        <v>1556176</v>
      </c>
      <c r="I52" s="181">
        <v>2572755</v>
      </c>
      <c r="J52" s="181">
        <v>211371</v>
      </c>
      <c r="K52" s="181">
        <v>0</v>
      </c>
      <c r="L52" s="181">
        <v>0</v>
      </c>
      <c r="M52" s="181">
        <v>0</v>
      </c>
      <c r="N52" s="181">
        <v>0</v>
      </c>
      <c r="O52" s="181">
        <v>0</v>
      </c>
      <c r="P52" s="181">
        <v>37474.14</v>
      </c>
      <c r="Q52" s="181">
        <v>0</v>
      </c>
      <c r="R52" s="181">
        <v>0</v>
      </c>
      <c r="S52" s="181">
        <v>313941.7</v>
      </c>
      <c r="T52" s="181">
        <v>908363.2</v>
      </c>
      <c r="U52" s="181">
        <v>83276.240000000005</v>
      </c>
      <c r="V52" s="181">
        <v>5000</v>
      </c>
      <c r="W52" s="181">
        <v>0</v>
      </c>
      <c r="X52" s="181">
        <v>109</v>
      </c>
      <c r="Y52" s="181">
        <v>0</v>
      </c>
      <c r="Z52" s="181">
        <v>0</v>
      </c>
      <c r="AA52" s="181">
        <v>60028.21</v>
      </c>
      <c r="AB52" s="181">
        <v>0</v>
      </c>
      <c r="AC52" s="181">
        <v>0</v>
      </c>
      <c r="AD52" s="181">
        <v>62720</v>
      </c>
      <c r="AE52" s="181">
        <v>0</v>
      </c>
      <c r="AF52" s="181">
        <v>760</v>
      </c>
      <c r="AG52" s="181">
        <v>0</v>
      </c>
      <c r="AH52" s="181">
        <v>1850</v>
      </c>
      <c r="AI52" s="181">
        <v>0</v>
      </c>
      <c r="AJ52" s="181">
        <v>18255</v>
      </c>
      <c r="AK52" s="181">
        <v>0</v>
      </c>
      <c r="AL52" s="181">
        <v>0</v>
      </c>
      <c r="AM52" s="181">
        <v>0</v>
      </c>
      <c r="AN52" s="181">
        <v>0</v>
      </c>
      <c r="AO52" s="181">
        <v>0</v>
      </c>
      <c r="AP52" s="181">
        <v>28050.54</v>
      </c>
      <c r="AQ52" s="181">
        <v>0</v>
      </c>
      <c r="AR52" s="181">
        <v>28185.77</v>
      </c>
      <c r="AS52" s="181">
        <v>539134.17000000004</v>
      </c>
      <c r="AT52" s="181">
        <v>41341.17</v>
      </c>
      <c r="AU52" s="181">
        <v>39653.1</v>
      </c>
      <c r="AV52" s="181">
        <v>8800</v>
      </c>
      <c r="AW52" s="181">
        <v>0</v>
      </c>
      <c r="AX52" s="181">
        <v>0</v>
      </c>
      <c r="AY52" s="181">
        <v>0</v>
      </c>
      <c r="AZ52" s="181">
        <v>0</v>
      </c>
      <c r="BA52" s="181">
        <v>0</v>
      </c>
      <c r="BB52" s="181">
        <v>0</v>
      </c>
      <c r="BC52" s="181">
        <v>0</v>
      </c>
      <c r="BD52" s="181">
        <v>0</v>
      </c>
      <c r="BE52" s="181">
        <v>0</v>
      </c>
      <c r="BF52" s="181">
        <v>0</v>
      </c>
      <c r="BG52" s="181">
        <v>8800</v>
      </c>
      <c r="BH52" s="181">
        <v>0</v>
      </c>
      <c r="BI52" s="181">
        <v>0</v>
      </c>
      <c r="BJ52" s="181">
        <v>0</v>
      </c>
      <c r="BK52" s="181">
        <v>0</v>
      </c>
      <c r="BL52" s="181">
        <v>0</v>
      </c>
      <c r="BM52" s="182" t="s">
        <v>467</v>
      </c>
      <c r="BN52" s="182" t="s">
        <v>467</v>
      </c>
      <c r="BO52" s="182" t="s">
        <v>467</v>
      </c>
      <c r="BP52" s="182" t="s">
        <v>467</v>
      </c>
      <c r="BQ52" s="182" t="s">
        <v>467</v>
      </c>
      <c r="BR52" s="182" t="s">
        <v>467</v>
      </c>
      <c r="BS52" s="182" t="s">
        <v>467</v>
      </c>
      <c r="BT52" s="182" t="s">
        <v>467</v>
      </c>
      <c r="BU52" s="182" t="s">
        <v>467</v>
      </c>
      <c r="BV52" s="182" t="s">
        <v>467</v>
      </c>
      <c r="BW52" s="182" t="s">
        <v>467</v>
      </c>
      <c r="BX52" s="182" t="s">
        <v>467</v>
      </c>
      <c r="BY52" s="182" t="s">
        <v>467</v>
      </c>
      <c r="BZ52" s="181">
        <v>0</v>
      </c>
      <c r="CA52" s="181">
        <v>0</v>
      </c>
      <c r="CB52" s="181">
        <v>0</v>
      </c>
      <c r="CC52" s="181">
        <v>0</v>
      </c>
      <c r="CD52" s="181">
        <v>0</v>
      </c>
      <c r="CE52" s="181">
        <v>0</v>
      </c>
      <c r="CF52" s="181">
        <v>0</v>
      </c>
      <c r="CG52" s="181">
        <v>0</v>
      </c>
      <c r="CH52" s="181">
        <v>0</v>
      </c>
      <c r="CI52" s="181">
        <v>0</v>
      </c>
      <c r="CJ52" s="181">
        <v>0</v>
      </c>
      <c r="CK52" s="181">
        <v>0</v>
      </c>
      <c r="CL52" s="181">
        <v>0</v>
      </c>
      <c r="CM52" s="181">
        <v>0</v>
      </c>
      <c r="CN52" s="181">
        <v>0</v>
      </c>
      <c r="CO52" s="181">
        <v>0</v>
      </c>
      <c r="CP52" s="181">
        <v>0</v>
      </c>
      <c r="CQ52" s="182" t="s">
        <v>467</v>
      </c>
      <c r="CR52" s="182" t="s">
        <v>467</v>
      </c>
      <c r="CS52" s="182" t="s">
        <v>467</v>
      </c>
      <c r="CT52" s="181">
        <v>0</v>
      </c>
      <c r="CU52" s="181">
        <v>0</v>
      </c>
      <c r="CV52" s="181">
        <v>0</v>
      </c>
      <c r="CW52" s="181">
        <v>0</v>
      </c>
      <c r="CX52" s="181">
        <v>0</v>
      </c>
      <c r="CY52" s="181">
        <v>0</v>
      </c>
      <c r="CZ52" s="182" t="s">
        <v>467</v>
      </c>
      <c r="DA52" s="182" t="s">
        <v>467</v>
      </c>
      <c r="DB52" s="182" t="s">
        <v>467</v>
      </c>
      <c r="DC52" s="181">
        <v>0</v>
      </c>
      <c r="DD52" s="181">
        <v>0</v>
      </c>
      <c r="DE52" s="181">
        <v>0</v>
      </c>
      <c r="DF52" s="181">
        <v>0</v>
      </c>
      <c r="DG52" s="183">
        <v>0</v>
      </c>
    </row>
    <row r="53" spans="1:111">
      <c r="A53" s="334" t="s">
        <v>686</v>
      </c>
      <c r="B53" s="335" t="s">
        <v>504</v>
      </c>
      <c r="C53" s="335" t="s">
        <v>504</v>
      </c>
      <c r="D53" s="253" t="s">
        <v>625</v>
      </c>
      <c r="E53" s="181">
        <v>7719905.7999999998</v>
      </c>
      <c r="F53" s="181">
        <v>6850627.8399999999</v>
      </c>
      <c r="G53" s="181">
        <v>2158910</v>
      </c>
      <c r="H53" s="181">
        <v>1556176</v>
      </c>
      <c r="I53" s="181">
        <v>2572755</v>
      </c>
      <c r="J53" s="181">
        <v>211371</v>
      </c>
      <c r="K53" s="181">
        <v>0</v>
      </c>
      <c r="L53" s="181">
        <v>0</v>
      </c>
      <c r="M53" s="181">
        <v>0</v>
      </c>
      <c r="N53" s="181">
        <v>0</v>
      </c>
      <c r="O53" s="181">
        <v>0</v>
      </c>
      <c r="P53" s="181">
        <v>37474.14</v>
      </c>
      <c r="Q53" s="181">
        <v>0</v>
      </c>
      <c r="R53" s="181">
        <v>0</v>
      </c>
      <c r="S53" s="181">
        <v>313941.7</v>
      </c>
      <c r="T53" s="181">
        <v>860477.96</v>
      </c>
      <c r="U53" s="181">
        <v>49954</v>
      </c>
      <c r="V53" s="181">
        <v>5000</v>
      </c>
      <c r="W53" s="181">
        <v>0</v>
      </c>
      <c r="X53" s="181">
        <v>109</v>
      </c>
      <c r="Y53" s="181">
        <v>0</v>
      </c>
      <c r="Z53" s="181">
        <v>0</v>
      </c>
      <c r="AA53" s="181">
        <v>60028.21</v>
      </c>
      <c r="AB53" s="181">
        <v>0</v>
      </c>
      <c r="AC53" s="181">
        <v>0</v>
      </c>
      <c r="AD53" s="181">
        <v>48157</v>
      </c>
      <c r="AE53" s="181">
        <v>0</v>
      </c>
      <c r="AF53" s="181">
        <v>760</v>
      </c>
      <c r="AG53" s="181">
        <v>0</v>
      </c>
      <c r="AH53" s="181">
        <v>1850</v>
      </c>
      <c r="AI53" s="181">
        <v>0</v>
      </c>
      <c r="AJ53" s="181">
        <v>18255</v>
      </c>
      <c r="AK53" s="181">
        <v>0</v>
      </c>
      <c r="AL53" s="181">
        <v>0</v>
      </c>
      <c r="AM53" s="181">
        <v>0</v>
      </c>
      <c r="AN53" s="181">
        <v>0</v>
      </c>
      <c r="AO53" s="181">
        <v>0</v>
      </c>
      <c r="AP53" s="181">
        <v>28050.54</v>
      </c>
      <c r="AQ53" s="181">
        <v>0</v>
      </c>
      <c r="AR53" s="181">
        <v>28185.77</v>
      </c>
      <c r="AS53" s="181">
        <v>539134.17000000004</v>
      </c>
      <c r="AT53" s="181">
        <v>41341.17</v>
      </c>
      <c r="AU53" s="181">
        <v>39653.1</v>
      </c>
      <c r="AV53" s="181">
        <v>8800</v>
      </c>
      <c r="AW53" s="181">
        <v>0</v>
      </c>
      <c r="AX53" s="181">
        <v>0</v>
      </c>
      <c r="AY53" s="181">
        <v>0</v>
      </c>
      <c r="AZ53" s="181">
        <v>0</v>
      </c>
      <c r="BA53" s="181">
        <v>0</v>
      </c>
      <c r="BB53" s="181">
        <v>0</v>
      </c>
      <c r="BC53" s="181">
        <v>0</v>
      </c>
      <c r="BD53" s="181">
        <v>0</v>
      </c>
      <c r="BE53" s="181">
        <v>0</v>
      </c>
      <c r="BF53" s="181">
        <v>0</v>
      </c>
      <c r="BG53" s="181">
        <v>8800</v>
      </c>
      <c r="BH53" s="181">
        <v>0</v>
      </c>
      <c r="BI53" s="181">
        <v>0</v>
      </c>
      <c r="BJ53" s="181">
        <v>0</v>
      </c>
      <c r="BK53" s="181">
        <v>0</v>
      </c>
      <c r="BL53" s="181">
        <v>0</v>
      </c>
      <c r="BM53" s="182" t="s">
        <v>467</v>
      </c>
      <c r="BN53" s="182" t="s">
        <v>467</v>
      </c>
      <c r="BO53" s="182" t="s">
        <v>467</v>
      </c>
      <c r="BP53" s="182" t="s">
        <v>467</v>
      </c>
      <c r="BQ53" s="182" t="s">
        <v>467</v>
      </c>
      <c r="BR53" s="182" t="s">
        <v>467</v>
      </c>
      <c r="BS53" s="182" t="s">
        <v>467</v>
      </c>
      <c r="BT53" s="182" t="s">
        <v>467</v>
      </c>
      <c r="BU53" s="182" t="s">
        <v>467</v>
      </c>
      <c r="BV53" s="182" t="s">
        <v>467</v>
      </c>
      <c r="BW53" s="182" t="s">
        <v>467</v>
      </c>
      <c r="BX53" s="182" t="s">
        <v>467</v>
      </c>
      <c r="BY53" s="182" t="s">
        <v>467</v>
      </c>
      <c r="BZ53" s="181">
        <v>0</v>
      </c>
      <c r="CA53" s="181">
        <v>0</v>
      </c>
      <c r="CB53" s="181">
        <v>0</v>
      </c>
      <c r="CC53" s="181">
        <v>0</v>
      </c>
      <c r="CD53" s="181">
        <v>0</v>
      </c>
      <c r="CE53" s="181">
        <v>0</v>
      </c>
      <c r="CF53" s="181">
        <v>0</v>
      </c>
      <c r="CG53" s="181">
        <v>0</v>
      </c>
      <c r="CH53" s="181">
        <v>0</v>
      </c>
      <c r="CI53" s="181">
        <v>0</v>
      </c>
      <c r="CJ53" s="181">
        <v>0</v>
      </c>
      <c r="CK53" s="181">
        <v>0</v>
      </c>
      <c r="CL53" s="181">
        <v>0</v>
      </c>
      <c r="CM53" s="181">
        <v>0</v>
      </c>
      <c r="CN53" s="181">
        <v>0</v>
      </c>
      <c r="CO53" s="181">
        <v>0</v>
      </c>
      <c r="CP53" s="181">
        <v>0</v>
      </c>
      <c r="CQ53" s="182" t="s">
        <v>467</v>
      </c>
      <c r="CR53" s="182" t="s">
        <v>467</v>
      </c>
      <c r="CS53" s="182" t="s">
        <v>467</v>
      </c>
      <c r="CT53" s="181">
        <v>0</v>
      </c>
      <c r="CU53" s="181">
        <v>0</v>
      </c>
      <c r="CV53" s="181">
        <v>0</v>
      </c>
      <c r="CW53" s="181">
        <v>0</v>
      </c>
      <c r="CX53" s="181">
        <v>0</v>
      </c>
      <c r="CY53" s="181">
        <v>0</v>
      </c>
      <c r="CZ53" s="182" t="s">
        <v>467</v>
      </c>
      <c r="DA53" s="182" t="s">
        <v>467</v>
      </c>
      <c r="DB53" s="182" t="s">
        <v>467</v>
      </c>
      <c r="DC53" s="181">
        <v>0</v>
      </c>
      <c r="DD53" s="181">
        <v>0</v>
      </c>
      <c r="DE53" s="181">
        <v>0</v>
      </c>
      <c r="DF53" s="181">
        <v>0</v>
      </c>
      <c r="DG53" s="183">
        <v>0</v>
      </c>
    </row>
    <row r="54" spans="1:111">
      <c r="A54" s="334" t="s">
        <v>687</v>
      </c>
      <c r="B54" s="335" t="s">
        <v>504</v>
      </c>
      <c r="C54" s="335" t="s">
        <v>504</v>
      </c>
      <c r="D54" s="253" t="s">
        <v>688</v>
      </c>
      <c r="E54" s="181">
        <v>47885.24</v>
      </c>
      <c r="F54" s="181">
        <v>0</v>
      </c>
      <c r="G54" s="181">
        <v>0</v>
      </c>
      <c r="H54" s="181">
        <v>0</v>
      </c>
      <c r="I54" s="181">
        <v>0</v>
      </c>
      <c r="J54" s="181">
        <v>0</v>
      </c>
      <c r="K54" s="181">
        <v>0</v>
      </c>
      <c r="L54" s="181">
        <v>0</v>
      </c>
      <c r="M54" s="181">
        <v>0</v>
      </c>
      <c r="N54" s="181">
        <v>0</v>
      </c>
      <c r="O54" s="181">
        <v>0</v>
      </c>
      <c r="P54" s="181">
        <v>0</v>
      </c>
      <c r="Q54" s="181">
        <v>0</v>
      </c>
      <c r="R54" s="181">
        <v>0</v>
      </c>
      <c r="S54" s="181">
        <v>0</v>
      </c>
      <c r="T54" s="181">
        <v>47885.24</v>
      </c>
      <c r="U54" s="181">
        <v>33322.239999999998</v>
      </c>
      <c r="V54" s="181">
        <v>0</v>
      </c>
      <c r="W54" s="181">
        <v>0</v>
      </c>
      <c r="X54" s="181">
        <v>0</v>
      </c>
      <c r="Y54" s="181">
        <v>0</v>
      </c>
      <c r="Z54" s="181">
        <v>0</v>
      </c>
      <c r="AA54" s="181">
        <v>0</v>
      </c>
      <c r="AB54" s="181">
        <v>0</v>
      </c>
      <c r="AC54" s="181">
        <v>0</v>
      </c>
      <c r="AD54" s="181">
        <v>14563</v>
      </c>
      <c r="AE54" s="181">
        <v>0</v>
      </c>
      <c r="AF54" s="181">
        <v>0</v>
      </c>
      <c r="AG54" s="181">
        <v>0</v>
      </c>
      <c r="AH54" s="181">
        <v>0</v>
      </c>
      <c r="AI54" s="181">
        <v>0</v>
      </c>
      <c r="AJ54" s="181">
        <v>0</v>
      </c>
      <c r="AK54" s="181">
        <v>0</v>
      </c>
      <c r="AL54" s="181">
        <v>0</v>
      </c>
      <c r="AM54" s="181">
        <v>0</v>
      </c>
      <c r="AN54" s="181">
        <v>0</v>
      </c>
      <c r="AO54" s="181">
        <v>0</v>
      </c>
      <c r="AP54" s="181">
        <v>0</v>
      </c>
      <c r="AQ54" s="181">
        <v>0</v>
      </c>
      <c r="AR54" s="181">
        <v>0</v>
      </c>
      <c r="AS54" s="181">
        <v>0</v>
      </c>
      <c r="AT54" s="181">
        <v>0</v>
      </c>
      <c r="AU54" s="181">
        <v>0</v>
      </c>
      <c r="AV54" s="181">
        <v>0</v>
      </c>
      <c r="AW54" s="181">
        <v>0</v>
      </c>
      <c r="AX54" s="181">
        <v>0</v>
      </c>
      <c r="AY54" s="181">
        <v>0</v>
      </c>
      <c r="AZ54" s="181">
        <v>0</v>
      </c>
      <c r="BA54" s="181">
        <v>0</v>
      </c>
      <c r="BB54" s="181">
        <v>0</v>
      </c>
      <c r="BC54" s="181">
        <v>0</v>
      </c>
      <c r="BD54" s="181">
        <v>0</v>
      </c>
      <c r="BE54" s="181">
        <v>0</v>
      </c>
      <c r="BF54" s="181">
        <v>0</v>
      </c>
      <c r="BG54" s="181">
        <v>0</v>
      </c>
      <c r="BH54" s="181">
        <v>0</v>
      </c>
      <c r="BI54" s="181">
        <v>0</v>
      </c>
      <c r="BJ54" s="181">
        <v>0</v>
      </c>
      <c r="BK54" s="181">
        <v>0</v>
      </c>
      <c r="BL54" s="181">
        <v>0</v>
      </c>
      <c r="BM54" s="182" t="s">
        <v>467</v>
      </c>
      <c r="BN54" s="182" t="s">
        <v>467</v>
      </c>
      <c r="BO54" s="182" t="s">
        <v>467</v>
      </c>
      <c r="BP54" s="182" t="s">
        <v>467</v>
      </c>
      <c r="BQ54" s="182" t="s">
        <v>467</v>
      </c>
      <c r="BR54" s="182" t="s">
        <v>467</v>
      </c>
      <c r="BS54" s="182" t="s">
        <v>467</v>
      </c>
      <c r="BT54" s="182" t="s">
        <v>467</v>
      </c>
      <c r="BU54" s="182" t="s">
        <v>467</v>
      </c>
      <c r="BV54" s="182" t="s">
        <v>467</v>
      </c>
      <c r="BW54" s="182" t="s">
        <v>467</v>
      </c>
      <c r="BX54" s="182" t="s">
        <v>467</v>
      </c>
      <c r="BY54" s="182" t="s">
        <v>467</v>
      </c>
      <c r="BZ54" s="181">
        <v>0</v>
      </c>
      <c r="CA54" s="181">
        <v>0</v>
      </c>
      <c r="CB54" s="181">
        <v>0</v>
      </c>
      <c r="CC54" s="181">
        <v>0</v>
      </c>
      <c r="CD54" s="181">
        <v>0</v>
      </c>
      <c r="CE54" s="181">
        <v>0</v>
      </c>
      <c r="CF54" s="181">
        <v>0</v>
      </c>
      <c r="CG54" s="181">
        <v>0</v>
      </c>
      <c r="CH54" s="181">
        <v>0</v>
      </c>
      <c r="CI54" s="181">
        <v>0</v>
      </c>
      <c r="CJ54" s="181">
        <v>0</v>
      </c>
      <c r="CK54" s="181">
        <v>0</v>
      </c>
      <c r="CL54" s="181">
        <v>0</v>
      </c>
      <c r="CM54" s="181">
        <v>0</v>
      </c>
      <c r="CN54" s="181">
        <v>0</v>
      </c>
      <c r="CO54" s="181">
        <v>0</v>
      </c>
      <c r="CP54" s="181">
        <v>0</v>
      </c>
      <c r="CQ54" s="182" t="s">
        <v>467</v>
      </c>
      <c r="CR54" s="182" t="s">
        <v>467</v>
      </c>
      <c r="CS54" s="182" t="s">
        <v>467</v>
      </c>
      <c r="CT54" s="181">
        <v>0</v>
      </c>
      <c r="CU54" s="181">
        <v>0</v>
      </c>
      <c r="CV54" s="181">
        <v>0</v>
      </c>
      <c r="CW54" s="181">
        <v>0</v>
      </c>
      <c r="CX54" s="181">
        <v>0</v>
      </c>
      <c r="CY54" s="181">
        <v>0</v>
      </c>
      <c r="CZ54" s="182" t="s">
        <v>467</v>
      </c>
      <c r="DA54" s="182" t="s">
        <v>467</v>
      </c>
      <c r="DB54" s="182" t="s">
        <v>467</v>
      </c>
      <c r="DC54" s="181">
        <v>0</v>
      </c>
      <c r="DD54" s="181">
        <v>0</v>
      </c>
      <c r="DE54" s="181">
        <v>0</v>
      </c>
      <c r="DF54" s="181">
        <v>0</v>
      </c>
      <c r="DG54" s="183">
        <v>0</v>
      </c>
    </row>
    <row r="55" spans="1:111">
      <c r="A55" s="334" t="s">
        <v>689</v>
      </c>
      <c r="B55" s="335" t="s">
        <v>504</v>
      </c>
      <c r="C55" s="335" t="s">
        <v>504</v>
      </c>
      <c r="D55" s="253" t="s">
        <v>690</v>
      </c>
      <c r="E55" s="181">
        <v>46222000.829999998</v>
      </c>
      <c r="F55" s="181">
        <v>38222875.200000003</v>
      </c>
      <c r="G55" s="181">
        <v>13167472.75</v>
      </c>
      <c r="H55" s="181">
        <v>9026364.8000000007</v>
      </c>
      <c r="I55" s="181">
        <v>15387317.75</v>
      </c>
      <c r="J55" s="181">
        <v>0</v>
      </c>
      <c r="K55" s="181">
        <v>0</v>
      </c>
      <c r="L55" s="181">
        <v>641256.1</v>
      </c>
      <c r="M55" s="181">
        <v>0</v>
      </c>
      <c r="N55" s="181">
        <v>463.8</v>
      </c>
      <c r="O55" s="181">
        <v>0</v>
      </c>
      <c r="P55" s="181">
        <v>0</v>
      </c>
      <c r="Q55" s="181">
        <v>0</v>
      </c>
      <c r="R55" s="181">
        <v>0</v>
      </c>
      <c r="S55" s="181">
        <v>0</v>
      </c>
      <c r="T55" s="181">
        <v>7648360.1299999999</v>
      </c>
      <c r="U55" s="181">
        <v>724636.7</v>
      </c>
      <c r="V55" s="181">
        <v>1184.5</v>
      </c>
      <c r="W55" s="181">
        <v>1000</v>
      </c>
      <c r="X55" s="181">
        <v>8136.5</v>
      </c>
      <c r="Y55" s="181">
        <v>49849.440000000002</v>
      </c>
      <c r="Z55" s="181">
        <v>426391.14</v>
      </c>
      <c r="AA55" s="181">
        <v>712511.27</v>
      </c>
      <c r="AB55" s="181">
        <v>0</v>
      </c>
      <c r="AC55" s="181">
        <v>627333.5</v>
      </c>
      <c r="AD55" s="181">
        <v>289714</v>
      </c>
      <c r="AE55" s="181">
        <v>0</v>
      </c>
      <c r="AF55" s="181">
        <v>324611.13</v>
      </c>
      <c r="AG55" s="181">
        <v>44296</v>
      </c>
      <c r="AH55" s="181">
        <v>14657</v>
      </c>
      <c r="AI55" s="181">
        <v>0</v>
      </c>
      <c r="AJ55" s="181">
        <v>35297</v>
      </c>
      <c r="AK55" s="181">
        <v>0</v>
      </c>
      <c r="AL55" s="181">
        <v>0</v>
      </c>
      <c r="AM55" s="181">
        <v>0</v>
      </c>
      <c r="AN55" s="181">
        <v>54541.19</v>
      </c>
      <c r="AO55" s="181">
        <v>0</v>
      </c>
      <c r="AP55" s="181">
        <v>639459.30000000005</v>
      </c>
      <c r="AQ55" s="181">
        <v>4656.1000000000004</v>
      </c>
      <c r="AR55" s="181">
        <v>0</v>
      </c>
      <c r="AS55" s="181">
        <v>2030950</v>
      </c>
      <c r="AT55" s="181">
        <v>0</v>
      </c>
      <c r="AU55" s="181">
        <v>1659135.36</v>
      </c>
      <c r="AV55" s="181">
        <v>350765.5</v>
      </c>
      <c r="AW55" s="181">
        <v>0</v>
      </c>
      <c r="AX55" s="181">
        <v>0</v>
      </c>
      <c r="AY55" s="181">
        <v>4360.5</v>
      </c>
      <c r="AZ55" s="181">
        <v>0</v>
      </c>
      <c r="BA55" s="181">
        <v>178055</v>
      </c>
      <c r="BB55" s="181">
        <v>0</v>
      </c>
      <c r="BC55" s="181">
        <v>0</v>
      </c>
      <c r="BD55" s="181">
        <v>0</v>
      </c>
      <c r="BE55" s="181">
        <v>0</v>
      </c>
      <c r="BF55" s="181">
        <v>0</v>
      </c>
      <c r="BG55" s="181">
        <v>168350</v>
      </c>
      <c r="BH55" s="181">
        <v>0</v>
      </c>
      <c r="BI55" s="181">
        <v>0</v>
      </c>
      <c r="BJ55" s="181">
        <v>0</v>
      </c>
      <c r="BK55" s="181">
        <v>0</v>
      </c>
      <c r="BL55" s="181">
        <v>0</v>
      </c>
      <c r="BM55" s="182" t="s">
        <v>467</v>
      </c>
      <c r="BN55" s="182" t="s">
        <v>467</v>
      </c>
      <c r="BO55" s="182" t="s">
        <v>467</v>
      </c>
      <c r="BP55" s="182" t="s">
        <v>467</v>
      </c>
      <c r="BQ55" s="182" t="s">
        <v>467</v>
      </c>
      <c r="BR55" s="182" t="s">
        <v>467</v>
      </c>
      <c r="BS55" s="182" t="s">
        <v>467</v>
      </c>
      <c r="BT55" s="182" t="s">
        <v>467</v>
      </c>
      <c r="BU55" s="182" t="s">
        <v>467</v>
      </c>
      <c r="BV55" s="182" t="s">
        <v>467</v>
      </c>
      <c r="BW55" s="182" t="s">
        <v>467</v>
      </c>
      <c r="BX55" s="182" t="s">
        <v>467</v>
      </c>
      <c r="BY55" s="182" t="s">
        <v>467</v>
      </c>
      <c r="BZ55" s="181">
        <v>0</v>
      </c>
      <c r="CA55" s="181">
        <v>0</v>
      </c>
      <c r="CB55" s="181">
        <v>0</v>
      </c>
      <c r="CC55" s="181">
        <v>0</v>
      </c>
      <c r="CD55" s="181">
        <v>0</v>
      </c>
      <c r="CE55" s="181">
        <v>0</v>
      </c>
      <c r="CF55" s="181">
        <v>0</v>
      </c>
      <c r="CG55" s="181">
        <v>0</v>
      </c>
      <c r="CH55" s="181">
        <v>0</v>
      </c>
      <c r="CI55" s="181">
        <v>0</v>
      </c>
      <c r="CJ55" s="181">
        <v>0</v>
      </c>
      <c r="CK55" s="181">
        <v>0</v>
      </c>
      <c r="CL55" s="181">
        <v>0</v>
      </c>
      <c r="CM55" s="181">
        <v>0</v>
      </c>
      <c r="CN55" s="181">
        <v>0</v>
      </c>
      <c r="CO55" s="181">
        <v>0</v>
      </c>
      <c r="CP55" s="181">
        <v>0</v>
      </c>
      <c r="CQ55" s="182" t="s">
        <v>467</v>
      </c>
      <c r="CR55" s="182" t="s">
        <v>467</v>
      </c>
      <c r="CS55" s="182" t="s">
        <v>467</v>
      </c>
      <c r="CT55" s="181">
        <v>0</v>
      </c>
      <c r="CU55" s="181">
        <v>0</v>
      </c>
      <c r="CV55" s="181">
        <v>0</v>
      </c>
      <c r="CW55" s="181">
        <v>0</v>
      </c>
      <c r="CX55" s="181">
        <v>0</v>
      </c>
      <c r="CY55" s="181">
        <v>0</v>
      </c>
      <c r="CZ55" s="182" t="s">
        <v>467</v>
      </c>
      <c r="DA55" s="182" t="s">
        <v>467</v>
      </c>
      <c r="DB55" s="182" t="s">
        <v>467</v>
      </c>
      <c r="DC55" s="181">
        <v>0</v>
      </c>
      <c r="DD55" s="181">
        <v>0</v>
      </c>
      <c r="DE55" s="181">
        <v>0</v>
      </c>
      <c r="DF55" s="181">
        <v>0</v>
      </c>
      <c r="DG55" s="183">
        <v>0</v>
      </c>
    </row>
    <row r="56" spans="1:111">
      <c r="A56" s="334" t="s">
        <v>691</v>
      </c>
      <c r="B56" s="335" t="s">
        <v>504</v>
      </c>
      <c r="C56" s="335" t="s">
        <v>504</v>
      </c>
      <c r="D56" s="253" t="s">
        <v>625</v>
      </c>
      <c r="E56" s="181">
        <v>46214134.149999999</v>
      </c>
      <c r="F56" s="181">
        <v>38219542.200000003</v>
      </c>
      <c r="G56" s="181">
        <v>13167472.75</v>
      </c>
      <c r="H56" s="181">
        <v>9026364.8000000007</v>
      </c>
      <c r="I56" s="181">
        <v>15383984.75</v>
      </c>
      <c r="J56" s="181">
        <v>0</v>
      </c>
      <c r="K56" s="181">
        <v>0</v>
      </c>
      <c r="L56" s="181">
        <v>641256.1</v>
      </c>
      <c r="M56" s="181">
        <v>0</v>
      </c>
      <c r="N56" s="181">
        <v>463.8</v>
      </c>
      <c r="O56" s="181">
        <v>0</v>
      </c>
      <c r="P56" s="181">
        <v>0</v>
      </c>
      <c r="Q56" s="181">
        <v>0</v>
      </c>
      <c r="R56" s="181">
        <v>0</v>
      </c>
      <c r="S56" s="181">
        <v>0</v>
      </c>
      <c r="T56" s="181">
        <v>7643826.4500000002</v>
      </c>
      <c r="U56" s="181">
        <v>724636.7</v>
      </c>
      <c r="V56" s="181">
        <v>1184.5</v>
      </c>
      <c r="W56" s="181">
        <v>1000</v>
      </c>
      <c r="X56" s="181">
        <v>8136.5</v>
      </c>
      <c r="Y56" s="181">
        <v>49849.440000000002</v>
      </c>
      <c r="Z56" s="181">
        <v>426391.14</v>
      </c>
      <c r="AA56" s="181">
        <v>712511.27</v>
      </c>
      <c r="AB56" s="181">
        <v>0</v>
      </c>
      <c r="AC56" s="181">
        <v>627333.5</v>
      </c>
      <c r="AD56" s="181">
        <v>289714</v>
      </c>
      <c r="AE56" s="181">
        <v>0</v>
      </c>
      <c r="AF56" s="181">
        <v>324611.13</v>
      </c>
      <c r="AG56" s="181">
        <v>44296</v>
      </c>
      <c r="AH56" s="181">
        <v>14657</v>
      </c>
      <c r="AI56" s="181">
        <v>0</v>
      </c>
      <c r="AJ56" s="181">
        <v>35297</v>
      </c>
      <c r="AK56" s="181">
        <v>0</v>
      </c>
      <c r="AL56" s="181">
        <v>0</v>
      </c>
      <c r="AM56" s="181">
        <v>0</v>
      </c>
      <c r="AN56" s="181">
        <v>54541.19</v>
      </c>
      <c r="AO56" s="181">
        <v>0</v>
      </c>
      <c r="AP56" s="181">
        <v>637805.62</v>
      </c>
      <c r="AQ56" s="181">
        <v>4656.1000000000004</v>
      </c>
      <c r="AR56" s="181">
        <v>0</v>
      </c>
      <c r="AS56" s="181">
        <v>2030950</v>
      </c>
      <c r="AT56" s="181">
        <v>0</v>
      </c>
      <c r="AU56" s="181">
        <v>1656255.36</v>
      </c>
      <c r="AV56" s="181">
        <v>350765.5</v>
      </c>
      <c r="AW56" s="181">
        <v>0</v>
      </c>
      <c r="AX56" s="181">
        <v>0</v>
      </c>
      <c r="AY56" s="181">
        <v>4360.5</v>
      </c>
      <c r="AZ56" s="181">
        <v>0</v>
      </c>
      <c r="BA56" s="181">
        <v>178055</v>
      </c>
      <c r="BB56" s="181">
        <v>0</v>
      </c>
      <c r="BC56" s="181">
        <v>0</v>
      </c>
      <c r="BD56" s="181">
        <v>0</v>
      </c>
      <c r="BE56" s="181">
        <v>0</v>
      </c>
      <c r="BF56" s="181">
        <v>0</v>
      </c>
      <c r="BG56" s="181">
        <v>168350</v>
      </c>
      <c r="BH56" s="181">
        <v>0</v>
      </c>
      <c r="BI56" s="181">
        <v>0</v>
      </c>
      <c r="BJ56" s="181">
        <v>0</v>
      </c>
      <c r="BK56" s="181">
        <v>0</v>
      </c>
      <c r="BL56" s="181">
        <v>0</v>
      </c>
      <c r="BM56" s="182" t="s">
        <v>467</v>
      </c>
      <c r="BN56" s="182" t="s">
        <v>467</v>
      </c>
      <c r="BO56" s="182" t="s">
        <v>467</v>
      </c>
      <c r="BP56" s="182" t="s">
        <v>467</v>
      </c>
      <c r="BQ56" s="182" t="s">
        <v>467</v>
      </c>
      <c r="BR56" s="182" t="s">
        <v>467</v>
      </c>
      <c r="BS56" s="182" t="s">
        <v>467</v>
      </c>
      <c r="BT56" s="182" t="s">
        <v>467</v>
      </c>
      <c r="BU56" s="182" t="s">
        <v>467</v>
      </c>
      <c r="BV56" s="182" t="s">
        <v>467</v>
      </c>
      <c r="BW56" s="182" t="s">
        <v>467</v>
      </c>
      <c r="BX56" s="182" t="s">
        <v>467</v>
      </c>
      <c r="BY56" s="182" t="s">
        <v>467</v>
      </c>
      <c r="BZ56" s="181">
        <v>0</v>
      </c>
      <c r="CA56" s="181">
        <v>0</v>
      </c>
      <c r="CB56" s="181">
        <v>0</v>
      </c>
      <c r="CC56" s="181">
        <v>0</v>
      </c>
      <c r="CD56" s="181">
        <v>0</v>
      </c>
      <c r="CE56" s="181">
        <v>0</v>
      </c>
      <c r="CF56" s="181">
        <v>0</v>
      </c>
      <c r="CG56" s="181">
        <v>0</v>
      </c>
      <c r="CH56" s="181">
        <v>0</v>
      </c>
      <c r="CI56" s="181">
        <v>0</v>
      </c>
      <c r="CJ56" s="181">
        <v>0</v>
      </c>
      <c r="CK56" s="181">
        <v>0</v>
      </c>
      <c r="CL56" s="181">
        <v>0</v>
      </c>
      <c r="CM56" s="181">
        <v>0</v>
      </c>
      <c r="CN56" s="181">
        <v>0</v>
      </c>
      <c r="CO56" s="181">
        <v>0</v>
      </c>
      <c r="CP56" s="181">
        <v>0</v>
      </c>
      <c r="CQ56" s="182" t="s">
        <v>467</v>
      </c>
      <c r="CR56" s="182" t="s">
        <v>467</v>
      </c>
      <c r="CS56" s="182" t="s">
        <v>467</v>
      </c>
      <c r="CT56" s="181">
        <v>0</v>
      </c>
      <c r="CU56" s="181">
        <v>0</v>
      </c>
      <c r="CV56" s="181">
        <v>0</v>
      </c>
      <c r="CW56" s="181">
        <v>0</v>
      </c>
      <c r="CX56" s="181">
        <v>0</v>
      </c>
      <c r="CY56" s="181">
        <v>0</v>
      </c>
      <c r="CZ56" s="182" t="s">
        <v>467</v>
      </c>
      <c r="DA56" s="182" t="s">
        <v>467</v>
      </c>
      <c r="DB56" s="182" t="s">
        <v>467</v>
      </c>
      <c r="DC56" s="181">
        <v>0</v>
      </c>
      <c r="DD56" s="181">
        <v>0</v>
      </c>
      <c r="DE56" s="181">
        <v>0</v>
      </c>
      <c r="DF56" s="181">
        <v>0</v>
      </c>
      <c r="DG56" s="183">
        <v>0</v>
      </c>
    </row>
    <row r="57" spans="1:111">
      <c r="A57" s="334" t="s">
        <v>692</v>
      </c>
      <c r="B57" s="335" t="s">
        <v>504</v>
      </c>
      <c r="C57" s="335" t="s">
        <v>504</v>
      </c>
      <c r="D57" s="253" t="s">
        <v>629</v>
      </c>
      <c r="E57" s="181">
        <v>7866.68</v>
      </c>
      <c r="F57" s="181">
        <v>3333</v>
      </c>
      <c r="G57" s="181">
        <v>0</v>
      </c>
      <c r="H57" s="181">
        <v>0</v>
      </c>
      <c r="I57" s="181">
        <v>3333</v>
      </c>
      <c r="J57" s="181">
        <v>0</v>
      </c>
      <c r="K57" s="181">
        <v>0</v>
      </c>
      <c r="L57" s="181">
        <v>0</v>
      </c>
      <c r="M57" s="181">
        <v>0</v>
      </c>
      <c r="N57" s="181">
        <v>0</v>
      </c>
      <c r="O57" s="181">
        <v>0</v>
      </c>
      <c r="P57" s="181">
        <v>0</v>
      </c>
      <c r="Q57" s="181">
        <v>0</v>
      </c>
      <c r="R57" s="181">
        <v>0</v>
      </c>
      <c r="S57" s="181">
        <v>0</v>
      </c>
      <c r="T57" s="181">
        <v>4533.68</v>
      </c>
      <c r="U57" s="181">
        <v>0</v>
      </c>
      <c r="V57" s="181">
        <v>0</v>
      </c>
      <c r="W57" s="181">
        <v>0</v>
      </c>
      <c r="X57" s="181">
        <v>0</v>
      </c>
      <c r="Y57" s="181">
        <v>0</v>
      </c>
      <c r="Z57" s="181">
        <v>0</v>
      </c>
      <c r="AA57" s="181">
        <v>0</v>
      </c>
      <c r="AB57" s="181">
        <v>0</v>
      </c>
      <c r="AC57" s="181">
        <v>0</v>
      </c>
      <c r="AD57" s="181">
        <v>0</v>
      </c>
      <c r="AE57" s="181">
        <v>0</v>
      </c>
      <c r="AF57" s="181">
        <v>0</v>
      </c>
      <c r="AG57" s="181">
        <v>0</v>
      </c>
      <c r="AH57" s="181">
        <v>0</v>
      </c>
      <c r="AI57" s="181">
        <v>0</v>
      </c>
      <c r="AJ57" s="181">
        <v>0</v>
      </c>
      <c r="AK57" s="181">
        <v>0</v>
      </c>
      <c r="AL57" s="181">
        <v>0</v>
      </c>
      <c r="AM57" s="181">
        <v>0</v>
      </c>
      <c r="AN57" s="181">
        <v>0</v>
      </c>
      <c r="AO57" s="181">
        <v>0</v>
      </c>
      <c r="AP57" s="181">
        <v>1653.68</v>
      </c>
      <c r="AQ57" s="181">
        <v>0</v>
      </c>
      <c r="AR57" s="181">
        <v>0</v>
      </c>
      <c r="AS57" s="181">
        <v>0</v>
      </c>
      <c r="AT57" s="181">
        <v>0</v>
      </c>
      <c r="AU57" s="181">
        <v>2880</v>
      </c>
      <c r="AV57" s="181">
        <v>0</v>
      </c>
      <c r="AW57" s="181">
        <v>0</v>
      </c>
      <c r="AX57" s="181">
        <v>0</v>
      </c>
      <c r="AY57" s="181">
        <v>0</v>
      </c>
      <c r="AZ57" s="181">
        <v>0</v>
      </c>
      <c r="BA57" s="181">
        <v>0</v>
      </c>
      <c r="BB57" s="181">
        <v>0</v>
      </c>
      <c r="BC57" s="181">
        <v>0</v>
      </c>
      <c r="BD57" s="181">
        <v>0</v>
      </c>
      <c r="BE57" s="181">
        <v>0</v>
      </c>
      <c r="BF57" s="181">
        <v>0</v>
      </c>
      <c r="BG57" s="181">
        <v>0</v>
      </c>
      <c r="BH57" s="181">
        <v>0</v>
      </c>
      <c r="BI57" s="181">
        <v>0</v>
      </c>
      <c r="BJ57" s="181">
        <v>0</v>
      </c>
      <c r="BK57" s="181">
        <v>0</v>
      </c>
      <c r="BL57" s="181">
        <v>0</v>
      </c>
      <c r="BM57" s="182" t="s">
        <v>467</v>
      </c>
      <c r="BN57" s="182" t="s">
        <v>467</v>
      </c>
      <c r="BO57" s="182" t="s">
        <v>467</v>
      </c>
      <c r="BP57" s="182" t="s">
        <v>467</v>
      </c>
      <c r="BQ57" s="182" t="s">
        <v>467</v>
      </c>
      <c r="BR57" s="182" t="s">
        <v>467</v>
      </c>
      <c r="BS57" s="182" t="s">
        <v>467</v>
      </c>
      <c r="BT57" s="182" t="s">
        <v>467</v>
      </c>
      <c r="BU57" s="182" t="s">
        <v>467</v>
      </c>
      <c r="BV57" s="182" t="s">
        <v>467</v>
      </c>
      <c r="BW57" s="182" t="s">
        <v>467</v>
      </c>
      <c r="BX57" s="182" t="s">
        <v>467</v>
      </c>
      <c r="BY57" s="182" t="s">
        <v>467</v>
      </c>
      <c r="BZ57" s="181">
        <v>0</v>
      </c>
      <c r="CA57" s="181">
        <v>0</v>
      </c>
      <c r="CB57" s="181">
        <v>0</v>
      </c>
      <c r="CC57" s="181">
        <v>0</v>
      </c>
      <c r="CD57" s="181">
        <v>0</v>
      </c>
      <c r="CE57" s="181">
        <v>0</v>
      </c>
      <c r="CF57" s="181">
        <v>0</v>
      </c>
      <c r="CG57" s="181">
        <v>0</v>
      </c>
      <c r="CH57" s="181">
        <v>0</v>
      </c>
      <c r="CI57" s="181">
        <v>0</v>
      </c>
      <c r="CJ57" s="181">
        <v>0</v>
      </c>
      <c r="CK57" s="181">
        <v>0</v>
      </c>
      <c r="CL57" s="181">
        <v>0</v>
      </c>
      <c r="CM57" s="181">
        <v>0</v>
      </c>
      <c r="CN57" s="181">
        <v>0</v>
      </c>
      <c r="CO57" s="181">
        <v>0</v>
      </c>
      <c r="CP57" s="181">
        <v>0</v>
      </c>
      <c r="CQ57" s="182" t="s">
        <v>467</v>
      </c>
      <c r="CR57" s="182" t="s">
        <v>467</v>
      </c>
      <c r="CS57" s="182" t="s">
        <v>467</v>
      </c>
      <c r="CT57" s="181">
        <v>0</v>
      </c>
      <c r="CU57" s="181">
        <v>0</v>
      </c>
      <c r="CV57" s="181">
        <v>0</v>
      </c>
      <c r="CW57" s="181">
        <v>0</v>
      </c>
      <c r="CX57" s="181">
        <v>0</v>
      </c>
      <c r="CY57" s="181">
        <v>0</v>
      </c>
      <c r="CZ57" s="182" t="s">
        <v>467</v>
      </c>
      <c r="DA57" s="182" t="s">
        <v>467</v>
      </c>
      <c r="DB57" s="182" t="s">
        <v>467</v>
      </c>
      <c r="DC57" s="181">
        <v>0</v>
      </c>
      <c r="DD57" s="181">
        <v>0</v>
      </c>
      <c r="DE57" s="181">
        <v>0</v>
      </c>
      <c r="DF57" s="181">
        <v>0</v>
      </c>
      <c r="DG57" s="183">
        <v>0</v>
      </c>
    </row>
    <row r="58" spans="1:111" ht="24" customHeight="1">
      <c r="A58" s="334" t="s">
        <v>693</v>
      </c>
      <c r="B58" s="335" t="s">
        <v>504</v>
      </c>
      <c r="C58" s="335" t="s">
        <v>504</v>
      </c>
      <c r="D58" s="253" t="s">
        <v>694</v>
      </c>
      <c r="E58" s="181">
        <v>8399179.8200000003</v>
      </c>
      <c r="F58" s="181">
        <v>7786469.7000000002</v>
      </c>
      <c r="G58" s="181">
        <v>3190341.7</v>
      </c>
      <c r="H58" s="181">
        <v>1438930</v>
      </c>
      <c r="I58" s="181">
        <v>1364341</v>
      </c>
      <c r="J58" s="181">
        <v>174427</v>
      </c>
      <c r="K58" s="181">
        <v>1088781</v>
      </c>
      <c r="L58" s="181">
        <v>0</v>
      </c>
      <c r="M58" s="181">
        <v>0</v>
      </c>
      <c r="N58" s="181">
        <v>0</v>
      </c>
      <c r="O58" s="181">
        <v>0</v>
      </c>
      <c r="P58" s="181">
        <v>18606</v>
      </c>
      <c r="Q58" s="181">
        <v>0</v>
      </c>
      <c r="R58" s="181">
        <v>0</v>
      </c>
      <c r="S58" s="181">
        <v>511043</v>
      </c>
      <c r="T58" s="181">
        <v>487698.97</v>
      </c>
      <c r="U58" s="181">
        <v>52632.47</v>
      </c>
      <c r="V58" s="181">
        <v>1850</v>
      </c>
      <c r="W58" s="181">
        <v>0</v>
      </c>
      <c r="X58" s="181">
        <v>527.5</v>
      </c>
      <c r="Y58" s="181">
        <v>0</v>
      </c>
      <c r="Z58" s="181">
        <v>10648.18</v>
      </c>
      <c r="AA58" s="181">
        <v>87463.2</v>
      </c>
      <c r="AB58" s="181">
        <v>0</v>
      </c>
      <c r="AC58" s="181">
        <v>24100</v>
      </c>
      <c r="AD58" s="181">
        <v>52097.1</v>
      </c>
      <c r="AE58" s="181">
        <v>0</v>
      </c>
      <c r="AF58" s="181">
        <v>13302.57</v>
      </c>
      <c r="AG58" s="181">
        <v>0</v>
      </c>
      <c r="AH58" s="181">
        <v>15853</v>
      </c>
      <c r="AI58" s="181">
        <v>14034</v>
      </c>
      <c r="AJ58" s="181">
        <v>5085</v>
      </c>
      <c r="AK58" s="181">
        <v>1532.43</v>
      </c>
      <c r="AL58" s="181">
        <v>0</v>
      </c>
      <c r="AM58" s="181">
        <v>800</v>
      </c>
      <c r="AN58" s="181">
        <v>575</v>
      </c>
      <c r="AO58" s="181">
        <v>0</v>
      </c>
      <c r="AP58" s="181">
        <v>129994.12</v>
      </c>
      <c r="AQ58" s="181">
        <v>540</v>
      </c>
      <c r="AR58" s="181">
        <v>20336</v>
      </c>
      <c r="AS58" s="181">
        <v>9064</v>
      </c>
      <c r="AT58" s="181">
        <v>0</v>
      </c>
      <c r="AU58" s="181">
        <v>47264.4</v>
      </c>
      <c r="AV58" s="181">
        <v>125011.15</v>
      </c>
      <c r="AW58" s="181">
        <v>0</v>
      </c>
      <c r="AX58" s="181">
        <v>0</v>
      </c>
      <c r="AY58" s="181">
        <v>0</v>
      </c>
      <c r="AZ58" s="181">
        <v>0</v>
      </c>
      <c r="BA58" s="181">
        <v>9639</v>
      </c>
      <c r="BB58" s="181">
        <v>0</v>
      </c>
      <c r="BC58" s="181">
        <v>22643</v>
      </c>
      <c r="BD58" s="181">
        <v>0</v>
      </c>
      <c r="BE58" s="181">
        <v>5500</v>
      </c>
      <c r="BF58" s="181">
        <v>0</v>
      </c>
      <c r="BG58" s="181">
        <v>87229.15</v>
      </c>
      <c r="BH58" s="181">
        <v>0</v>
      </c>
      <c r="BI58" s="181">
        <v>0</v>
      </c>
      <c r="BJ58" s="181">
        <v>0</v>
      </c>
      <c r="BK58" s="181">
        <v>0</v>
      </c>
      <c r="BL58" s="181">
        <v>0</v>
      </c>
      <c r="BM58" s="182" t="s">
        <v>467</v>
      </c>
      <c r="BN58" s="182" t="s">
        <v>467</v>
      </c>
      <c r="BO58" s="182" t="s">
        <v>467</v>
      </c>
      <c r="BP58" s="182" t="s">
        <v>467</v>
      </c>
      <c r="BQ58" s="182" t="s">
        <v>467</v>
      </c>
      <c r="BR58" s="182" t="s">
        <v>467</v>
      </c>
      <c r="BS58" s="182" t="s">
        <v>467</v>
      </c>
      <c r="BT58" s="182" t="s">
        <v>467</v>
      </c>
      <c r="BU58" s="182" t="s">
        <v>467</v>
      </c>
      <c r="BV58" s="182" t="s">
        <v>467</v>
      </c>
      <c r="BW58" s="182" t="s">
        <v>467</v>
      </c>
      <c r="BX58" s="182" t="s">
        <v>467</v>
      </c>
      <c r="BY58" s="182" t="s">
        <v>467</v>
      </c>
      <c r="BZ58" s="181">
        <v>0</v>
      </c>
      <c r="CA58" s="181">
        <v>0</v>
      </c>
      <c r="CB58" s="181">
        <v>0</v>
      </c>
      <c r="CC58" s="181">
        <v>0</v>
      </c>
      <c r="CD58" s="181">
        <v>0</v>
      </c>
      <c r="CE58" s="181">
        <v>0</v>
      </c>
      <c r="CF58" s="181">
        <v>0</v>
      </c>
      <c r="CG58" s="181">
        <v>0</v>
      </c>
      <c r="CH58" s="181">
        <v>0</v>
      </c>
      <c r="CI58" s="181">
        <v>0</v>
      </c>
      <c r="CJ58" s="181">
        <v>0</v>
      </c>
      <c r="CK58" s="181">
        <v>0</v>
      </c>
      <c r="CL58" s="181">
        <v>0</v>
      </c>
      <c r="CM58" s="181">
        <v>0</v>
      </c>
      <c r="CN58" s="181">
        <v>0</v>
      </c>
      <c r="CO58" s="181">
        <v>0</v>
      </c>
      <c r="CP58" s="181">
        <v>0</v>
      </c>
      <c r="CQ58" s="182" t="s">
        <v>467</v>
      </c>
      <c r="CR58" s="182" t="s">
        <v>467</v>
      </c>
      <c r="CS58" s="182" t="s">
        <v>467</v>
      </c>
      <c r="CT58" s="181">
        <v>0</v>
      </c>
      <c r="CU58" s="181">
        <v>0</v>
      </c>
      <c r="CV58" s="181">
        <v>0</v>
      </c>
      <c r="CW58" s="181">
        <v>0</v>
      </c>
      <c r="CX58" s="181">
        <v>0</v>
      </c>
      <c r="CY58" s="181">
        <v>0</v>
      </c>
      <c r="CZ58" s="182" t="s">
        <v>467</v>
      </c>
      <c r="DA58" s="182" t="s">
        <v>467</v>
      </c>
      <c r="DB58" s="182" t="s">
        <v>467</v>
      </c>
      <c r="DC58" s="181">
        <v>0</v>
      </c>
      <c r="DD58" s="181">
        <v>0</v>
      </c>
      <c r="DE58" s="181">
        <v>0</v>
      </c>
      <c r="DF58" s="181">
        <v>0</v>
      </c>
      <c r="DG58" s="183">
        <v>0</v>
      </c>
    </row>
    <row r="59" spans="1:111" ht="36" customHeight="1">
      <c r="A59" s="334" t="s">
        <v>695</v>
      </c>
      <c r="B59" s="335" t="s">
        <v>504</v>
      </c>
      <c r="C59" s="335" t="s">
        <v>504</v>
      </c>
      <c r="D59" s="253" t="s">
        <v>625</v>
      </c>
      <c r="E59" s="181">
        <v>5522714.8200000003</v>
      </c>
      <c r="F59" s="181">
        <v>5071033.7</v>
      </c>
      <c r="G59" s="181">
        <v>1586192.7</v>
      </c>
      <c r="H59" s="181">
        <v>1435030</v>
      </c>
      <c r="I59" s="181">
        <v>1364341</v>
      </c>
      <c r="J59" s="181">
        <v>174427</v>
      </c>
      <c r="K59" s="181">
        <v>0</v>
      </c>
      <c r="L59" s="181">
        <v>0</v>
      </c>
      <c r="M59" s="181">
        <v>0</v>
      </c>
      <c r="N59" s="181">
        <v>0</v>
      </c>
      <c r="O59" s="181">
        <v>0</v>
      </c>
      <c r="P59" s="181">
        <v>0</v>
      </c>
      <c r="Q59" s="181">
        <v>0</v>
      </c>
      <c r="R59" s="181">
        <v>0</v>
      </c>
      <c r="S59" s="181">
        <v>511043</v>
      </c>
      <c r="T59" s="181">
        <v>333129.96999999997</v>
      </c>
      <c r="U59" s="181">
        <v>45639.47</v>
      </c>
      <c r="V59" s="181">
        <v>1850</v>
      </c>
      <c r="W59" s="181">
        <v>0</v>
      </c>
      <c r="X59" s="181">
        <v>0</v>
      </c>
      <c r="Y59" s="181">
        <v>0</v>
      </c>
      <c r="Z59" s="181">
        <v>10648.18</v>
      </c>
      <c r="AA59" s="181">
        <v>80380.2</v>
      </c>
      <c r="AB59" s="181">
        <v>0</v>
      </c>
      <c r="AC59" s="181">
        <v>19100</v>
      </c>
      <c r="AD59" s="181">
        <v>27977.1</v>
      </c>
      <c r="AE59" s="181">
        <v>0</v>
      </c>
      <c r="AF59" s="181">
        <v>0</v>
      </c>
      <c r="AG59" s="181">
        <v>0</v>
      </c>
      <c r="AH59" s="181">
        <v>10853</v>
      </c>
      <c r="AI59" s="181">
        <v>8780</v>
      </c>
      <c r="AJ59" s="181">
        <v>3400</v>
      </c>
      <c r="AK59" s="181">
        <v>0</v>
      </c>
      <c r="AL59" s="181">
        <v>0</v>
      </c>
      <c r="AM59" s="181">
        <v>0</v>
      </c>
      <c r="AN59" s="181">
        <v>0</v>
      </c>
      <c r="AO59" s="181">
        <v>0</v>
      </c>
      <c r="AP59" s="181">
        <v>78650.12</v>
      </c>
      <c r="AQ59" s="181">
        <v>540</v>
      </c>
      <c r="AR59" s="181">
        <v>13736</v>
      </c>
      <c r="AS59" s="181">
        <v>9064</v>
      </c>
      <c r="AT59" s="181">
        <v>0</v>
      </c>
      <c r="AU59" s="181">
        <v>22511.9</v>
      </c>
      <c r="AV59" s="181">
        <v>118551.15</v>
      </c>
      <c r="AW59" s="181">
        <v>0</v>
      </c>
      <c r="AX59" s="181">
        <v>0</v>
      </c>
      <c r="AY59" s="181">
        <v>0</v>
      </c>
      <c r="AZ59" s="181">
        <v>0</v>
      </c>
      <c r="BA59" s="181">
        <v>9639</v>
      </c>
      <c r="BB59" s="181">
        <v>0</v>
      </c>
      <c r="BC59" s="181">
        <v>22643</v>
      </c>
      <c r="BD59" s="181">
        <v>0</v>
      </c>
      <c r="BE59" s="181">
        <v>5500</v>
      </c>
      <c r="BF59" s="181">
        <v>0</v>
      </c>
      <c r="BG59" s="181">
        <v>80769.149999999994</v>
      </c>
      <c r="BH59" s="181">
        <v>0</v>
      </c>
      <c r="BI59" s="181">
        <v>0</v>
      </c>
      <c r="BJ59" s="181">
        <v>0</v>
      </c>
      <c r="BK59" s="181">
        <v>0</v>
      </c>
      <c r="BL59" s="181">
        <v>0</v>
      </c>
      <c r="BM59" s="182" t="s">
        <v>467</v>
      </c>
      <c r="BN59" s="182" t="s">
        <v>467</v>
      </c>
      <c r="BO59" s="182" t="s">
        <v>467</v>
      </c>
      <c r="BP59" s="182" t="s">
        <v>467</v>
      </c>
      <c r="BQ59" s="182" t="s">
        <v>467</v>
      </c>
      <c r="BR59" s="182" t="s">
        <v>467</v>
      </c>
      <c r="BS59" s="182" t="s">
        <v>467</v>
      </c>
      <c r="BT59" s="182" t="s">
        <v>467</v>
      </c>
      <c r="BU59" s="182" t="s">
        <v>467</v>
      </c>
      <c r="BV59" s="182" t="s">
        <v>467</v>
      </c>
      <c r="BW59" s="182" t="s">
        <v>467</v>
      </c>
      <c r="BX59" s="182" t="s">
        <v>467</v>
      </c>
      <c r="BY59" s="182" t="s">
        <v>467</v>
      </c>
      <c r="BZ59" s="181">
        <v>0</v>
      </c>
      <c r="CA59" s="181">
        <v>0</v>
      </c>
      <c r="CB59" s="181">
        <v>0</v>
      </c>
      <c r="CC59" s="181">
        <v>0</v>
      </c>
      <c r="CD59" s="181">
        <v>0</v>
      </c>
      <c r="CE59" s="181">
        <v>0</v>
      </c>
      <c r="CF59" s="181">
        <v>0</v>
      </c>
      <c r="CG59" s="181">
        <v>0</v>
      </c>
      <c r="CH59" s="181">
        <v>0</v>
      </c>
      <c r="CI59" s="181">
        <v>0</v>
      </c>
      <c r="CJ59" s="181">
        <v>0</v>
      </c>
      <c r="CK59" s="181">
        <v>0</v>
      </c>
      <c r="CL59" s="181">
        <v>0</v>
      </c>
      <c r="CM59" s="181">
        <v>0</v>
      </c>
      <c r="CN59" s="181">
        <v>0</v>
      </c>
      <c r="CO59" s="181">
        <v>0</v>
      </c>
      <c r="CP59" s="181">
        <v>0</v>
      </c>
      <c r="CQ59" s="182" t="s">
        <v>467</v>
      </c>
      <c r="CR59" s="182" t="s">
        <v>467</v>
      </c>
      <c r="CS59" s="182" t="s">
        <v>467</v>
      </c>
      <c r="CT59" s="181">
        <v>0</v>
      </c>
      <c r="CU59" s="181">
        <v>0</v>
      </c>
      <c r="CV59" s="181">
        <v>0</v>
      </c>
      <c r="CW59" s="181">
        <v>0</v>
      </c>
      <c r="CX59" s="181">
        <v>0</v>
      </c>
      <c r="CY59" s="181">
        <v>0</v>
      </c>
      <c r="CZ59" s="182" t="s">
        <v>467</v>
      </c>
      <c r="DA59" s="182" t="s">
        <v>467</v>
      </c>
      <c r="DB59" s="182" t="s">
        <v>467</v>
      </c>
      <c r="DC59" s="181">
        <v>0</v>
      </c>
      <c r="DD59" s="181">
        <v>0</v>
      </c>
      <c r="DE59" s="181">
        <v>0</v>
      </c>
      <c r="DF59" s="181">
        <v>0</v>
      </c>
      <c r="DG59" s="183">
        <v>0</v>
      </c>
    </row>
    <row r="60" spans="1:111">
      <c r="A60" s="334" t="s">
        <v>696</v>
      </c>
      <c r="B60" s="335" t="s">
        <v>504</v>
      </c>
      <c r="C60" s="335" t="s">
        <v>504</v>
      </c>
      <c r="D60" s="253" t="s">
        <v>629</v>
      </c>
      <c r="E60" s="181">
        <v>2876465</v>
      </c>
      <c r="F60" s="181">
        <v>2715436</v>
      </c>
      <c r="G60" s="181">
        <v>1604149</v>
      </c>
      <c r="H60" s="181">
        <v>3900</v>
      </c>
      <c r="I60" s="181">
        <v>0</v>
      </c>
      <c r="J60" s="181">
        <v>0</v>
      </c>
      <c r="K60" s="181">
        <v>1088781</v>
      </c>
      <c r="L60" s="181">
        <v>0</v>
      </c>
      <c r="M60" s="181">
        <v>0</v>
      </c>
      <c r="N60" s="181">
        <v>0</v>
      </c>
      <c r="O60" s="181">
        <v>0</v>
      </c>
      <c r="P60" s="181">
        <v>18606</v>
      </c>
      <c r="Q60" s="181">
        <v>0</v>
      </c>
      <c r="R60" s="181">
        <v>0</v>
      </c>
      <c r="S60" s="181">
        <v>0</v>
      </c>
      <c r="T60" s="181">
        <v>154569</v>
      </c>
      <c r="U60" s="181">
        <v>6993</v>
      </c>
      <c r="V60" s="181">
        <v>0</v>
      </c>
      <c r="W60" s="181">
        <v>0</v>
      </c>
      <c r="X60" s="181">
        <v>527.5</v>
      </c>
      <c r="Y60" s="181">
        <v>0</v>
      </c>
      <c r="Z60" s="181">
        <v>0</v>
      </c>
      <c r="AA60" s="181">
        <v>7083</v>
      </c>
      <c r="AB60" s="181">
        <v>0</v>
      </c>
      <c r="AC60" s="181">
        <v>5000</v>
      </c>
      <c r="AD60" s="181">
        <v>24120</v>
      </c>
      <c r="AE60" s="181">
        <v>0</v>
      </c>
      <c r="AF60" s="181">
        <v>13302.57</v>
      </c>
      <c r="AG60" s="181">
        <v>0</v>
      </c>
      <c r="AH60" s="181">
        <v>5000</v>
      </c>
      <c r="AI60" s="181">
        <v>5254</v>
      </c>
      <c r="AJ60" s="181">
        <v>1685</v>
      </c>
      <c r="AK60" s="181">
        <v>1532.43</v>
      </c>
      <c r="AL60" s="181">
        <v>0</v>
      </c>
      <c r="AM60" s="181">
        <v>800</v>
      </c>
      <c r="AN60" s="181">
        <v>575</v>
      </c>
      <c r="AO60" s="181">
        <v>0</v>
      </c>
      <c r="AP60" s="181">
        <v>51344</v>
      </c>
      <c r="AQ60" s="181">
        <v>0</v>
      </c>
      <c r="AR60" s="181">
        <v>6600</v>
      </c>
      <c r="AS60" s="181">
        <v>0</v>
      </c>
      <c r="AT60" s="181">
        <v>0</v>
      </c>
      <c r="AU60" s="181">
        <v>24752.5</v>
      </c>
      <c r="AV60" s="181">
        <v>6460</v>
      </c>
      <c r="AW60" s="181">
        <v>0</v>
      </c>
      <c r="AX60" s="181">
        <v>0</v>
      </c>
      <c r="AY60" s="181">
        <v>0</v>
      </c>
      <c r="AZ60" s="181">
        <v>0</v>
      </c>
      <c r="BA60" s="181">
        <v>0</v>
      </c>
      <c r="BB60" s="181">
        <v>0</v>
      </c>
      <c r="BC60" s="181">
        <v>0</v>
      </c>
      <c r="BD60" s="181">
        <v>0</v>
      </c>
      <c r="BE60" s="181">
        <v>0</v>
      </c>
      <c r="BF60" s="181">
        <v>0</v>
      </c>
      <c r="BG60" s="181">
        <v>6460</v>
      </c>
      <c r="BH60" s="181">
        <v>0</v>
      </c>
      <c r="BI60" s="181">
        <v>0</v>
      </c>
      <c r="BJ60" s="181">
        <v>0</v>
      </c>
      <c r="BK60" s="181">
        <v>0</v>
      </c>
      <c r="BL60" s="181">
        <v>0</v>
      </c>
      <c r="BM60" s="182" t="s">
        <v>467</v>
      </c>
      <c r="BN60" s="182" t="s">
        <v>467</v>
      </c>
      <c r="BO60" s="182" t="s">
        <v>467</v>
      </c>
      <c r="BP60" s="182" t="s">
        <v>467</v>
      </c>
      <c r="BQ60" s="182" t="s">
        <v>467</v>
      </c>
      <c r="BR60" s="182" t="s">
        <v>467</v>
      </c>
      <c r="BS60" s="182" t="s">
        <v>467</v>
      </c>
      <c r="BT60" s="182" t="s">
        <v>467</v>
      </c>
      <c r="BU60" s="182" t="s">
        <v>467</v>
      </c>
      <c r="BV60" s="182" t="s">
        <v>467</v>
      </c>
      <c r="BW60" s="182" t="s">
        <v>467</v>
      </c>
      <c r="BX60" s="182" t="s">
        <v>467</v>
      </c>
      <c r="BY60" s="182" t="s">
        <v>467</v>
      </c>
      <c r="BZ60" s="181">
        <v>0</v>
      </c>
      <c r="CA60" s="181">
        <v>0</v>
      </c>
      <c r="CB60" s="181">
        <v>0</v>
      </c>
      <c r="CC60" s="181">
        <v>0</v>
      </c>
      <c r="CD60" s="181">
        <v>0</v>
      </c>
      <c r="CE60" s="181">
        <v>0</v>
      </c>
      <c r="CF60" s="181">
        <v>0</v>
      </c>
      <c r="CG60" s="181">
        <v>0</v>
      </c>
      <c r="CH60" s="181">
        <v>0</v>
      </c>
      <c r="CI60" s="181">
        <v>0</v>
      </c>
      <c r="CJ60" s="181">
        <v>0</v>
      </c>
      <c r="CK60" s="181">
        <v>0</v>
      </c>
      <c r="CL60" s="181">
        <v>0</v>
      </c>
      <c r="CM60" s="181">
        <v>0</v>
      </c>
      <c r="CN60" s="181">
        <v>0</v>
      </c>
      <c r="CO60" s="181">
        <v>0</v>
      </c>
      <c r="CP60" s="181">
        <v>0</v>
      </c>
      <c r="CQ60" s="182" t="s">
        <v>467</v>
      </c>
      <c r="CR60" s="182" t="s">
        <v>467</v>
      </c>
      <c r="CS60" s="182" t="s">
        <v>467</v>
      </c>
      <c r="CT60" s="181">
        <v>0</v>
      </c>
      <c r="CU60" s="181">
        <v>0</v>
      </c>
      <c r="CV60" s="181">
        <v>0</v>
      </c>
      <c r="CW60" s="181">
        <v>0</v>
      </c>
      <c r="CX60" s="181">
        <v>0</v>
      </c>
      <c r="CY60" s="181">
        <v>0</v>
      </c>
      <c r="CZ60" s="182" t="s">
        <v>467</v>
      </c>
      <c r="DA60" s="182" t="s">
        <v>467</v>
      </c>
      <c r="DB60" s="182" t="s">
        <v>467</v>
      </c>
      <c r="DC60" s="181">
        <v>0</v>
      </c>
      <c r="DD60" s="181">
        <v>0</v>
      </c>
      <c r="DE60" s="181">
        <v>0</v>
      </c>
      <c r="DF60" s="181">
        <v>0</v>
      </c>
      <c r="DG60" s="183">
        <v>0</v>
      </c>
    </row>
    <row r="61" spans="1:111" ht="24" customHeight="1">
      <c r="A61" s="334" t="s">
        <v>697</v>
      </c>
      <c r="B61" s="335" t="s">
        <v>504</v>
      </c>
      <c r="C61" s="335" t="s">
        <v>504</v>
      </c>
      <c r="D61" s="253" t="s">
        <v>698</v>
      </c>
      <c r="E61" s="181">
        <v>888821.5</v>
      </c>
      <c r="F61" s="181">
        <v>762070.5</v>
      </c>
      <c r="G61" s="181">
        <v>275610</v>
      </c>
      <c r="H61" s="181">
        <v>177934</v>
      </c>
      <c r="I61" s="181">
        <v>284188.5</v>
      </c>
      <c r="J61" s="181">
        <v>20652</v>
      </c>
      <c r="K61" s="181">
        <v>0</v>
      </c>
      <c r="L61" s="181">
        <v>0</v>
      </c>
      <c r="M61" s="181">
        <v>0</v>
      </c>
      <c r="N61" s="181">
        <v>0</v>
      </c>
      <c r="O61" s="181">
        <v>0</v>
      </c>
      <c r="P61" s="181">
        <v>3686</v>
      </c>
      <c r="Q61" s="181">
        <v>0</v>
      </c>
      <c r="R61" s="181">
        <v>0</v>
      </c>
      <c r="S61" s="181">
        <v>0</v>
      </c>
      <c r="T61" s="181">
        <v>125151</v>
      </c>
      <c r="U61" s="181">
        <v>5800</v>
      </c>
      <c r="V61" s="181">
        <v>0</v>
      </c>
      <c r="W61" s="181">
        <v>0</v>
      </c>
      <c r="X61" s="181">
        <v>0</v>
      </c>
      <c r="Y61" s="181">
        <v>0</v>
      </c>
      <c r="Z61" s="181">
        <v>0</v>
      </c>
      <c r="AA61" s="181">
        <v>10300</v>
      </c>
      <c r="AB61" s="181">
        <v>0</v>
      </c>
      <c r="AC61" s="181">
        <v>0</v>
      </c>
      <c r="AD61" s="181">
        <v>0</v>
      </c>
      <c r="AE61" s="181">
        <v>0</v>
      </c>
      <c r="AF61" s="181">
        <v>0</v>
      </c>
      <c r="AG61" s="181">
        <v>0</v>
      </c>
      <c r="AH61" s="181">
        <v>0</v>
      </c>
      <c r="AI61" s="181">
        <v>0</v>
      </c>
      <c r="AJ61" s="181">
        <v>0</v>
      </c>
      <c r="AK61" s="181">
        <v>0</v>
      </c>
      <c r="AL61" s="181">
        <v>0</v>
      </c>
      <c r="AM61" s="181">
        <v>0</v>
      </c>
      <c r="AN61" s="181">
        <v>0</v>
      </c>
      <c r="AO61" s="181">
        <v>0</v>
      </c>
      <c r="AP61" s="181">
        <v>12281</v>
      </c>
      <c r="AQ61" s="181">
        <v>0</v>
      </c>
      <c r="AR61" s="181">
        <v>0</v>
      </c>
      <c r="AS61" s="181">
        <v>67500</v>
      </c>
      <c r="AT61" s="181">
        <v>0</v>
      </c>
      <c r="AU61" s="181">
        <v>29270</v>
      </c>
      <c r="AV61" s="181">
        <v>1600</v>
      </c>
      <c r="AW61" s="181">
        <v>0</v>
      </c>
      <c r="AX61" s="181">
        <v>0</v>
      </c>
      <c r="AY61" s="181">
        <v>0</v>
      </c>
      <c r="AZ61" s="181">
        <v>0</v>
      </c>
      <c r="BA61" s="181">
        <v>0</v>
      </c>
      <c r="BB61" s="181">
        <v>0</v>
      </c>
      <c r="BC61" s="181">
        <v>0</v>
      </c>
      <c r="BD61" s="181">
        <v>0</v>
      </c>
      <c r="BE61" s="181">
        <v>800</v>
      </c>
      <c r="BF61" s="181">
        <v>0</v>
      </c>
      <c r="BG61" s="181">
        <v>800</v>
      </c>
      <c r="BH61" s="181">
        <v>0</v>
      </c>
      <c r="BI61" s="181">
        <v>0</v>
      </c>
      <c r="BJ61" s="181">
        <v>0</v>
      </c>
      <c r="BK61" s="181">
        <v>0</v>
      </c>
      <c r="BL61" s="181">
        <v>0</v>
      </c>
      <c r="BM61" s="182" t="s">
        <v>467</v>
      </c>
      <c r="BN61" s="182" t="s">
        <v>467</v>
      </c>
      <c r="BO61" s="182" t="s">
        <v>467</v>
      </c>
      <c r="BP61" s="182" t="s">
        <v>467</v>
      </c>
      <c r="BQ61" s="182" t="s">
        <v>467</v>
      </c>
      <c r="BR61" s="182" t="s">
        <v>467</v>
      </c>
      <c r="BS61" s="182" t="s">
        <v>467</v>
      </c>
      <c r="BT61" s="182" t="s">
        <v>467</v>
      </c>
      <c r="BU61" s="182" t="s">
        <v>467</v>
      </c>
      <c r="BV61" s="182" t="s">
        <v>467</v>
      </c>
      <c r="BW61" s="182" t="s">
        <v>467</v>
      </c>
      <c r="BX61" s="182" t="s">
        <v>467</v>
      </c>
      <c r="BY61" s="182" t="s">
        <v>467</v>
      </c>
      <c r="BZ61" s="181">
        <v>0</v>
      </c>
      <c r="CA61" s="181">
        <v>0</v>
      </c>
      <c r="CB61" s="181">
        <v>0</v>
      </c>
      <c r="CC61" s="181">
        <v>0</v>
      </c>
      <c r="CD61" s="181">
        <v>0</v>
      </c>
      <c r="CE61" s="181">
        <v>0</v>
      </c>
      <c r="CF61" s="181">
        <v>0</v>
      </c>
      <c r="CG61" s="181">
        <v>0</v>
      </c>
      <c r="CH61" s="181">
        <v>0</v>
      </c>
      <c r="CI61" s="181">
        <v>0</v>
      </c>
      <c r="CJ61" s="181">
        <v>0</v>
      </c>
      <c r="CK61" s="181">
        <v>0</v>
      </c>
      <c r="CL61" s="181">
        <v>0</v>
      </c>
      <c r="CM61" s="181">
        <v>0</v>
      </c>
      <c r="CN61" s="181">
        <v>0</v>
      </c>
      <c r="CO61" s="181">
        <v>0</v>
      </c>
      <c r="CP61" s="181">
        <v>0</v>
      </c>
      <c r="CQ61" s="182" t="s">
        <v>467</v>
      </c>
      <c r="CR61" s="182" t="s">
        <v>467</v>
      </c>
      <c r="CS61" s="182" t="s">
        <v>467</v>
      </c>
      <c r="CT61" s="181">
        <v>0</v>
      </c>
      <c r="CU61" s="181">
        <v>0</v>
      </c>
      <c r="CV61" s="181">
        <v>0</v>
      </c>
      <c r="CW61" s="181">
        <v>0</v>
      </c>
      <c r="CX61" s="181">
        <v>0</v>
      </c>
      <c r="CY61" s="181">
        <v>0</v>
      </c>
      <c r="CZ61" s="182" t="s">
        <v>467</v>
      </c>
      <c r="DA61" s="182" t="s">
        <v>467</v>
      </c>
      <c r="DB61" s="182" t="s">
        <v>467</v>
      </c>
      <c r="DC61" s="181">
        <v>0</v>
      </c>
      <c r="DD61" s="181">
        <v>0</v>
      </c>
      <c r="DE61" s="181">
        <v>0</v>
      </c>
      <c r="DF61" s="181">
        <v>0</v>
      </c>
      <c r="DG61" s="183">
        <v>0</v>
      </c>
    </row>
    <row r="62" spans="1:111" ht="24" customHeight="1">
      <c r="A62" s="334" t="s">
        <v>699</v>
      </c>
      <c r="B62" s="335" t="s">
        <v>504</v>
      </c>
      <c r="C62" s="335" t="s">
        <v>504</v>
      </c>
      <c r="D62" s="253" t="s">
        <v>625</v>
      </c>
      <c r="E62" s="181">
        <v>888821.5</v>
      </c>
      <c r="F62" s="181">
        <v>762070.5</v>
      </c>
      <c r="G62" s="181">
        <v>275610</v>
      </c>
      <c r="H62" s="181">
        <v>177934</v>
      </c>
      <c r="I62" s="181">
        <v>284188.5</v>
      </c>
      <c r="J62" s="181">
        <v>20652</v>
      </c>
      <c r="K62" s="181">
        <v>0</v>
      </c>
      <c r="L62" s="181">
        <v>0</v>
      </c>
      <c r="M62" s="181">
        <v>0</v>
      </c>
      <c r="N62" s="181">
        <v>0</v>
      </c>
      <c r="O62" s="181">
        <v>0</v>
      </c>
      <c r="P62" s="181">
        <v>3686</v>
      </c>
      <c r="Q62" s="181">
        <v>0</v>
      </c>
      <c r="R62" s="181">
        <v>0</v>
      </c>
      <c r="S62" s="181">
        <v>0</v>
      </c>
      <c r="T62" s="181">
        <v>125151</v>
      </c>
      <c r="U62" s="181">
        <v>5800</v>
      </c>
      <c r="V62" s="181">
        <v>0</v>
      </c>
      <c r="W62" s="181">
        <v>0</v>
      </c>
      <c r="X62" s="181">
        <v>0</v>
      </c>
      <c r="Y62" s="181">
        <v>0</v>
      </c>
      <c r="Z62" s="181">
        <v>0</v>
      </c>
      <c r="AA62" s="181">
        <v>10300</v>
      </c>
      <c r="AB62" s="181">
        <v>0</v>
      </c>
      <c r="AC62" s="181">
        <v>0</v>
      </c>
      <c r="AD62" s="181">
        <v>0</v>
      </c>
      <c r="AE62" s="181">
        <v>0</v>
      </c>
      <c r="AF62" s="181">
        <v>0</v>
      </c>
      <c r="AG62" s="181">
        <v>0</v>
      </c>
      <c r="AH62" s="181">
        <v>0</v>
      </c>
      <c r="AI62" s="181">
        <v>0</v>
      </c>
      <c r="AJ62" s="181">
        <v>0</v>
      </c>
      <c r="AK62" s="181">
        <v>0</v>
      </c>
      <c r="AL62" s="181">
        <v>0</v>
      </c>
      <c r="AM62" s="181">
        <v>0</v>
      </c>
      <c r="AN62" s="181">
        <v>0</v>
      </c>
      <c r="AO62" s="181">
        <v>0</v>
      </c>
      <c r="AP62" s="181">
        <v>12281</v>
      </c>
      <c r="AQ62" s="181">
        <v>0</v>
      </c>
      <c r="AR62" s="181">
        <v>0</v>
      </c>
      <c r="AS62" s="181">
        <v>67500</v>
      </c>
      <c r="AT62" s="181">
        <v>0</v>
      </c>
      <c r="AU62" s="181">
        <v>29270</v>
      </c>
      <c r="AV62" s="181">
        <v>1600</v>
      </c>
      <c r="AW62" s="181">
        <v>0</v>
      </c>
      <c r="AX62" s="181">
        <v>0</v>
      </c>
      <c r="AY62" s="181">
        <v>0</v>
      </c>
      <c r="AZ62" s="181">
        <v>0</v>
      </c>
      <c r="BA62" s="181">
        <v>0</v>
      </c>
      <c r="BB62" s="181">
        <v>0</v>
      </c>
      <c r="BC62" s="181">
        <v>0</v>
      </c>
      <c r="BD62" s="181">
        <v>0</v>
      </c>
      <c r="BE62" s="181">
        <v>800</v>
      </c>
      <c r="BF62" s="181">
        <v>0</v>
      </c>
      <c r="BG62" s="181">
        <v>800</v>
      </c>
      <c r="BH62" s="181">
        <v>0</v>
      </c>
      <c r="BI62" s="181">
        <v>0</v>
      </c>
      <c r="BJ62" s="181">
        <v>0</v>
      </c>
      <c r="BK62" s="181">
        <v>0</v>
      </c>
      <c r="BL62" s="181">
        <v>0</v>
      </c>
      <c r="BM62" s="182" t="s">
        <v>467</v>
      </c>
      <c r="BN62" s="182" t="s">
        <v>467</v>
      </c>
      <c r="BO62" s="182" t="s">
        <v>467</v>
      </c>
      <c r="BP62" s="182" t="s">
        <v>467</v>
      </c>
      <c r="BQ62" s="182" t="s">
        <v>467</v>
      </c>
      <c r="BR62" s="182" t="s">
        <v>467</v>
      </c>
      <c r="BS62" s="182" t="s">
        <v>467</v>
      </c>
      <c r="BT62" s="182" t="s">
        <v>467</v>
      </c>
      <c r="BU62" s="182" t="s">
        <v>467</v>
      </c>
      <c r="BV62" s="182" t="s">
        <v>467</v>
      </c>
      <c r="BW62" s="182" t="s">
        <v>467</v>
      </c>
      <c r="BX62" s="182" t="s">
        <v>467</v>
      </c>
      <c r="BY62" s="182" t="s">
        <v>467</v>
      </c>
      <c r="BZ62" s="181">
        <v>0</v>
      </c>
      <c r="CA62" s="181">
        <v>0</v>
      </c>
      <c r="CB62" s="181">
        <v>0</v>
      </c>
      <c r="CC62" s="181">
        <v>0</v>
      </c>
      <c r="CD62" s="181">
        <v>0</v>
      </c>
      <c r="CE62" s="181">
        <v>0</v>
      </c>
      <c r="CF62" s="181">
        <v>0</v>
      </c>
      <c r="CG62" s="181">
        <v>0</v>
      </c>
      <c r="CH62" s="181">
        <v>0</v>
      </c>
      <c r="CI62" s="181">
        <v>0</v>
      </c>
      <c r="CJ62" s="181">
        <v>0</v>
      </c>
      <c r="CK62" s="181">
        <v>0</v>
      </c>
      <c r="CL62" s="181">
        <v>0</v>
      </c>
      <c r="CM62" s="181">
        <v>0</v>
      </c>
      <c r="CN62" s="181">
        <v>0</v>
      </c>
      <c r="CO62" s="181">
        <v>0</v>
      </c>
      <c r="CP62" s="181">
        <v>0</v>
      </c>
      <c r="CQ62" s="182" t="s">
        <v>467</v>
      </c>
      <c r="CR62" s="182" t="s">
        <v>467</v>
      </c>
      <c r="CS62" s="182" t="s">
        <v>467</v>
      </c>
      <c r="CT62" s="181">
        <v>0</v>
      </c>
      <c r="CU62" s="181">
        <v>0</v>
      </c>
      <c r="CV62" s="181">
        <v>0</v>
      </c>
      <c r="CW62" s="181">
        <v>0</v>
      </c>
      <c r="CX62" s="181">
        <v>0</v>
      </c>
      <c r="CY62" s="181">
        <v>0</v>
      </c>
      <c r="CZ62" s="182" t="s">
        <v>467</v>
      </c>
      <c r="DA62" s="182" t="s">
        <v>467</v>
      </c>
      <c r="DB62" s="182" t="s">
        <v>467</v>
      </c>
      <c r="DC62" s="181">
        <v>0</v>
      </c>
      <c r="DD62" s="181">
        <v>0</v>
      </c>
      <c r="DE62" s="181">
        <v>0</v>
      </c>
      <c r="DF62" s="181">
        <v>0</v>
      </c>
      <c r="DG62" s="183">
        <v>0</v>
      </c>
    </row>
    <row r="63" spans="1:111" ht="24" customHeight="1">
      <c r="A63" s="334" t="s">
        <v>700</v>
      </c>
      <c r="B63" s="335" t="s">
        <v>504</v>
      </c>
      <c r="C63" s="335" t="s">
        <v>504</v>
      </c>
      <c r="D63" s="253" t="s">
        <v>701</v>
      </c>
      <c r="E63" s="181">
        <v>729330</v>
      </c>
      <c r="F63" s="181">
        <v>626236</v>
      </c>
      <c r="G63" s="181">
        <v>220734</v>
      </c>
      <c r="H63" s="181">
        <v>155376</v>
      </c>
      <c r="I63" s="181">
        <v>229207</v>
      </c>
      <c r="J63" s="181">
        <v>17998</v>
      </c>
      <c r="K63" s="181">
        <v>0</v>
      </c>
      <c r="L63" s="181">
        <v>0</v>
      </c>
      <c r="M63" s="181">
        <v>0</v>
      </c>
      <c r="N63" s="181">
        <v>0</v>
      </c>
      <c r="O63" s="181">
        <v>0</v>
      </c>
      <c r="P63" s="181">
        <v>2921</v>
      </c>
      <c r="Q63" s="181">
        <v>0</v>
      </c>
      <c r="R63" s="181">
        <v>0</v>
      </c>
      <c r="S63" s="181">
        <v>0</v>
      </c>
      <c r="T63" s="181">
        <v>100288</v>
      </c>
      <c r="U63" s="181">
        <v>4794</v>
      </c>
      <c r="V63" s="181">
        <v>0</v>
      </c>
      <c r="W63" s="181">
        <v>0</v>
      </c>
      <c r="X63" s="181">
        <v>0</v>
      </c>
      <c r="Y63" s="181">
        <v>0</v>
      </c>
      <c r="Z63" s="181">
        <v>0</v>
      </c>
      <c r="AA63" s="181">
        <v>7800</v>
      </c>
      <c r="AB63" s="181">
        <v>0</v>
      </c>
      <c r="AC63" s="181">
        <v>0</v>
      </c>
      <c r="AD63" s="181">
        <v>10000</v>
      </c>
      <c r="AE63" s="181">
        <v>0</v>
      </c>
      <c r="AF63" s="181">
        <v>0</v>
      </c>
      <c r="AG63" s="181">
        <v>0</v>
      </c>
      <c r="AH63" s="181">
        <v>4372</v>
      </c>
      <c r="AI63" s="181">
        <v>2400</v>
      </c>
      <c r="AJ63" s="181">
        <v>0</v>
      </c>
      <c r="AK63" s="181">
        <v>0</v>
      </c>
      <c r="AL63" s="181">
        <v>0</v>
      </c>
      <c r="AM63" s="181">
        <v>0</v>
      </c>
      <c r="AN63" s="181">
        <v>0</v>
      </c>
      <c r="AO63" s="181">
        <v>0</v>
      </c>
      <c r="AP63" s="181">
        <v>9734</v>
      </c>
      <c r="AQ63" s="181">
        <v>0</v>
      </c>
      <c r="AR63" s="181">
        <v>0</v>
      </c>
      <c r="AS63" s="181">
        <v>49200</v>
      </c>
      <c r="AT63" s="181">
        <v>0</v>
      </c>
      <c r="AU63" s="181">
        <v>11988</v>
      </c>
      <c r="AV63" s="181">
        <v>2806</v>
      </c>
      <c r="AW63" s="181">
        <v>0</v>
      </c>
      <c r="AX63" s="181">
        <v>0</v>
      </c>
      <c r="AY63" s="181">
        <v>0</v>
      </c>
      <c r="AZ63" s="181">
        <v>0</v>
      </c>
      <c r="BA63" s="181">
        <v>0</v>
      </c>
      <c r="BB63" s="181">
        <v>0</v>
      </c>
      <c r="BC63" s="181">
        <v>0</v>
      </c>
      <c r="BD63" s="181">
        <v>0</v>
      </c>
      <c r="BE63" s="181">
        <v>0</v>
      </c>
      <c r="BF63" s="181">
        <v>0</v>
      </c>
      <c r="BG63" s="181">
        <v>2806</v>
      </c>
      <c r="BH63" s="181">
        <v>0</v>
      </c>
      <c r="BI63" s="181">
        <v>0</v>
      </c>
      <c r="BJ63" s="181">
        <v>0</v>
      </c>
      <c r="BK63" s="181">
        <v>0</v>
      </c>
      <c r="BL63" s="181">
        <v>0</v>
      </c>
      <c r="BM63" s="182" t="s">
        <v>467</v>
      </c>
      <c r="BN63" s="182" t="s">
        <v>467</v>
      </c>
      <c r="BO63" s="182" t="s">
        <v>467</v>
      </c>
      <c r="BP63" s="182" t="s">
        <v>467</v>
      </c>
      <c r="BQ63" s="182" t="s">
        <v>467</v>
      </c>
      <c r="BR63" s="182" t="s">
        <v>467</v>
      </c>
      <c r="BS63" s="182" t="s">
        <v>467</v>
      </c>
      <c r="BT63" s="182" t="s">
        <v>467</v>
      </c>
      <c r="BU63" s="182" t="s">
        <v>467</v>
      </c>
      <c r="BV63" s="182" t="s">
        <v>467</v>
      </c>
      <c r="BW63" s="182" t="s">
        <v>467</v>
      </c>
      <c r="BX63" s="182" t="s">
        <v>467</v>
      </c>
      <c r="BY63" s="182" t="s">
        <v>467</v>
      </c>
      <c r="BZ63" s="181">
        <v>0</v>
      </c>
      <c r="CA63" s="181">
        <v>0</v>
      </c>
      <c r="CB63" s="181">
        <v>0</v>
      </c>
      <c r="CC63" s="181">
        <v>0</v>
      </c>
      <c r="CD63" s="181">
        <v>0</v>
      </c>
      <c r="CE63" s="181">
        <v>0</v>
      </c>
      <c r="CF63" s="181">
        <v>0</v>
      </c>
      <c r="CG63" s="181">
        <v>0</v>
      </c>
      <c r="CH63" s="181">
        <v>0</v>
      </c>
      <c r="CI63" s="181">
        <v>0</v>
      </c>
      <c r="CJ63" s="181">
        <v>0</v>
      </c>
      <c r="CK63" s="181">
        <v>0</v>
      </c>
      <c r="CL63" s="181">
        <v>0</v>
      </c>
      <c r="CM63" s="181">
        <v>0</v>
      </c>
      <c r="CN63" s="181">
        <v>0</v>
      </c>
      <c r="CO63" s="181">
        <v>0</v>
      </c>
      <c r="CP63" s="181">
        <v>0</v>
      </c>
      <c r="CQ63" s="182" t="s">
        <v>467</v>
      </c>
      <c r="CR63" s="182" t="s">
        <v>467</v>
      </c>
      <c r="CS63" s="182" t="s">
        <v>467</v>
      </c>
      <c r="CT63" s="181">
        <v>0</v>
      </c>
      <c r="CU63" s="181">
        <v>0</v>
      </c>
      <c r="CV63" s="181">
        <v>0</v>
      </c>
      <c r="CW63" s="181">
        <v>0</v>
      </c>
      <c r="CX63" s="181">
        <v>0</v>
      </c>
      <c r="CY63" s="181">
        <v>0</v>
      </c>
      <c r="CZ63" s="182" t="s">
        <v>467</v>
      </c>
      <c r="DA63" s="182" t="s">
        <v>467</v>
      </c>
      <c r="DB63" s="182" t="s">
        <v>467</v>
      </c>
      <c r="DC63" s="181">
        <v>0</v>
      </c>
      <c r="DD63" s="181">
        <v>0</v>
      </c>
      <c r="DE63" s="181">
        <v>0</v>
      </c>
      <c r="DF63" s="181">
        <v>0</v>
      </c>
      <c r="DG63" s="183">
        <v>0</v>
      </c>
    </row>
    <row r="64" spans="1:111" ht="24" customHeight="1">
      <c r="A64" s="334" t="s">
        <v>702</v>
      </c>
      <c r="B64" s="335" t="s">
        <v>504</v>
      </c>
      <c r="C64" s="335" t="s">
        <v>504</v>
      </c>
      <c r="D64" s="253" t="s">
        <v>625</v>
      </c>
      <c r="E64" s="181">
        <v>729330</v>
      </c>
      <c r="F64" s="181">
        <v>626236</v>
      </c>
      <c r="G64" s="181">
        <v>220734</v>
      </c>
      <c r="H64" s="181">
        <v>155376</v>
      </c>
      <c r="I64" s="181">
        <v>229207</v>
      </c>
      <c r="J64" s="181">
        <v>17998</v>
      </c>
      <c r="K64" s="181">
        <v>0</v>
      </c>
      <c r="L64" s="181">
        <v>0</v>
      </c>
      <c r="M64" s="181">
        <v>0</v>
      </c>
      <c r="N64" s="181">
        <v>0</v>
      </c>
      <c r="O64" s="181">
        <v>0</v>
      </c>
      <c r="P64" s="181">
        <v>2921</v>
      </c>
      <c r="Q64" s="181">
        <v>0</v>
      </c>
      <c r="R64" s="181">
        <v>0</v>
      </c>
      <c r="S64" s="181">
        <v>0</v>
      </c>
      <c r="T64" s="181">
        <v>100288</v>
      </c>
      <c r="U64" s="181">
        <v>4794</v>
      </c>
      <c r="V64" s="181">
        <v>0</v>
      </c>
      <c r="W64" s="181">
        <v>0</v>
      </c>
      <c r="X64" s="181">
        <v>0</v>
      </c>
      <c r="Y64" s="181">
        <v>0</v>
      </c>
      <c r="Z64" s="181">
        <v>0</v>
      </c>
      <c r="AA64" s="181">
        <v>7800</v>
      </c>
      <c r="AB64" s="181">
        <v>0</v>
      </c>
      <c r="AC64" s="181">
        <v>0</v>
      </c>
      <c r="AD64" s="181">
        <v>10000</v>
      </c>
      <c r="AE64" s="181">
        <v>0</v>
      </c>
      <c r="AF64" s="181">
        <v>0</v>
      </c>
      <c r="AG64" s="181">
        <v>0</v>
      </c>
      <c r="AH64" s="181">
        <v>4372</v>
      </c>
      <c r="AI64" s="181">
        <v>2400</v>
      </c>
      <c r="AJ64" s="181">
        <v>0</v>
      </c>
      <c r="AK64" s="181">
        <v>0</v>
      </c>
      <c r="AL64" s="181">
        <v>0</v>
      </c>
      <c r="AM64" s="181">
        <v>0</v>
      </c>
      <c r="AN64" s="181">
        <v>0</v>
      </c>
      <c r="AO64" s="181">
        <v>0</v>
      </c>
      <c r="AP64" s="181">
        <v>9734</v>
      </c>
      <c r="AQ64" s="181">
        <v>0</v>
      </c>
      <c r="AR64" s="181">
        <v>0</v>
      </c>
      <c r="AS64" s="181">
        <v>49200</v>
      </c>
      <c r="AT64" s="181">
        <v>0</v>
      </c>
      <c r="AU64" s="181">
        <v>11988</v>
      </c>
      <c r="AV64" s="181">
        <v>2806</v>
      </c>
      <c r="AW64" s="181">
        <v>0</v>
      </c>
      <c r="AX64" s="181">
        <v>0</v>
      </c>
      <c r="AY64" s="181">
        <v>0</v>
      </c>
      <c r="AZ64" s="181">
        <v>0</v>
      </c>
      <c r="BA64" s="181">
        <v>0</v>
      </c>
      <c r="BB64" s="181">
        <v>0</v>
      </c>
      <c r="BC64" s="181">
        <v>0</v>
      </c>
      <c r="BD64" s="181">
        <v>0</v>
      </c>
      <c r="BE64" s="181">
        <v>0</v>
      </c>
      <c r="BF64" s="181">
        <v>0</v>
      </c>
      <c r="BG64" s="181">
        <v>2806</v>
      </c>
      <c r="BH64" s="181">
        <v>0</v>
      </c>
      <c r="BI64" s="181">
        <v>0</v>
      </c>
      <c r="BJ64" s="181">
        <v>0</v>
      </c>
      <c r="BK64" s="181">
        <v>0</v>
      </c>
      <c r="BL64" s="181">
        <v>0</v>
      </c>
      <c r="BM64" s="182" t="s">
        <v>467</v>
      </c>
      <c r="BN64" s="182" t="s">
        <v>467</v>
      </c>
      <c r="BO64" s="182" t="s">
        <v>467</v>
      </c>
      <c r="BP64" s="182" t="s">
        <v>467</v>
      </c>
      <c r="BQ64" s="182" t="s">
        <v>467</v>
      </c>
      <c r="BR64" s="182" t="s">
        <v>467</v>
      </c>
      <c r="BS64" s="182" t="s">
        <v>467</v>
      </c>
      <c r="BT64" s="182" t="s">
        <v>467</v>
      </c>
      <c r="BU64" s="182" t="s">
        <v>467</v>
      </c>
      <c r="BV64" s="182" t="s">
        <v>467</v>
      </c>
      <c r="BW64" s="182" t="s">
        <v>467</v>
      </c>
      <c r="BX64" s="182" t="s">
        <v>467</v>
      </c>
      <c r="BY64" s="182" t="s">
        <v>467</v>
      </c>
      <c r="BZ64" s="181">
        <v>0</v>
      </c>
      <c r="CA64" s="181">
        <v>0</v>
      </c>
      <c r="CB64" s="181">
        <v>0</v>
      </c>
      <c r="CC64" s="181">
        <v>0</v>
      </c>
      <c r="CD64" s="181">
        <v>0</v>
      </c>
      <c r="CE64" s="181">
        <v>0</v>
      </c>
      <c r="CF64" s="181">
        <v>0</v>
      </c>
      <c r="CG64" s="181">
        <v>0</v>
      </c>
      <c r="CH64" s="181">
        <v>0</v>
      </c>
      <c r="CI64" s="181">
        <v>0</v>
      </c>
      <c r="CJ64" s="181">
        <v>0</v>
      </c>
      <c r="CK64" s="181">
        <v>0</v>
      </c>
      <c r="CL64" s="181">
        <v>0</v>
      </c>
      <c r="CM64" s="181">
        <v>0</v>
      </c>
      <c r="CN64" s="181">
        <v>0</v>
      </c>
      <c r="CO64" s="181">
        <v>0</v>
      </c>
      <c r="CP64" s="181">
        <v>0</v>
      </c>
      <c r="CQ64" s="182" t="s">
        <v>467</v>
      </c>
      <c r="CR64" s="182" t="s">
        <v>467</v>
      </c>
      <c r="CS64" s="182" t="s">
        <v>467</v>
      </c>
      <c r="CT64" s="181">
        <v>0</v>
      </c>
      <c r="CU64" s="181">
        <v>0</v>
      </c>
      <c r="CV64" s="181">
        <v>0</v>
      </c>
      <c r="CW64" s="181">
        <v>0</v>
      </c>
      <c r="CX64" s="181">
        <v>0</v>
      </c>
      <c r="CY64" s="181">
        <v>0</v>
      </c>
      <c r="CZ64" s="182" t="s">
        <v>467</v>
      </c>
      <c r="DA64" s="182" t="s">
        <v>467</v>
      </c>
      <c r="DB64" s="182" t="s">
        <v>467</v>
      </c>
      <c r="DC64" s="181">
        <v>0</v>
      </c>
      <c r="DD64" s="181">
        <v>0</v>
      </c>
      <c r="DE64" s="181">
        <v>0</v>
      </c>
      <c r="DF64" s="181">
        <v>0</v>
      </c>
      <c r="DG64" s="183">
        <v>0</v>
      </c>
    </row>
    <row r="65" spans="1:111">
      <c r="A65" s="334" t="s">
        <v>703</v>
      </c>
      <c r="B65" s="335" t="s">
        <v>504</v>
      </c>
      <c r="C65" s="335" t="s">
        <v>504</v>
      </c>
      <c r="D65" s="253" t="s">
        <v>704</v>
      </c>
      <c r="E65" s="181">
        <v>1392960</v>
      </c>
      <c r="F65" s="181">
        <v>1194835</v>
      </c>
      <c r="G65" s="181">
        <v>406647</v>
      </c>
      <c r="H65" s="181">
        <v>291303</v>
      </c>
      <c r="I65" s="181">
        <v>454484</v>
      </c>
      <c r="J65" s="181">
        <v>32000</v>
      </c>
      <c r="K65" s="181">
        <v>0</v>
      </c>
      <c r="L65" s="181">
        <v>0</v>
      </c>
      <c r="M65" s="181">
        <v>0</v>
      </c>
      <c r="N65" s="181">
        <v>0</v>
      </c>
      <c r="O65" s="181">
        <v>0</v>
      </c>
      <c r="P65" s="181">
        <v>10401</v>
      </c>
      <c r="Q65" s="181">
        <v>0</v>
      </c>
      <c r="R65" s="181">
        <v>0</v>
      </c>
      <c r="S65" s="181">
        <v>0</v>
      </c>
      <c r="T65" s="181">
        <v>194525</v>
      </c>
      <c r="U65" s="181">
        <v>12500</v>
      </c>
      <c r="V65" s="181">
        <v>2000</v>
      </c>
      <c r="W65" s="181">
        <v>0</v>
      </c>
      <c r="X65" s="181">
        <v>0</v>
      </c>
      <c r="Y65" s="181">
        <v>87.1</v>
      </c>
      <c r="Z65" s="181">
        <v>0</v>
      </c>
      <c r="AA65" s="181">
        <v>16140</v>
      </c>
      <c r="AB65" s="181">
        <v>0</v>
      </c>
      <c r="AC65" s="181">
        <v>0</v>
      </c>
      <c r="AD65" s="181">
        <v>3400</v>
      </c>
      <c r="AE65" s="181">
        <v>0</v>
      </c>
      <c r="AF65" s="181">
        <v>2746</v>
      </c>
      <c r="AG65" s="181">
        <v>0</v>
      </c>
      <c r="AH65" s="181">
        <v>1600</v>
      </c>
      <c r="AI65" s="181">
        <v>0</v>
      </c>
      <c r="AJ65" s="181">
        <v>1556</v>
      </c>
      <c r="AK65" s="181">
        <v>0</v>
      </c>
      <c r="AL65" s="181">
        <v>0</v>
      </c>
      <c r="AM65" s="181">
        <v>0</v>
      </c>
      <c r="AN65" s="181">
        <v>24910</v>
      </c>
      <c r="AO65" s="181">
        <v>0</v>
      </c>
      <c r="AP65" s="181">
        <v>18909</v>
      </c>
      <c r="AQ65" s="181">
        <v>0</v>
      </c>
      <c r="AR65" s="181">
        <v>0</v>
      </c>
      <c r="AS65" s="181">
        <v>101400</v>
      </c>
      <c r="AT65" s="181">
        <v>0</v>
      </c>
      <c r="AU65" s="181">
        <v>9276.9</v>
      </c>
      <c r="AV65" s="181">
        <v>3600</v>
      </c>
      <c r="AW65" s="181">
        <v>0</v>
      </c>
      <c r="AX65" s="181">
        <v>0</v>
      </c>
      <c r="AY65" s="181">
        <v>0</v>
      </c>
      <c r="AZ65" s="181">
        <v>0</v>
      </c>
      <c r="BA65" s="181">
        <v>0</v>
      </c>
      <c r="BB65" s="181">
        <v>0</v>
      </c>
      <c r="BC65" s="181">
        <v>0</v>
      </c>
      <c r="BD65" s="181">
        <v>0</v>
      </c>
      <c r="BE65" s="181">
        <v>3100</v>
      </c>
      <c r="BF65" s="181">
        <v>0</v>
      </c>
      <c r="BG65" s="181">
        <v>500</v>
      </c>
      <c r="BH65" s="181">
        <v>0</v>
      </c>
      <c r="BI65" s="181">
        <v>0</v>
      </c>
      <c r="BJ65" s="181">
        <v>0</v>
      </c>
      <c r="BK65" s="181">
        <v>0</v>
      </c>
      <c r="BL65" s="181">
        <v>0</v>
      </c>
      <c r="BM65" s="182" t="s">
        <v>467</v>
      </c>
      <c r="BN65" s="182" t="s">
        <v>467</v>
      </c>
      <c r="BO65" s="182" t="s">
        <v>467</v>
      </c>
      <c r="BP65" s="182" t="s">
        <v>467</v>
      </c>
      <c r="BQ65" s="182" t="s">
        <v>467</v>
      </c>
      <c r="BR65" s="182" t="s">
        <v>467</v>
      </c>
      <c r="BS65" s="182" t="s">
        <v>467</v>
      </c>
      <c r="BT65" s="182" t="s">
        <v>467</v>
      </c>
      <c r="BU65" s="182" t="s">
        <v>467</v>
      </c>
      <c r="BV65" s="182" t="s">
        <v>467</v>
      </c>
      <c r="BW65" s="182" t="s">
        <v>467</v>
      </c>
      <c r="BX65" s="182" t="s">
        <v>467</v>
      </c>
      <c r="BY65" s="182" t="s">
        <v>467</v>
      </c>
      <c r="BZ65" s="181">
        <v>0</v>
      </c>
      <c r="CA65" s="181">
        <v>0</v>
      </c>
      <c r="CB65" s="181">
        <v>0</v>
      </c>
      <c r="CC65" s="181">
        <v>0</v>
      </c>
      <c r="CD65" s="181">
        <v>0</v>
      </c>
      <c r="CE65" s="181">
        <v>0</v>
      </c>
      <c r="CF65" s="181">
        <v>0</v>
      </c>
      <c r="CG65" s="181">
        <v>0</v>
      </c>
      <c r="CH65" s="181">
        <v>0</v>
      </c>
      <c r="CI65" s="181">
        <v>0</v>
      </c>
      <c r="CJ65" s="181">
        <v>0</v>
      </c>
      <c r="CK65" s="181">
        <v>0</v>
      </c>
      <c r="CL65" s="181">
        <v>0</v>
      </c>
      <c r="CM65" s="181">
        <v>0</v>
      </c>
      <c r="CN65" s="181">
        <v>0</v>
      </c>
      <c r="CO65" s="181">
        <v>0</v>
      </c>
      <c r="CP65" s="181">
        <v>0</v>
      </c>
      <c r="CQ65" s="182" t="s">
        <v>467</v>
      </c>
      <c r="CR65" s="182" t="s">
        <v>467</v>
      </c>
      <c r="CS65" s="182" t="s">
        <v>467</v>
      </c>
      <c r="CT65" s="181">
        <v>0</v>
      </c>
      <c r="CU65" s="181">
        <v>0</v>
      </c>
      <c r="CV65" s="181">
        <v>0</v>
      </c>
      <c r="CW65" s="181">
        <v>0</v>
      </c>
      <c r="CX65" s="181">
        <v>0</v>
      </c>
      <c r="CY65" s="181">
        <v>0</v>
      </c>
      <c r="CZ65" s="182" t="s">
        <v>467</v>
      </c>
      <c r="DA65" s="182" t="s">
        <v>467</v>
      </c>
      <c r="DB65" s="182" t="s">
        <v>467</v>
      </c>
      <c r="DC65" s="181">
        <v>0</v>
      </c>
      <c r="DD65" s="181">
        <v>0</v>
      </c>
      <c r="DE65" s="181">
        <v>0</v>
      </c>
      <c r="DF65" s="181">
        <v>0</v>
      </c>
      <c r="DG65" s="183">
        <v>0</v>
      </c>
    </row>
    <row r="66" spans="1:111" ht="24" customHeight="1">
      <c r="A66" s="334" t="s">
        <v>705</v>
      </c>
      <c r="B66" s="335" t="s">
        <v>504</v>
      </c>
      <c r="C66" s="335" t="s">
        <v>504</v>
      </c>
      <c r="D66" s="253" t="s">
        <v>625</v>
      </c>
      <c r="E66" s="181">
        <v>1392960</v>
      </c>
      <c r="F66" s="181">
        <v>1194835</v>
      </c>
      <c r="G66" s="181">
        <v>406647</v>
      </c>
      <c r="H66" s="181">
        <v>291303</v>
      </c>
      <c r="I66" s="181">
        <v>454484</v>
      </c>
      <c r="J66" s="181">
        <v>32000</v>
      </c>
      <c r="K66" s="181">
        <v>0</v>
      </c>
      <c r="L66" s="181">
        <v>0</v>
      </c>
      <c r="M66" s="181">
        <v>0</v>
      </c>
      <c r="N66" s="181">
        <v>0</v>
      </c>
      <c r="O66" s="181">
        <v>0</v>
      </c>
      <c r="P66" s="181">
        <v>10401</v>
      </c>
      <c r="Q66" s="181">
        <v>0</v>
      </c>
      <c r="R66" s="181">
        <v>0</v>
      </c>
      <c r="S66" s="181">
        <v>0</v>
      </c>
      <c r="T66" s="181">
        <v>194525</v>
      </c>
      <c r="U66" s="181">
        <v>12500</v>
      </c>
      <c r="V66" s="181">
        <v>2000</v>
      </c>
      <c r="W66" s="181">
        <v>0</v>
      </c>
      <c r="X66" s="181">
        <v>0</v>
      </c>
      <c r="Y66" s="181">
        <v>87.1</v>
      </c>
      <c r="Z66" s="181">
        <v>0</v>
      </c>
      <c r="AA66" s="181">
        <v>16140</v>
      </c>
      <c r="AB66" s="181">
        <v>0</v>
      </c>
      <c r="AC66" s="181">
        <v>0</v>
      </c>
      <c r="AD66" s="181">
        <v>3400</v>
      </c>
      <c r="AE66" s="181">
        <v>0</v>
      </c>
      <c r="AF66" s="181">
        <v>2746</v>
      </c>
      <c r="AG66" s="181">
        <v>0</v>
      </c>
      <c r="AH66" s="181">
        <v>1600</v>
      </c>
      <c r="AI66" s="181">
        <v>0</v>
      </c>
      <c r="AJ66" s="181">
        <v>1556</v>
      </c>
      <c r="AK66" s="181">
        <v>0</v>
      </c>
      <c r="AL66" s="181">
        <v>0</v>
      </c>
      <c r="AM66" s="181">
        <v>0</v>
      </c>
      <c r="AN66" s="181">
        <v>24910</v>
      </c>
      <c r="AO66" s="181">
        <v>0</v>
      </c>
      <c r="AP66" s="181">
        <v>18909</v>
      </c>
      <c r="AQ66" s="181">
        <v>0</v>
      </c>
      <c r="AR66" s="181">
        <v>0</v>
      </c>
      <c r="AS66" s="181">
        <v>101400</v>
      </c>
      <c r="AT66" s="181">
        <v>0</v>
      </c>
      <c r="AU66" s="181">
        <v>9276.9</v>
      </c>
      <c r="AV66" s="181">
        <v>3600</v>
      </c>
      <c r="AW66" s="181">
        <v>0</v>
      </c>
      <c r="AX66" s="181">
        <v>0</v>
      </c>
      <c r="AY66" s="181">
        <v>0</v>
      </c>
      <c r="AZ66" s="181">
        <v>0</v>
      </c>
      <c r="BA66" s="181">
        <v>0</v>
      </c>
      <c r="BB66" s="181">
        <v>0</v>
      </c>
      <c r="BC66" s="181">
        <v>0</v>
      </c>
      <c r="BD66" s="181">
        <v>0</v>
      </c>
      <c r="BE66" s="181">
        <v>3100</v>
      </c>
      <c r="BF66" s="181">
        <v>0</v>
      </c>
      <c r="BG66" s="181">
        <v>500</v>
      </c>
      <c r="BH66" s="181">
        <v>0</v>
      </c>
      <c r="BI66" s="181">
        <v>0</v>
      </c>
      <c r="BJ66" s="181">
        <v>0</v>
      </c>
      <c r="BK66" s="181">
        <v>0</v>
      </c>
      <c r="BL66" s="181">
        <v>0</v>
      </c>
      <c r="BM66" s="182" t="s">
        <v>467</v>
      </c>
      <c r="BN66" s="182" t="s">
        <v>467</v>
      </c>
      <c r="BO66" s="182" t="s">
        <v>467</v>
      </c>
      <c r="BP66" s="182" t="s">
        <v>467</v>
      </c>
      <c r="BQ66" s="182" t="s">
        <v>467</v>
      </c>
      <c r="BR66" s="182" t="s">
        <v>467</v>
      </c>
      <c r="BS66" s="182" t="s">
        <v>467</v>
      </c>
      <c r="BT66" s="182" t="s">
        <v>467</v>
      </c>
      <c r="BU66" s="182" t="s">
        <v>467</v>
      </c>
      <c r="BV66" s="182" t="s">
        <v>467</v>
      </c>
      <c r="BW66" s="182" t="s">
        <v>467</v>
      </c>
      <c r="BX66" s="182" t="s">
        <v>467</v>
      </c>
      <c r="BY66" s="182" t="s">
        <v>467</v>
      </c>
      <c r="BZ66" s="181">
        <v>0</v>
      </c>
      <c r="CA66" s="181">
        <v>0</v>
      </c>
      <c r="CB66" s="181">
        <v>0</v>
      </c>
      <c r="CC66" s="181">
        <v>0</v>
      </c>
      <c r="CD66" s="181">
        <v>0</v>
      </c>
      <c r="CE66" s="181">
        <v>0</v>
      </c>
      <c r="CF66" s="181">
        <v>0</v>
      </c>
      <c r="CG66" s="181">
        <v>0</v>
      </c>
      <c r="CH66" s="181">
        <v>0</v>
      </c>
      <c r="CI66" s="181">
        <v>0</v>
      </c>
      <c r="CJ66" s="181">
        <v>0</v>
      </c>
      <c r="CK66" s="181">
        <v>0</v>
      </c>
      <c r="CL66" s="181">
        <v>0</v>
      </c>
      <c r="CM66" s="181">
        <v>0</v>
      </c>
      <c r="CN66" s="181">
        <v>0</v>
      </c>
      <c r="CO66" s="181">
        <v>0</v>
      </c>
      <c r="CP66" s="181">
        <v>0</v>
      </c>
      <c r="CQ66" s="182" t="s">
        <v>467</v>
      </c>
      <c r="CR66" s="182" t="s">
        <v>467</v>
      </c>
      <c r="CS66" s="182" t="s">
        <v>467</v>
      </c>
      <c r="CT66" s="181">
        <v>0</v>
      </c>
      <c r="CU66" s="181">
        <v>0</v>
      </c>
      <c r="CV66" s="181">
        <v>0</v>
      </c>
      <c r="CW66" s="181">
        <v>0</v>
      </c>
      <c r="CX66" s="181">
        <v>0</v>
      </c>
      <c r="CY66" s="181">
        <v>0</v>
      </c>
      <c r="CZ66" s="182" t="s">
        <v>467</v>
      </c>
      <c r="DA66" s="182" t="s">
        <v>467</v>
      </c>
      <c r="DB66" s="182" t="s">
        <v>467</v>
      </c>
      <c r="DC66" s="181">
        <v>0</v>
      </c>
      <c r="DD66" s="181">
        <v>0</v>
      </c>
      <c r="DE66" s="181">
        <v>0</v>
      </c>
      <c r="DF66" s="181">
        <v>0</v>
      </c>
      <c r="DG66" s="183">
        <v>0</v>
      </c>
    </row>
    <row r="67" spans="1:111" ht="24" customHeight="1">
      <c r="A67" s="334" t="s">
        <v>706</v>
      </c>
      <c r="B67" s="335" t="s">
        <v>504</v>
      </c>
      <c r="C67" s="335" t="s">
        <v>504</v>
      </c>
      <c r="D67" s="253" t="s">
        <v>707</v>
      </c>
      <c r="E67" s="181">
        <v>2802667.97</v>
      </c>
      <c r="F67" s="181">
        <v>2405245.5499999998</v>
      </c>
      <c r="G67" s="181">
        <v>790476.25</v>
      </c>
      <c r="H67" s="181">
        <v>611364</v>
      </c>
      <c r="I67" s="181">
        <v>921278.3</v>
      </c>
      <c r="J67" s="181">
        <v>70468</v>
      </c>
      <c r="K67" s="181">
        <v>0</v>
      </c>
      <c r="L67" s="181">
        <v>0</v>
      </c>
      <c r="M67" s="181">
        <v>0</v>
      </c>
      <c r="N67" s="181">
        <v>0</v>
      </c>
      <c r="O67" s="181">
        <v>0</v>
      </c>
      <c r="P67" s="181">
        <v>11659</v>
      </c>
      <c r="Q67" s="181">
        <v>0</v>
      </c>
      <c r="R67" s="181">
        <v>0</v>
      </c>
      <c r="S67" s="181">
        <v>0</v>
      </c>
      <c r="T67" s="181">
        <v>379414.92</v>
      </c>
      <c r="U67" s="181">
        <v>31262.5</v>
      </c>
      <c r="V67" s="181">
        <v>1000</v>
      </c>
      <c r="W67" s="181">
        <v>0</v>
      </c>
      <c r="X67" s="181">
        <v>0</v>
      </c>
      <c r="Y67" s="181">
        <v>0</v>
      </c>
      <c r="Z67" s="181">
        <v>0</v>
      </c>
      <c r="AA67" s="181">
        <v>35239.42</v>
      </c>
      <c r="AB67" s="181">
        <v>0</v>
      </c>
      <c r="AC67" s="181">
        <v>0</v>
      </c>
      <c r="AD67" s="181">
        <v>24600</v>
      </c>
      <c r="AE67" s="181">
        <v>0</v>
      </c>
      <c r="AF67" s="181">
        <v>0</v>
      </c>
      <c r="AG67" s="181">
        <v>0</v>
      </c>
      <c r="AH67" s="181">
        <v>500</v>
      </c>
      <c r="AI67" s="181">
        <v>500</v>
      </c>
      <c r="AJ67" s="181">
        <v>2786</v>
      </c>
      <c r="AK67" s="181">
        <v>0</v>
      </c>
      <c r="AL67" s="181">
        <v>0</v>
      </c>
      <c r="AM67" s="181">
        <v>0</v>
      </c>
      <c r="AN67" s="181">
        <v>800</v>
      </c>
      <c r="AO67" s="181">
        <v>0</v>
      </c>
      <c r="AP67" s="181">
        <v>38377</v>
      </c>
      <c r="AQ67" s="181">
        <v>0</v>
      </c>
      <c r="AR67" s="181">
        <v>0</v>
      </c>
      <c r="AS67" s="181">
        <v>214650</v>
      </c>
      <c r="AT67" s="181">
        <v>0</v>
      </c>
      <c r="AU67" s="181">
        <v>29700</v>
      </c>
      <c r="AV67" s="181">
        <v>18007.5</v>
      </c>
      <c r="AW67" s="181">
        <v>0</v>
      </c>
      <c r="AX67" s="181">
        <v>0</v>
      </c>
      <c r="AY67" s="181">
        <v>0</v>
      </c>
      <c r="AZ67" s="181">
        <v>0</v>
      </c>
      <c r="BA67" s="181">
        <v>0</v>
      </c>
      <c r="BB67" s="181">
        <v>0</v>
      </c>
      <c r="BC67" s="181">
        <v>0</v>
      </c>
      <c r="BD67" s="181">
        <v>0</v>
      </c>
      <c r="BE67" s="181">
        <v>5500</v>
      </c>
      <c r="BF67" s="181">
        <v>0</v>
      </c>
      <c r="BG67" s="181">
        <v>12507.5</v>
      </c>
      <c r="BH67" s="181">
        <v>0</v>
      </c>
      <c r="BI67" s="181">
        <v>0</v>
      </c>
      <c r="BJ67" s="181">
        <v>0</v>
      </c>
      <c r="BK67" s="181">
        <v>0</v>
      </c>
      <c r="BL67" s="181">
        <v>0</v>
      </c>
      <c r="BM67" s="182" t="s">
        <v>467</v>
      </c>
      <c r="BN67" s="182" t="s">
        <v>467</v>
      </c>
      <c r="BO67" s="182" t="s">
        <v>467</v>
      </c>
      <c r="BP67" s="182" t="s">
        <v>467</v>
      </c>
      <c r="BQ67" s="182" t="s">
        <v>467</v>
      </c>
      <c r="BR67" s="182" t="s">
        <v>467</v>
      </c>
      <c r="BS67" s="182" t="s">
        <v>467</v>
      </c>
      <c r="BT67" s="182" t="s">
        <v>467</v>
      </c>
      <c r="BU67" s="182" t="s">
        <v>467</v>
      </c>
      <c r="BV67" s="182" t="s">
        <v>467</v>
      </c>
      <c r="BW67" s="182" t="s">
        <v>467</v>
      </c>
      <c r="BX67" s="182" t="s">
        <v>467</v>
      </c>
      <c r="BY67" s="182" t="s">
        <v>467</v>
      </c>
      <c r="BZ67" s="181">
        <v>0</v>
      </c>
      <c r="CA67" s="181">
        <v>0</v>
      </c>
      <c r="CB67" s="181">
        <v>0</v>
      </c>
      <c r="CC67" s="181">
        <v>0</v>
      </c>
      <c r="CD67" s="181">
        <v>0</v>
      </c>
      <c r="CE67" s="181">
        <v>0</v>
      </c>
      <c r="CF67" s="181">
        <v>0</v>
      </c>
      <c r="CG67" s="181">
        <v>0</v>
      </c>
      <c r="CH67" s="181">
        <v>0</v>
      </c>
      <c r="CI67" s="181">
        <v>0</v>
      </c>
      <c r="CJ67" s="181">
        <v>0</v>
      </c>
      <c r="CK67" s="181">
        <v>0</v>
      </c>
      <c r="CL67" s="181">
        <v>0</v>
      </c>
      <c r="CM67" s="181">
        <v>0</v>
      </c>
      <c r="CN67" s="181">
        <v>0</v>
      </c>
      <c r="CO67" s="181">
        <v>0</v>
      </c>
      <c r="CP67" s="181">
        <v>0</v>
      </c>
      <c r="CQ67" s="182" t="s">
        <v>467</v>
      </c>
      <c r="CR67" s="182" t="s">
        <v>467</v>
      </c>
      <c r="CS67" s="182" t="s">
        <v>467</v>
      </c>
      <c r="CT67" s="181">
        <v>0</v>
      </c>
      <c r="CU67" s="181">
        <v>0</v>
      </c>
      <c r="CV67" s="181">
        <v>0</v>
      </c>
      <c r="CW67" s="181">
        <v>0</v>
      </c>
      <c r="CX67" s="181">
        <v>0</v>
      </c>
      <c r="CY67" s="181">
        <v>0</v>
      </c>
      <c r="CZ67" s="182" t="s">
        <v>467</v>
      </c>
      <c r="DA67" s="182" t="s">
        <v>467</v>
      </c>
      <c r="DB67" s="182" t="s">
        <v>467</v>
      </c>
      <c r="DC67" s="181">
        <v>0</v>
      </c>
      <c r="DD67" s="181">
        <v>0</v>
      </c>
      <c r="DE67" s="181">
        <v>0</v>
      </c>
      <c r="DF67" s="181">
        <v>0</v>
      </c>
      <c r="DG67" s="183">
        <v>0</v>
      </c>
    </row>
    <row r="68" spans="1:111" ht="24" customHeight="1">
      <c r="A68" s="334" t="s">
        <v>708</v>
      </c>
      <c r="B68" s="335" t="s">
        <v>504</v>
      </c>
      <c r="C68" s="335" t="s">
        <v>504</v>
      </c>
      <c r="D68" s="253" t="s">
        <v>625</v>
      </c>
      <c r="E68" s="181">
        <v>2802667.97</v>
      </c>
      <c r="F68" s="181">
        <v>2405245.5499999998</v>
      </c>
      <c r="G68" s="181">
        <v>790476.25</v>
      </c>
      <c r="H68" s="181">
        <v>611364</v>
      </c>
      <c r="I68" s="181">
        <v>921278.3</v>
      </c>
      <c r="J68" s="181">
        <v>70468</v>
      </c>
      <c r="K68" s="181">
        <v>0</v>
      </c>
      <c r="L68" s="181">
        <v>0</v>
      </c>
      <c r="M68" s="181">
        <v>0</v>
      </c>
      <c r="N68" s="181">
        <v>0</v>
      </c>
      <c r="O68" s="181">
        <v>0</v>
      </c>
      <c r="P68" s="181">
        <v>11659</v>
      </c>
      <c r="Q68" s="181">
        <v>0</v>
      </c>
      <c r="R68" s="181">
        <v>0</v>
      </c>
      <c r="S68" s="181">
        <v>0</v>
      </c>
      <c r="T68" s="181">
        <v>379414.92</v>
      </c>
      <c r="U68" s="181">
        <v>31262.5</v>
      </c>
      <c r="V68" s="181">
        <v>1000</v>
      </c>
      <c r="W68" s="181">
        <v>0</v>
      </c>
      <c r="X68" s="181">
        <v>0</v>
      </c>
      <c r="Y68" s="181">
        <v>0</v>
      </c>
      <c r="Z68" s="181">
        <v>0</v>
      </c>
      <c r="AA68" s="181">
        <v>35239.42</v>
      </c>
      <c r="AB68" s="181">
        <v>0</v>
      </c>
      <c r="AC68" s="181">
        <v>0</v>
      </c>
      <c r="AD68" s="181">
        <v>24600</v>
      </c>
      <c r="AE68" s="181">
        <v>0</v>
      </c>
      <c r="AF68" s="181">
        <v>0</v>
      </c>
      <c r="AG68" s="181">
        <v>0</v>
      </c>
      <c r="AH68" s="181">
        <v>500</v>
      </c>
      <c r="AI68" s="181">
        <v>500</v>
      </c>
      <c r="AJ68" s="181">
        <v>2786</v>
      </c>
      <c r="AK68" s="181">
        <v>0</v>
      </c>
      <c r="AL68" s="181">
        <v>0</v>
      </c>
      <c r="AM68" s="181">
        <v>0</v>
      </c>
      <c r="AN68" s="181">
        <v>800</v>
      </c>
      <c r="AO68" s="181">
        <v>0</v>
      </c>
      <c r="AP68" s="181">
        <v>38377</v>
      </c>
      <c r="AQ68" s="181">
        <v>0</v>
      </c>
      <c r="AR68" s="181">
        <v>0</v>
      </c>
      <c r="AS68" s="181">
        <v>214650</v>
      </c>
      <c r="AT68" s="181">
        <v>0</v>
      </c>
      <c r="AU68" s="181">
        <v>29700</v>
      </c>
      <c r="AV68" s="181">
        <v>18007.5</v>
      </c>
      <c r="AW68" s="181">
        <v>0</v>
      </c>
      <c r="AX68" s="181">
        <v>0</v>
      </c>
      <c r="AY68" s="181">
        <v>0</v>
      </c>
      <c r="AZ68" s="181">
        <v>0</v>
      </c>
      <c r="BA68" s="181">
        <v>0</v>
      </c>
      <c r="BB68" s="181">
        <v>0</v>
      </c>
      <c r="BC68" s="181">
        <v>0</v>
      </c>
      <c r="BD68" s="181">
        <v>0</v>
      </c>
      <c r="BE68" s="181">
        <v>5500</v>
      </c>
      <c r="BF68" s="181">
        <v>0</v>
      </c>
      <c r="BG68" s="181">
        <v>12507.5</v>
      </c>
      <c r="BH68" s="181">
        <v>0</v>
      </c>
      <c r="BI68" s="181">
        <v>0</v>
      </c>
      <c r="BJ68" s="181">
        <v>0</v>
      </c>
      <c r="BK68" s="181">
        <v>0</v>
      </c>
      <c r="BL68" s="181">
        <v>0</v>
      </c>
      <c r="BM68" s="182" t="s">
        <v>467</v>
      </c>
      <c r="BN68" s="182" t="s">
        <v>467</v>
      </c>
      <c r="BO68" s="182" t="s">
        <v>467</v>
      </c>
      <c r="BP68" s="182" t="s">
        <v>467</v>
      </c>
      <c r="BQ68" s="182" t="s">
        <v>467</v>
      </c>
      <c r="BR68" s="182" t="s">
        <v>467</v>
      </c>
      <c r="BS68" s="182" t="s">
        <v>467</v>
      </c>
      <c r="BT68" s="182" t="s">
        <v>467</v>
      </c>
      <c r="BU68" s="182" t="s">
        <v>467</v>
      </c>
      <c r="BV68" s="182" t="s">
        <v>467</v>
      </c>
      <c r="BW68" s="182" t="s">
        <v>467</v>
      </c>
      <c r="BX68" s="182" t="s">
        <v>467</v>
      </c>
      <c r="BY68" s="182" t="s">
        <v>467</v>
      </c>
      <c r="BZ68" s="181">
        <v>0</v>
      </c>
      <c r="CA68" s="181">
        <v>0</v>
      </c>
      <c r="CB68" s="181">
        <v>0</v>
      </c>
      <c r="CC68" s="181">
        <v>0</v>
      </c>
      <c r="CD68" s="181">
        <v>0</v>
      </c>
      <c r="CE68" s="181">
        <v>0</v>
      </c>
      <c r="CF68" s="181">
        <v>0</v>
      </c>
      <c r="CG68" s="181">
        <v>0</v>
      </c>
      <c r="CH68" s="181">
        <v>0</v>
      </c>
      <c r="CI68" s="181">
        <v>0</v>
      </c>
      <c r="CJ68" s="181">
        <v>0</v>
      </c>
      <c r="CK68" s="181">
        <v>0</v>
      </c>
      <c r="CL68" s="181">
        <v>0</v>
      </c>
      <c r="CM68" s="181">
        <v>0</v>
      </c>
      <c r="CN68" s="181">
        <v>0</v>
      </c>
      <c r="CO68" s="181">
        <v>0</v>
      </c>
      <c r="CP68" s="181">
        <v>0</v>
      </c>
      <c r="CQ68" s="182" t="s">
        <v>467</v>
      </c>
      <c r="CR68" s="182" t="s">
        <v>467</v>
      </c>
      <c r="CS68" s="182" t="s">
        <v>467</v>
      </c>
      <c r="CT68" s="181">
        <v>0</v>
      </c>
      <c r="CU68" s="181">
        <v>0</v>
      </c>
      <c r="CV68" s="181">
        <v>0</v>
      </c>
      <c r="CW68" s="181">
        <v>0</v>
      </c>
      <c r="CX68" s="181">
        <v>0</v>
      </c>
      <c r="CY68" s="181">
        <v>0</v>
      </c>
      <c r="CZ68" s="182" t="s">
        <v>467</v>
      </c>
      <c r="DA68" s="182" t="s">
        <v>467</v>
      </c>
      <c r="DB68" s="182" t="s">
        <v>467</v>
      </c>
      <c r="DC68" s="181">
        <v>0</v>
      </c>
      <c r="DD68" s="181">
        <v>0</v>
      </c>
      <c r="DE68" s="181">
        <v>0</v>
      </c>
      <c r="DF68" s="181">
        <v>0</v>
      </c>
      <c r="DG68" s="183">
        <v>0</v>
      </c>
    </row>
    <row r="69" spans="1:111" ht="24" customHeight="1">
      <c r="A69" s="334" t="s">
        <v>709</v>
      </c>
      <c r="B69" s="335" t="s">
        <v>504</v>
      </c>
      <c r="C69" s="335" t="s">
        <v>504</v>
      </c>
      <c r="D69" s="253" t="s">
        <v>710</v>
      </c>
      <c r="E69" s="181">
        <v>5863633.7999999998</v>
      </c>
      <c r="F69" s="181">
        <v>5064560.8</v>
      </c>
      <c r="G69" s="181">
        <v>1770331.8</v>
      </c>
      <c r="H69" s="181">
        <v>1132281</v>
      </c>
      <c r="I69" s="181">
        <v>1702087</v>
      </c>
      <c r="J69" s="181">
        <v>151314</v>
      </c>
      <c r="K69" s="181">
        <v>276677</v>
      </c>
      <c r="L69" s="181">
        <v>0</v>
      </c>
      <c r="M69" s="181">
        <v>0</v>
      </c>
      <c r="N69" s="181">
        <v>0</v>
      </c>
      <c r="O69" s="181">
        <v>0</v>
      </c>
      <c r="P69" s="181">
        <v>31870</v>
      </c>
      <c r="Q69" s="181">
        <v>0</v>
      </c>
      <c r="R69" s="181">
        <v>0</v>
      </c>
      <c r="S69" s="181">
        <v>0</v>
      </c>
      <c r="T69" s="181">
        <v>775257.8</v>
      </c>
      <c r="U69" s="181">
        <v>83522</v>
      </c>
      <c r="V69" s="181">
        <v>0</v>
      </c>
      <c r="W69" s="181">
        <v>0</v>
      </c>
      <c r="X69" s="181">
        <v>0</v>
      </c>
      <c r="Y69" s="181">
        <v>0</v>
      </c>
      <c r="Z69" s="181">
        <v>0</v>
      </c>
      <c r="AA69" s="181">
        <v>81104.800000000003</v>
      </c>
      <c r="AB69" s="181">
        <v>0</v>
      </c>
      <c r="AC69" s="181">
        <v>4320</v>
      </c>
      <c r="AD69" s="181">
        <v>48295.48</v>
      </c>
      <c r="AE69" s="181">
        <v>16000</v>
      </c>
      <c r="AF69" s="181">
        <v>0</v>
      </c>
      <c r="AG69" s="181">
        <v>0</v>
      </c>
      <c r="AH69" s="181">
        <v>8000</v>
      </c>
      <c r="AI69" s="181">
        <v>0</v>
      </c>
      <c r="AJ69" s="181">
        <v>2011</v>
      </c>
      <c r="AK69" s="181">
        <v>4720</v>
      </c>
      <c r="AL69" s="181">
        <v>0</v>
      </c>
      <c r="AM69" s="181">
        <v>0</v>
      </c>
      <c r="AN69" s="181">
        <v>0</v>
      </c>
      <c r="AO69" s="181">
        <v>0</v>
      </c>
      <c r="AP69" s="181">
        <v>82646</v>
      </c>
      <c r="AQ69" s="181">
        <v>0</v>
      </c>
      <c r="AR69" s="181">
        <v>0</v>
      </c>
      <c r="AS69" s="181">
        <v>378088</v>
      </c>
      <c r="AT69" s="181">
        <v>0</v>
      </c>
      <c r="AU69" s="181">
        <v>66550.52</v>
      </c>
      <c r="AV69" s="181">
        <v>23815.200000000001</v>
      </c>
      <c r="AW69" s="181">
        <v>0</v>
      </c>
      <c r="AX69" s="181">
        <v>0</v>
      </c>
      <c r="AY69" s="181">
        <v>0</v>
      </c>
      <c r="AZ69" s="181">
        <v>0</v>
      </c>
      <c r="BA69" s="181">
        <v>0</v>
      </c>
      <c r="BB69" s="181">
        <v>0</v>
      </c>
      <c r="BC69" s="181">
        <v>0</v>
      </c>
      <c r="BD69" s="181">
        <v>0</v>
      </c>
      <c r="BE69" s="181">
        <v>9100</v>
      </c>
      <c r="BF69" s="181">
        <v>0</v>
      </c>
      <c r="BG69" s="181">
        <v>14715.2</v>
      </c>
      <c r="BH69" s="181">
        <v>0</v>
      </c>
      <c r="BI69" s="181">
        <v>0</v>
      </c>
      <c r="BJ69" s="181">
        <v>0</v>
      </c>
      <c r="BK69" s="181">
        <v>0</v>
      </c>
      <c r="BL69" s="181">
        <v>0</v>
      </c>
      <c r="BM69" s="182" t="s">
        <v>467</v>
      </c>
      <c r="BN69" s="182" t="s">
        <v>467</v>
      </c>
      <c r="BO69" s="182" t="s">
        <v>467</v>
      </c>
      <c r="BP69" s="182" t="s">
        <v>467</v>
      </c>
      <c r="BQ69" s="182" t="s">
        <v>467</v>
      </c>
      <c r="BR69" s="182" t="s">
        <v>467</v>
      </c>
      <c r="BS69" s="182" t="s">
        <v>467</v>
      </c>
      <c r="BT69" s="182" t="s">
        <v>467</v>
      </c>
      <c r="BU69" s="182" t="s">
        <v>467</v>
      </c>
      <c r="BV69" s="182" t="s">
        <v>467</v>
      </c>
      <c r="BW69" s="182" t="s">
        <v>467</v>
      </c>
      <c r="BX69" s="182" t="s">
        <v>467</v>
      </c>
      <c r="BY69" s="182" t="s">
        <v>467</v>
      </c>
      <c r="BZ69" s="181">
        <v>0</v>
      </c>
      <c r="CA69" s="181">
        <v>0</v>
      </c>
      <c r="CB69" s="181">
        <v>0</v>
      </c>
      <c r="CC69" s="181">
        <v>0</v>
      </c>
      <c r="CD69" s="181">
        <v>0</v>
      </c>
      <c r="CE69" s="181">
        <v>0</v>
      </c>
      <c r="CF69" s="181">
        <v>0</v>
      </c>
      <c r="CG69" s="181">
        <v>0</v>
      </c>
      <c r="CH69" s="181">
        <v>0</v>
      </c>
      <c r="CI69" s="181">
        <v>0</v>
      </c>
      <c r="CJ69" s="181">
        <v>0</v>
      </c>
      <c r="CK69" s="181">
        <v>0</v>
      </c>
      <c r="CL69" s="181">
        <v>0</v>
      </c>
      <c r="CM69" s="181">
        <v>0</v>
      </c>
      <c r="CN69" s="181">
        <v>0</v>
      </c>
      <c r="CO69" s="181">
        <v>0</v>
      </c>
      <c r="CP69" s="181">
        <v>0</v>
      </c>
      <c r="CQ69" s="182" t="s">
        <v>467</v>
      </c>
      <c r="CR69" s="182" t="s">
        <v>467</v>
      </c>
      <c r="CS69" s="182" t="s">
        <v>467</v>
      </c>
      <c r="CT69" s="181">
        <v>0</v>
      </c>
      <c r="CU69" s="181">
        <v>0</v>
      </c>
      <c r="CV69" s="181">
        <v>0</v>
      </c>
      <c r="CW69" s="181">
        <v>0</v>
      </c>
      <c r="CX69" s="181">
        <v>0</v>
      </c>
      <c r="CY69" s="181">
        <v>0</v>
      </c>
      <c r="CZ69" s="182" t="s">
        <v>467</v>
      </c>
      <c r="DA69" s="182" t="s">
        <v>467</v>
      </c>
      <c r="DB69" s="182" t="s">
        <v>467</v>
      </c>
      <c r="DC69" s="181">
        <v>0</v>
      </c>
      <c r="DD69" s="181">
        <v>0</v>
      </c>
      <c r="DE69" s="181">
        <v>0</v>
      </c>
      <c r="DF69" s="181">
        <v>0</v>
      </c>
      <c r="DG69" s="183">
        <v>0</v>
      </c>
    </row>
    <row r="70" spans="1:111">
      <c r="A70" s="334" t="s">
        <v>711</v>
      </c>
      <c r="B70" s="335" t="s">
        <v>504</v>
      </c>
      <c r="C70" s="335" t="s">
        <v>504</v>
      </c>
      <c r="D70" s="253" t="s">
        <v>625</v>
      </c>
      <c r="E70" s="181">
        <v>5198846.8</v>
      </c>
      <c r="F70" s="181">
        <v>4462739.8</v>
      </c>
      <c r="G70" s="181">
        <v>1465677.8</v>
      </c>
      <c r="H70" s="181">
        <v>1110056</v>
      </c>
      <c r="I70" s="181">
        <v>1702087</v>
      </c>
      <c r="J70" s="181">
        <v>133671</v>
      </c>
      <c r="K70" s="181">
        <v>25674</v>
      </c>
      <c r="L70" s="181">
        <v>0</v>
      </c>
      <c r="M70" s="181">
        <v>0</v>
      </c>
      <c r="N70" s="181">
        <v>0</v>
      </c>
      <c r="O70" s="181">
        <v>0</v>
      </c>
      <c r="P70" s="181">
        <v>25574</v>
      </c>
      <c r="Q70" s="181">
        <v>0</v>
      </c>
      <c r="R70" s="181">
        <v>0</v>
      </c>
      <c r="S70" s="181">
        <v>0</v>
      </c>
      <c r="T70" s="181">
        <v>712531.8</v>
      </c>
      <c r="U70" s="181">
        <v>67982</v>
      </c>
      <c r="V70" s="181">
        <v>0</v>
      </c>
      <c r="W70" s="181">
        <v>0</v>
      </c>
      <c r="X70" s="181">
        <v>0</v>
      </c>
      <c r="Y70" s="181">
        <v>0</v>
      </c>
      <c r="Z70" s="181">
        <v>0</v>
      </c>
      <c r="AA70" s="181">
        <v>81104.800000000003</v>
      </c>
      <c r="AB70" s="181">
        <v>0</v>
      </c>
      <c r="AC70" s="181">
        <v>0</v>
      </c>
      <c r="AD70" s="181">
        <v>40358.480000000003</v>
      </c>
      <c r="AE70" s="181">
        <v>16000</v>
      </c>
      <c r="AF70" s="181">
        <v>0</v>
      </c>
      <c r="AG70" s="181">
        <v>0</v>
      </c>
      <c r="AH70" s="181">
        <v>5000</v>
      </c>
      <c r="AI70" s="181">
        <v>0</v>
      </c>
      <c r="AJ70" s="181">
        <v>2011</v>
      </c>
      <c r="AK70" s="181">
        <v>0</v>
      </c>
      <c r="AL70" s="181">
        <v>0</v>
      </c>
      <c r="AM70" s="181">
        <v>0</v>
      </c>
      <c r="AN70" s="181">
        <v>0</v>
      </c>
      <c r="AO70" s="181">
        <v>0</v>
      </c>
      <c r="AP70" s="181">
        <v>69187</v>
      </c>
      <c r="AQ70" s="181">
        <v>0</v>
      </c>
      <c r="AR70" s="181">
        <v>0</v>
      </c>
      <c r="AS70" s="181">
        <v>378088</v>
      </c>
      <c r="AT70" s="181">
        <v>0</v>
      </c>
      <c r="AU70" s="181">
        <v>52800.52</v>
      </c>
      <c r="AV70" s="181">
        <v>23575.200000000001</v>
      </c>
      <c r="AW70" s="181">
        <v>0</v>
      </c>
      <c r="AX70" s="181">
        <v>0</v>
      </c>
      <c r="AY70" s="181">
        <v>0</v>
      </c>
      <c r="AZ70" s="181">
        <v>0</v>
      </c>
      <c r="BA70" s="181">
        <v>0</v>
      </c>
      <c r="BB70" s="181">
        <v>0</v>
      </c>
      <c r="BC70" s="181">
        <v>0</v>
      </c>
      <c r="BD70" s="181">
        <v>0</v>
      </c>
      <c r="BE70" s="181">
        <v>9100</v>
      </c>
      <c r="BF70" s="181">
        <v>0</v>
      </c>
      <c r="BG70" s="181">
        <v>14475.2</v>
      </c>
      <c r="BH70" s="181">
        <v>0</v>
      </c>
      <c r="BI70" s="181">
        <v>0</v>
      </c>
      <c r="BJ70" s="181">
        <v>0</v>
      </c>
      <c r="BK70" s="181">
        <v>0</v>
      </c>
      <c r="BL70" s="181">
        <v>0</v>
      </c>
      <c r="BM70" s="182" t="s">
        <v>467</v>
      </c>
      <c r="BN70" s="182" t="s">
        <v>467</v>
      </c>
      <c r="BO70" s="182" t="s">
        <v>467</v>
      </c>
      <c r="BP70" s="182" t="s">
        <v>467</v>
      </c>
      <c r="BQ70" s="182" t="s">
        <v>467</v>
      </c>
      <c r="BR70" s="182" t="s">
        <v>467</v>
      </c>
      <c r="BS70" s="182" t="s">
        <v>467</v>
      </c>
      <c r="BT70" s="182" t="s">
        <v>467</v>
      </c>
      <c r="BU70" s="182" t="s">
        <v>467</v>
      </c>
      <c r="BV70" s="182" t="s">
        <v>467</v>
      </c>
      <c r="BW70" s="182" t="s">
        <v>467</v>
      </c>
      <c r="BX70" s="182" t="s">
        <v>467</v>
      </c>
      <c r="BY70" s="182" t="s">
        <v>467</v>
      </c>
      <c r="BZ70" s="181">
        <v>0</v>
      </c>
      <c r="CA70" s="181">
        <v>0</v>
      </c>
      <c r="CB70" s="181">
        <v>0</v>
      </c>
      <c r="CC70" s="181">
        <v>0</v>
      </c>
      <c r="CD70" s="181">
        <v>0</v>
      </c>
      <c r="CE70" s="181">
        <v>0</v>
      </c>
      <c r="CF70" s="181">
        <v>0</v>
      </c>
      <c r="CG70" s="181">
        <v>0</v>
      </c>
      <c r="CH70" s="181">
        <v>0</v>
      </c>
      <c r="CI70" s="181">
        <v>0</v>
      </c>
      <c r="CJ70" s="181">
        <v>0</v>
      </c>
      <c r="CK70" s="181">
        <v>0</v>
      </c>
      <c r="CL70" s="181">
        <v>0</v>
      </c>
      <c r="CM70" s="181">
        <v>0</v>
      </c>
      <c r="CN70" s="181">
        <v>0</v>
      </c>
      <c r="CO70" s="181">
        <v>0</v>
      </c>
      <c r="CP70" s="181">
        <v>0</v>
      </c>
      <c r="CQ70" s="182" t="s">
        <v>467</v>
      </c>
      <c r="CR70" s="182" t="s">
        <v>467</v>
      </c>
      <c r="CS70" s="182" t="s">
        <v>467</v>
      </c>
      <c r="CT70" s="181">
        <v>0</v>
      </c>
      <c r="CU70" s="181">
        <v>0</v>
      </c>
      <c r="CV70" s="181">
        <v>0</v>
      </c>
      <c r="CW70" s="181">
        <v>0</v>
      </c>
      <c r="CX70" s="181">
        <v>0</v>
      </c>
      <c r="CY70" s="181">
        <v>0</v>
      </c>
      <c r="CZ70" s="182" t="s">
        <v>467</v>
      </c>
      <c r="DA70" s="182" t="s">
        <v>467</v>
      </c>
      <c r="DB70" s="182" t="s">
        <v>467</v>
      </c>
      <c r="DC70" s="181">
        <v>0</v>
      </c>
      <c r="DD70" s="181">
        <v>0</v>
      </c>
      <c r="DE70" s="181">
        <v>0</v>
      </c>
      <c r="DF70" s="181">
        <v>0</v>
      </c>
      <c r="DG70" s="183">
        <v>0</v>
      </c>
    </row>
    <row r="71" spans="1:111" ht="36" customHeight="1">
      <c r="A71" s="334" t="s">
        <v>712</v>
      </c>
      <c r="B71" s="335" t="s">
        <v>504</v>
      </c>
      <c r="C71" s="335" t="s">
        <v>504</v>
      </c>
      <c r="D71" s="253" t="s">
        <v>629</v>
      </c>
      <c r="E71" s="181">
        <v>664787</v>
      </c>
      <c r="F71" s="181">
        <v>601821</v>
      </c>
      <c r="G71" s="181">
        <v>304654</v>
      </c>
      <c r="H71" s="181">
        <v>22225</v>
      </c>
      <c r="I71" s="181">
        <v>0</v>
      </c>
      <c r="J71" s="181">
        <v>17643</v>
      </c>
      <c r="K71" s="181">
        <v>251003</v>
      </c>
      <c r="L71" s="181">
        <v>0</v>
      </c>
      <c r="M71" s="181">
        <v>0</v>
      </c>
      <c r="N71" s="181">
        <v>0</v>
      </c>
      <c r="O71" s="181">
        <v>0</v>
      </c>
      <c r="P71" s="181">
        <v>6296</v>
      </c>
      <c r="Q71" s="181">
        <v>0</v>
      </c>
      <c r="R71" s="181">
        <v>0</v>
      </c>
      <c r="S71" s="181">
        <v>0</v>
      </c>
      <c r="T71" s="181">
        <v>62726</v>
      </c>
      <c r="U71" s="181">
        <v>15540</v>
      </c>
      <c r="V71" s="181">
        <v>0</v>
      </c>
      <c r="W71" s="181">
        <v>0</v>
      </c>
      <c r="X71" s="181">
        <v>0</v>
      </c>
      <c r="Y71" s="181">
        <v>0</v>
      </c>
      <c r="Z71" s="181">
        <v>0</v>
      </c>
      <c r="AA71" s="181">
        <v>0</v>
      </c>
      <c r="AB71" s="181">
        <v>0</v>
      </c>
      <c r="AC71" s="181">
        <v>4320</v>
      </c>
      <c r="AD71" s="181">
        <v>7937</v>
      </c>
      <c r="AE71" s="181">
        <v>0</v>
      </c>
      <c r="AF71" s="181">
        <v>0</v>
      </c>
      <c r="AG71" s="181">
        <v>0</v>
      </c>
      <c r="AH71" s="181">
        <v>3000</v>
      </c>
      <c r="AI71" s="181">
        <v>0</v>
      </c>
      <c r="AJ71" s="181">
        <v>0</v>
      </c>
      <c r="AK71" s="181">
        <v>4720</v>
      </c>
      <c r="AL71" s="181">
        <v>0</v>
      </c>
      <c r="AM71" s="181">
        <v>0</v>
      </c>
      <c r="AN71" s="181">
        <v>0</v>
      </c>
      <c r="AO71" s="181">
        <v>0</v>
      </c>
      <c r="AP71" s="181">
        <v>13459</v>
      </c>
      <c r="AQ71" s="181">
        <v>0</v>
      </c>
      <c r="AR71" s="181">
        <v>0</v>
      </c>
      <c r="AS71" s="181">
        <v>0</v>
      </c>
      <c r="AT71" s="181">
        <v>0</v>
      </c>
      <c r="AU71" s="181">
        <v>13750</v>
      </c>
      <c r="AV71" s="181">
        <v>240</v>
      </c>
      <c r="AW71" s="181">
        <v>0</v>
      </c>
      <c r="AX71" s="181">
        <v>0</v>
      </c>
      <c r="AY71" s="181">
        <v>0</v>
      </c>
      <c r="AZ71" s="181">
        <v>0</v>
      </c>
      <c r="BA71" s="181">
        <v>0</v>
      </c>
      <c r="BB71" s="181">
        <v>0</v>
      </c>
      <c r="BC71" s="181">
        <v>0</v>
      </c>
      <c r="BD71" s="181">
        <v>0</v>
      </c>
      <c r="BE71" s="181">
        <v>0</v>
      </c>
      <c r="BF71" s="181">
        <v>0</v>
      </c>
      <c r="BG71" s="181">
        <v>240</v>
      </c>
      <c r="BH71" s="181">
        <v>0</v>
      </c>
      <c r="BI71" s="181">
        <v>0</v>
      </c>
      <c r="BJ71" s="181">
        <v>0</v>
      </c>
      <c r="BK71" s="181">
        <v>0</v>
      </c>
      <c r="BL71" s="181">
        <v>0</v>
      </c>
      <c r="BM71" s="182" t="s">
        <v>467</v>
      </c>
      <c r="BN71" s="182" t="s">
        <v>467</v>
      </c>
      <c r="BO71" s="182" t="s">
        <v>467</v>
      </c>
      <c r="BP71" s="182" t="s">
        <v>467</v>
      </c>
      <c r="BQ71" s="182" t="s">
        <v>467</v>
      </c>
      <c r="BR71" s="182" t="s">
        <v>467</v>
      </c>
      <c r="BS71" s="182" t="s">
        <v>467</v>
      </c>
      <c r="BT71" s="182" t="s">
        <v>467</v>
      </c>
      <c r="BU71" s="182" t="s">
        <v>467</v>
      </c>
      <c r="BV71" s="182" t="s">
        <v>467</v>
      </c>
      <c r="BW71" s="182" t="s">
        <v>467</v>
      </c>
      <c r="BX71" s="182" t="s">
        <v>467</v>
      </c>
      <c r="BY71" s="182" t="s">
        <v>467</v>
      </c>
      <c r="BZ71" s="181">
        <v>0</v>
      </c>
      <c r="CA71" s="181">
        <v>0</v>
      </c>
      <c r="CB71" s="181">
        <v>0</v>
      </c>
      <c r="CC71" s="181">
        <v>0</v>
      </c>
      <c r="CD71" s="181">
        <v>0</v>
      </c>
      <c r="CE71" s="181">
        <v>0</v>
      </c>
      <c r="CF71" s="181">
        <v>0</v>
      </c>
      <c r="CG71" s="181">
        <v>0</v>
      </c>
      <c r="CH71" s="181">
        <v>0</v>
      </c>
      <c r="CI71" s="181">
        <v>0</v>
      </c>
      <c r="CJ71" s="181">
        <v>0</v>
      </c>
      <c r="CK71" s="181">
        <v>0</v>
      </c>
      <c r="CL71" s="181">
        <v>0</v>
      </c>
      <c r="CM71" s="181">
        <v>0</v>
      </c>
      <c r="CN71" s="181">
        <v>0</v>
      </c>
      <c r="CO71" s="181">
        <v>0</v>
      </c>
      <c r="CP71" s="181">
        <v>0</v>
      </c>
      <c r="CQ71" s="182" t="s">
        <v>467</v>
      </c>
      <c r="CR71" s="182" t="s">
        <v>467</v>
      </c>
      <c r="CS71" s="182" t="s">
        <v>467</v>
      </c>
      <c r="CT71" s="181">
        <v>0</v>
      </c>
      <c r="CU71" s="181">
        <v>0</v>
      </c>
      <c r="CV71" s="181">
        <v>0</v>
      </c>
      <c r="CW71" s="181">
        <v>0</v>
      </c>
      <c r="CX71" s="181">
        <v>0</v>
      </c>
      <c r="CY71" s="181">
        <v>0</v>
      </c>
      <c r="CZ71" s="182" t="s">
        <v>467</v>
      </c>
      <c r="DA71" s="182" t="s">
        <v>467</v>
      </c>
      <c r="DB71" s="182" t="s">
        <v>467</v>
      </c>
      <c r="DC71" s="181">
        <v>0</v>
      </c>
      <c r="DD71" s="181">
        <v>0</v>
      </c>
      <c r="DE71" s="181">
        <v>0</v>
      </c>
      <c r="DF71" s="181">
        <v>0</v>
      </c>
      <c r="DG71" s="183">
        <v>0</v>
      </c>
    </row>
    <row r="72" spans="1:111">
      <c r="A72" s="334" t="s">
        <v>713</v>
      </c>
      <c r="B72" s="335" t="s">
        <v>504</v>
      </c>
      <c r="C72" s="335" t="s">
        <v>504</v>
      </c>
      <c r="D72" s="253" t="s">
        <v>714</v>
      </c>
      <c r="E72" s="181">
        <v>21840393.710000001</v>
      </c>
      <c r="F72" s="181">
        <v>18312128.600000001</v>
      </c>
      <c r="G72" s="181">
        <v>5861291</v>
      </c>
      <c r="H72" s="181">
        <v>4516559</v>
      </c>
      <c r="I72" s="181">
        <v>6770436</v>
      </c>
      <c r="J72" s="181">
        <v>605670</v>
      </c>
      <c r="K72" s="181">
        <v>453639</v>
      </c>
      <c r="L72" s="181">
        <v>0</v>
      </c>
      <c r="M72" s="181">
        <v>0</v>
      </c>
      <c r="N72" s="181">
        <v>0</v>
      </c>
      <c r="O72" s="181">
        <v>0</v>
      </c>
      <c r="P72" s="181">
        <v>93849.4</v>
      </c>
      <c r="Q72" s="181">
        <v>0</v>
      </c>
      <c r="R72" s="181">
        <v>0</v>
      </c>
      <c r="S72" s="181">
        <v>10684.2</v>
      </c>
      <c r="T72" s="181">
        <v>3404804.11</v>
      </c>
      <c r="U72" s="181">
        <v>510300.41</v>
      </c>
      <c r="V72" s="181">
        <v>0</v>
      </c>
      <c r="W72" s="181">
        <v>0</v>
      </c>
      <c r="X72" s="181">
        <v>0</v>
      </c>
      <c r="Y72" s="181">
        <v>0</v>
      </c>
      <c r="Z72" s="181">
        <v>0</v>
      </c>
      <c r="AA72" s="181">
        <v>252336</v>
      </c>
      <c r="AB72" s="181">
        <v>0</v>
      </c>
      <c r="AC72" s="181">
        <v>11160</v>
      </c>
      <c r="AD72" s="181">
        <v>28000</v>
      </c>
      <c r="AE72" s="181">
        <v>0</v>
      </c>
      <c r="AF72" s="181">
        <v>0</v>
      </c>
      <c r="AG72" s="181">
        <v>0</v>
      </c>
      <c r="AH72" s="181">
        <v>60721.4</v>
      </c>
      <c r="AI72" s="181">
        <v>2000</v>
      </c>
      <c r="AJ72" s="181">
        <v>22175</v>
      </c>
      <c r="AK72" s="181">
        <v>0</v>
      </c>
      <c r="AL72" s="181">
        <v>0</v>
      </c>
      <c r="AM72" s="181">
        <v>0</v>
      </c>
      <c r="AN72" s="181">
        <v>0</v>
      </c>
      <c r="AO72" s="181">
        <v>0</v>
      </c>
      <c r="AP72" s="181">
        <v>330865.71000000002</v>
      </c>
      <c r="AQ72" s="181">
        <v>420</v>
      </c>
      <c r="AR72" s="181">
        <v>367447</v>
      </c>
      <c r="AS72" s="181">
        <v>1427650</v>
      </c>
      <c r="AT72" s="181">
        <v>0</v>
      </c>
      <c r="AU72" s="181">
        <v>391728.59</v>
      </c>
      <c r="AV72" s="181">
        <v>123461</v>
      </c>
      <c r="AW72" s="181">
        <v>0</v>
      </c>
      <c r="AX72" s="181">
        <v>0</v>
      </c>
      <c r="AY72" s="181">
        <v>0</v>
      </c>
      <c r="AZ72" s="181">
        <v>0</v>
      </c>
      <c r="BA72" s="181">
        <v>11906</v>
      </c>
      <c r="BB72" s="181">
        <v>0</v>
      </c>
      <c r="BC72" s="181">
        <v>0</v>
      </c>
      <c r="BD72" s="181">
        <v>0</v>
      </c>
      <c r="BE72" s="181">
        <v>57600</v>
      </c>
      <c r="BF72" s="181">
        <v>0</v>
      </c>
      <c r="BG72" s="181">
        <v>53955</v>
      </c>
      <c r="BH72" s="181">
        <v>0</v>
      </c>
      <c r="BI72" s="181">
        <v>0</v>
      </c>
      <c r="BJ72" s="181">
        <v>0</v>
      </c>
      <c r="BK72" s="181">
        <v>0</v>
      </c>
      <c r="BL72" s="181">
        <v>0</v>
      </c>
      <c r="BM72" s="182" t="s">
        <v>467</v>
      </c>
      <c r="BN72" s="182" t="s">
        <v>467</v>
      </c>
      <c r="BO72" s="182" t="s">
        <v>467</v>
      </c>
      <c r="BP72" s="182" t="s">
        <v>467</v>
      </c>
      <c r="BQ72" s="182" t="s">
        <v>467</v>
      </c>
      <c r="BR72" s="182" t="s">
        <v>467</v>
      </c>
      <c r="BS72" s="182" t="s">
        <v>467</v>
      </c>
      <c r="BT72" s="182" t="s">
        <v>467</v>
      </c>
      <c r="BU72" s="182" t="s">
        <v>467</v>
      </c>
      <c r="BV72" s="182" t="s">
        <v>467</v>
      </c>
      <c r="BW72" s="182" t="s">
        <v>467</v>
      </c>
      <c r="BX72" s="182" t="s">
        <v>467</v>
      </c>
      <c r="BY72" s="182" t="s">
        <v>467</v>
      </c>
      <c r="BZ72" s="181">
        <v>0</v>
      </c>
      <c r="CA72" s="181">
        <v>0</v>
      </c>
      <c r="CB72" s="181">
        <v>0</v>
      </c>
      <c r="CC72" s="181">
        <v>0</v>
      </c>
      <c r="CD72" s="181">
        <v>0</v>
      </c>
      <c r="CE72" s="181">
        <v>0</v>
      </c>
      <c r="CF72" s="181">
        <v>0</v>
      </c>
      <c r="CG72" s="181">
        <v>0</v>
      </c>
      <c r="CH72" s="181">
        <v>0</v>
      </c>
      <c r="CI72" s="181">
        <v>0</v>
      </c>
      <c r="CJ72" s="181">
        <v>0</v>
      </c>
      <c r="CK72" s="181">
        <v>0</v>
      </c>
      <c r="CL72" s="181">
        <v>0</v>
      </c>
      <c r="CM72" s="181">
        <v>0</v>
      </c>
      <c r="CN72" s="181">
        <v>0</v>
      </c>
      <c r="CO72" s="181">
        <v>0</v>
      </c>
      <c r="CP72" s="181">
        <v>0</v>
      </c>
      <c r="CQ72" s="182" t="s">
        <v>467</v>
      </c>
      <c r="CR72" s="182" t="s">
        <v>467</v>
      </c>
      <c r="CS72" s="182" t="s">
        <v>467</v>
      </c>
      <c r="CT72" s="181">
        <v>0</v>
      </c>
      <c r="CU72" s="181">
        <v>0</v>
      </c>
      <c r="CV72" s="181">
        <v>0</v>
      </c>
      <c r="CW72" s="181">
        <v>0</v>
      </c>
      <c r="CX72" s="181">
        <v>0</v>
      </c>
      <c r="CY72" s="181">
        <v>0</v>
      </c>
      <c r="CZ72" s="182" t="s">
        <v>467</v>
      </c>
      <c r="DA72" s="182" t="s">
        <v>467</v>
      </c>
      <c r="DB72" s="182" t="s">
        <v>467</v>
      </c>
      <c r="DC72" s="181">
        <v>0</v>
      </c>
      <c r="DD72" s="181">
        <v>0</v>
      </c>
      <c r="DE72" s="181">
        <v>0</v>
      </c>
      <c r="DF72" s="181">
        <v>0</v>
      </c>
      <c r="DG72" s="183">
        <v>0</v>
      </c>
    </row>
    <row r="73" spans="1:111" ht="24" customHeight="1">
      <c r="A73" s="334" t="s">
        <v>715</v>
      </c>
      <c r="B73" s="335" t="s">
        <v>504</v>
      </c>
      <c r="C73" s="335" t="s">
        <v>504</v>
      </c>
      <c r="D73" s="253" t="s">
        <v>625</v>
      </c>
      <c r="E73" s="181">
        <v>21303480.510000002</v>
      </c>
      <c r="F73" s="181">
        <v>17813106.399999999</v>
      </c>
      <c r="G73" s="181">
        <v>5642722</v>
      </c>
      <c r="H73" s="181">
        <v>4486376</v>
      </c>
      <c r="I73" s="181">
        <v>6699468</v>
      </c>
      <c r="J73" s="181">
        <v>571933</v>
      </c>
      <c r="K73" s="181">
        <v>317423</v>
      </c>
      <c r="L73" s="181">
        <v>0</v>
      </c>
      <c r="M73" s="181">
        <v>0</v>
      </c>
      <c r="N73" s="181">
        <v>0</v>
      </c>
      <c r="O73" s="181">
        <v>0</v>
      </c>
      <c r="P73" s="181">
        <v>90105.4</v>
      </c>
      <c r="Q73" s="181">
        <v>0</v>
      </c>
      <c r="R73" s="181">
        <v>0</v>
      </c>
      <c r="S73" s="181">
        <v>5079</v>
      </c>
      <c r="T73" s="181">
        <v>3368033.11</v>
      </c>
      <c r="U73" s="181">
        <v>503850.41</v>
      </c>
      <c r="V73" s="181">
        <v>0</v>
      </c>
      <c r="W73" s="181">
        <v>0</v>
      </c>
      <c r="X73" s="181">
        <v>0</v>
      </c>
      <c r="Y73" s="181">
        <v>0</v>
      </c>
      <c r="Z73" s="181">
        <v>0</v>
      </c>
      <c r="AA73" s="181">
        <v>252336</v>
      </c>
      <c r="AB73" s="181">
        <v>0</v>
      </c>
      <c r="AC73" s="181">
        <v>11160</v>
      </c>
      <c r="AD73" s="181">
        <v>28000</v>
      </c>
      <c r="AE73" s="181">
        <v>0</v>
      </c>
      <c r="AF73" s="181">
        <v>0</v>
      </c>
      <c r="AG73" s="181">
        <v>0</v>
      </c>
      <c r="AH73" s="181">
        <v>60721.4</v>
      </c>
      <c r="AI73" s="181">
        <v>2000</v>
      </c>
      <c r="AJ73" s="181">
        <v>22175</v>
      </c>
      <c r="AK73" s="181">
        <v>0</v>
      </c>
      <c r="AL73" s="181">
        <v>0</v>
      </c>
      <c r="AM73" s="181">
        <v>0</v>
      </c>
      <c r="AN73" s="181">
        <v>0</v>
      </c>
      <c r="AO73" s="181">
        <v>0</v>
      </c>
      <c r="AP73" s="181">
        <v>323614.71000000002</v>
      </c>
      <c r="AQ73" s="181">
        <v>420</v>
      </c>
      <c r="AR73" s="181">
        <v>367447</v>
      </c>
      <c r="AS73" s="181">
        <v>1427650</v>
      </c>
      <c r="AT73" s="181">
        <v>0</v>
      </c>
      <c r="AU73" s="181">
        <v>368658.59</v>
      </c>
      <c r="AV73" s="181">
        <v>122341</v>
      </c>
      <c r="AW73" s="181">
        <v>0</v>
      </c>
      <c r="AX73" s="181">
        <v>0</v>
      </c>
      <c r="AY73" s="181">
        <v>0</v>
      </c>
      <c r="AZ73" s="181">
        <v>0</v>
      </c>
      <c r="BA73" s="181">
        <v>11906</v>
      </c>
      <c r="BB73" s="181">
        <v>0</v>
      </c>
      <c r="BC73" s="181">
        <v>0</v>
      </c>
      <c r="BD73" s="181">
        <v>0</v>
      </c>
      <c r="BE73" s="181">
        <v>57600</v>
      </c>
      <c r="BF73" s="181">
        <v>0</v>
      </c>
      <c r="BG73" s="181">
        <v>52835</v>
      </c>
      <c r="BH73" s="181">
        <v>0</v>
      </c>
      <c r="BI73" s="181">
        <v>0</v>
      </c>
      <c r="BJ73" s="181">
        <v>0</v>
      </c>
      <c r="BK73" s="181">
        <v>0</v>
      </c>
      <c r="BL73" s="181">
        <v>0</v>
      </c>
      <c r="BM73" s="182" t="s">
        <v>467</v>
      </c>
      <c r="BN73" s="182" t="s">
        <v>467</v>
      </c>
      <c r="BO73" s="182" t="s">
        <v>467</v>
      </c>
      <c r="BP73" s="182" t="s">
        <v>467</v>
      </c>
      <c r="BQ73" s="182" t="s">
        <v>467</v>
      </c>
      <c r="BR73" s="182" t="s">
        <v>467</v>
      </c>
      <c r="BS73" s="182" t="s">
        <v>467</v>
      </c>
      <c r="BT73" s="182" t="s">
        <v>467</v>
      </c>
      <c r="BU73" s="182" t="s">
        <v>467</v>
      </c>
      <c r="BV73" s="182" t="s">
        <v>467</v>
      </c>
      <c r="BW73" s="182" t="s">
        <v>467</v>
      </c>
      <c r="BX73" s="182" t="s">
        <v>467</v>
      </c>
      <c r="BY73" s="182" t="s">
        <v>467</v>
      </c>
      <c r="BZ73" s="181">
        <v>0</v>
      </c>
      <c r="CA73" s="181">
        <v>0</v>
      </c>
      <c r="CB73" s="181">
        <v>0</v>
      </c>
      <c r="CC73" s="181">
        <v>0</v>
      </c>
      <c r="CD73" s="181">
        <v>0</v>
      </c>
      <c r="CE73" s="181">
        <v>0</v>
      </c>
      <c r="CF73" s="181">
        <v>0</v>
      </c>
      <c r="CG73" s="181">
        <v>0</v>
      </c>
      <c r="CH73" s="181">
        <v>0</v>
      </c>
      <c r="CI73" s="181">
        <v>0</v>
      </c>
      <c r="CJ73" s="181">
        <v>0</v>
      </c>
      <c r="CK73" s="181">
        <v>0</v>
      </c>
      <c r="CL73" s="181">
        <v>0</v>
      </c>
      <c r="CM73" s="181">
        <v>0</v>
      </c>
      <c r="CN73" s="181">
        <v>0</v>
      </c>
      <c r="CO73" s="181">
        <v>0</v>
      </c>
      <c r="CP73" s="181">
        <v>0</v>
      </c>
      <c r="CQ73" s="182" t="s">
        <v>467</v>
      </c>
      <c r="CR73" s="182" t="s">
        <v>467</v>
      </c>
      <c r="CS73" s="182" t="s">
        <v>467</v>
      </c>
      <c r="CT73" s="181">
        <v>0</v>
      </c>
      <c r="CU73" s="181">
        <v>0</v>
      </c>
      <c r="CV73" s="181">
        <v>0</v>
      </c>
      <c r="CW73" s="181">
        <v>0</v>
      </c>
      <c r="CX73" s="181">
        <v>0</v>
      </c>
      <c r="CY73" s="181">
        <v>0</v>
      </c>
      <c r="CZ73" s="182" t="s">
        <v>467</v>
      </c>
      <c r="DA73" s="182" t="s">
        <v>467</v>
      </c>
      <c r="DB73" s="182" t="s">
        <v>467</v>
      </c>
      <c r="DC73" s="181">
        <v>0</v>
      </c>
      <c r="DD73" s="181">
        <v>0</v>
      </c>
      <c r="DE73" s="181">
        <v>0</v>
      </c>
      <c r="DF73" s="181">
        <v>0</v>
      </c>
      <c r="DG73" s="183">
        <v>0</v>
      </c>
    </row>
    <row r="74" spans="1:111" ht="24" customHeight="1">
      <c r="A74" s="334" t="s">
        <v>716</v>
      </c>
      <c r="B74" s="335" t="s">
        <v>504</v>
      </c>
      <c r="C74" s="335" t="s">
        <v>504</v>
      </c>
      <c r="D74" s="253" t="s">
        <v>638</v>
      </c>
      <c r="E74" s="181">
        <v>5605.2</v>
      </c>
      <c r="F74" s="181">
        <v>5605.2</v>
      </c>
      <c r="G74" s="181">
        <v>0</v>
      </c>
      <c r="H74" s="181">
        <v>0</v>
      </c>
      <c r="I74" s="181">
        <v>0</v>
      </c>
      <c r="J74" s="181">
        <v>0</v>
      </c>
      <c r="K74" s="181">
        <v>0</v>
      </c>
      <c r="L74" s="181">
        <v>0</v>
      </c>
      <c r="M74" s="181">
        <v>0</v>
      </c>
      <c r="N74" s="181">
        <v>0</v>
      </c>
      <c r="O74" s="181">
        <v>0</v>
      </c>
      <c r="P74" s="181">
        <v>0</v>
      </c>
      <c r="Q74" s="181">
        <v>0</v>
      </c>
      <c r="R74" s="181">
        <v>0</v>
      </c>
      <c r="S74" s="181">
        <v>5605.2</v>
      </c>
      <c r="T74" s="181">
        <v>0</v>
      </c>
      <c r="U74" s="181">
        <v>0</v>
      </c>
      <c r="V74" s="181">
        <v>0</v>
      </c>
      <c r="W74" s="181">
        <v>0</v>
      </c>
      <c r="X74" s="181">
        <v>0</v>
      </c>
      <c r="Y74" s="181">
        <v>0</v>
      </c>
      <c r="Z74" s="181">
        <v>0</v>
      </c>
      <c r="AA74" s="181">
        <v>0</v>
      </c>
      <c r="AB74" s="181">
        <v>0</v>
      </c>
      <c r="AC74" s="181">
        <v>0</v>
      </c>
      <c r="AD74" s="181">
        <v>0</v>
      </c>
      <c r="AE74" s="181">
        <v>0</v>
      </c>
      <c r="AF74" s="181">
        <v>0</v>
      </c>
      <c r="AG74" s="181">
        <v>0</v>
      </c>
      <c r="AH74" s="181">
        <v>0</v>
      </c>
      <c r="AI74" s="181">
        <v>0</v>
      </c>
      <c r="AJ74" s="181">
        <v>0</v>
      </c>
      <c r="AK74" s="181">
        <v>0</v>
      </c>
      <c r="AL74" s="181">
        <v>0</v>
      </c>
      <c r="AM74" s="181">
        <v>0</v>
      </c>
      <c r="AN74" s="181">
        <v>0</v>
      </c>
      <c r="AO74" s="181">
        <v>0</v>
      </c>
      <c r="AP74" s="181">
        <v>0</v>
      </c>
      <c r="AQ74" s="181">
        <v>0</v>
      </c>
      <c r="AR74" s="181">
        <v>0</v>
      </c>
      <c r="AS74" s="181">
        <v>0</v>
      </c>
      <c r="AT74" s="181">
        <v>0</v>
      </c>
      <c r="AU74" s="181">
        <v>0</v>
      </c>
      <c r="AV74" s="181">
        <v>0</v>
      </c>
      <c r="AW74" s="181">
        <v>0</v>
      </c>
      <c r="AX74" s="181">
        <v>0</v>
      </c>
      <c r="AY74" s="181">
        <v>0</v>
      </c>
      <c r="AZ74" s="181">
        <v>0</v>
      </c>
      <c r="BA74" s="181">
        <v>0</v>
      </c>
      <c r="BB74" s="181">
        <v>0</v>
      </c>
      <c r="BC74" s="181">
        <v>0</v>
      </c>
      <c r="BD74" s="181">
        <v>0</v>
      </c>
      <c r="BE74" s="181">
        <v>0</v>
      </c>
      <c r="BF74" s="181">
        <v>0</v>
      </c>
      <c r="BG74" s="181">
        <v>0</v>
      </c>
      <c r="BH74" s="181">
        <v>0</v>
      </c>
      <c r="BI74" s="181">
        <v>0</v>
      </c>
      <c r="BJ74" s="181">
        <v>0</v>
      </c>
      <c r="BK74" s="181">
        <v>0</v>
      </c>
      <c r="BL74" s="181">
        <v>0</v>
      </c>
      <c r="BM74" s="182" t="s">
        <v>467</v>
      </c>
      <c r="BN74" s="182" t="s">
        <v>467</v>
      </c>
      <c r="BO74" s="182" t="s">
        <v>467</v>
      </c>
      <c r="BP74" s="182" t="s">
        <v>467</v>
      </c>
      <c r="BQ74" s="182" t="s">
        <v>467</v>
      </c>
      <c r="BR74" s="182" t="s">
        <v>467</v>
      </c>
      <c r="BS74" s="182" t="s">
        <v>467</v>
      </c>
      <c r="BT74" s="182" t="s">
        <v>467</v>
      </c>
      <c r="BU74" s="182" t="s">
        <v>467</v>
      </c>
      <c r="BV74" s="182" t="s">
        <v>467</v>
      </c>
      <c r="BW74" s="182" t="s">
        <v>467</v>
      </c>
      <c r="BX74" s="182" t="s">
        <v>467</v>
      </c>
      <c r="BY74" s="182" t="s">
        <v>467</v>
      </c>
      <c r="BZ74" s="181">
        <v>0</v>
      </c>
      <c r="CA74" s="181">
        <v>0</v>
      </c>
      <c r="CB74" s="181">
        <v>0</v>
      </c>
      <c r="CC74" s="181">
        <v>0</v>
      </c>
      <c r="CD74" s="181">
        <v>0</v>
      </c>
      <c r="CE74" s="181">
        <v>0</v>
      </c>
      <c r="CF74" s="181">
        <v>0</v>
      </c>
      <c r="CG74" s="181">
        <v>0</v>
      </c>
      <c r="CH74" s="181">
        <v>0</v>
      </c>
      <c r="CI74" s="181">
        <v>0</v>
      </c>
      <c r="CJ74" s="181">
        <v>0</v>
      </c>
      <c r="CK74" s="181">
        <v>0</v>
      </c>
      <c r="CL74" s="181">
        <v>0</v>
      </c>
      <c r="CM74" s="181">
        <v>0</v>
      </c>
      <c r="CN74" s="181">
        <v>0</v>
      </c>
      <c r="CO74" s="181">
        <v>0</v>
      </c>
      <c r="CP74" s="181">
        <v>0</v>
      </c>
      <c r="CQ74" s="182" t="s">
        <v>467</v>
      </c>
      <c r="CR74" s="182" t="s">
        <v>467</v>
      </c>
      <c r="CS74" s="182" t="s">
        <v>467</v>
      </c>
      <c r="CT74" s="181">
        <v>0</v>
      </c>
      <c r="CU74" s="181">
        <v>0</v>
      </c>
      <c r="CV74" s="181">
        <v>0</v>
      </c>
      <c r="CW74" s="181">
        <v>0</v>
      </c>
      <c r="CX74" s="181">
        <v>0</v>
      </c>
      <c r="CY74" s="181">
        <v>0</v>
      </c>
      <c r="CZ74" s="182" t="s">
        <v>467</v>
      </c>
      <c r="DA74" s="182" t="s">
        <v>467</v>
      </c>
      <c r="DB74" s="182" t="s">
        <v>467</v>
      </c>
      <c r="DC74" s="181">
        <v>0</v>
      </c>
      <c r="DD74" s="181">
        <v>0</v>
      </c>
      <c r="DE74" s="181">
        <v>0</v>
      </c>
      <c r="DF74" s="181">
        <v>0</v>
      </c>
      <c r="DG74" s="183">
        <v>0</v>
      </c>
    </row>
    <row r="75" spans="1:111" ht="24" customHeight="1">
      <c r="A75" s="334" t="s">
        <v>717</v>
      </c>
      <c r="B75" s="335" t="s">
        <v>504</v>
      </c>
      <c r="C75" s="335" t="s">
        <v>504</v>
      </c>
      <c r="D75" s="253" t="s">
        <v>629</v>
      </c>
      <c r="E75" s="181">
        <v>531308</v>
      </c>
      <c r="F75" s="181">
        <v>493417</v>
      </c>
      <c r="G75" s="181">
        <v>218569</v>
      </c>
      <c r="H75" s="181">
        <v>30183</v>
      </c>
      <c r="I75" s="181">
        <v>70968</v>
      </c>
      <c r="J75" s="181">
        <v>33737</v>
      </c>
      <c r="K75" s="181">
        <v>136216</v>
      </c>
      <c r="L75" s="181">
        <v>0</v>
      </c>
      <c r="M75" s="181">
        <v>0</v>
      </c>
      <c r="N75" s="181">
        <v>0</v>
      </c>
      <c r="O75" s="181">
        <v>0</v>
      </c>
      <c r="P75" s="181">
        <v>3744</v>
      </c>
      <c r="Q75" s="181">
        <v>0</v>
      </c>
      <c r="R75" s="181">
        <v>0</v>
      </c>
      <c r="S75" s="181">
        <v>0</v>
      </c>
      <c r="T75" s="181">
        <v>36771</v>
      </c>
      <c r="U75" s="181">
        <v>6450</v>
      </c>
      <c r="V75" s="181">
        <v>0</v>
      </c>
      <c r="W75" s="181">
        <v>0</v>
      </c>
      <c r="X75" s="181">
        <v>0</v>
      </c>
      <c r="Y75" s="181">
        <v>0</v>
      </c>
      <c r="Z75" s="181">
        <v>0</v>
      </c>
      <c r="AA75" s="181">
        <v>0</v>
      </c>
      <c r="AB75" s="181">
        <v>0</v>
      </c>
      <c r="AC75" s="181">
        <v>0</v>
      </c>
      <c r="AD75" s="181">
        <v>0</v>
      </c>
      <c r="AE75" s="181">
        <v>0</v>
      </c>
      <c r="AF75" s="181">
        <v>0</v>
      </c>
      <c r="AG75" s="181">
        <v>0</v>
      </c>
      <c r="AH75" s="181">
        <v>0</v>
      </c>
      <c r="AI75" s="181">
        <v>0</v>
      </c>
      <c r="AJ75" s="181">
        <v>0</v>
      </c>
      <c r="AK75" s="181">
        <v>0</v>
      </c>
      <c r="AL75" s="181">
        <v>0</v>
      </c>
      <c r="AM75" s="181">
        <v>0</v>
      </c>
      <c r="AN75" s="181">
        <v>0</v>
      </c>
      <c r="AO75" s="181">
        <v>0</v>
      </c>
      <c r="AP75" s="181">
        <v>7251</v>
      </c>
      <c r="AQ75" s="181">
        <v>0</v>
      </c>
      <c r="AR75" s="181">
        <v>0</v>
      </c>
      <c r="AS75" s="181">
        <v>0</v>
      </c>
      <c r="AT75" s="181">
        <v>0</v>
      </c>
      <c r="AU75" s="181">
        <v>23070</v>
      </c>
      <c r="AV75" s="181">
        <v>1120</v>
      </c>
      <c r="AW75" s="181">
        <v>0</v>
      </c>
      <c r="AX75" s="181">
        <v>0</v>
      </c>
      <c r="AY75" s="181">
        <v>0</v>
      </c>
      <c r="AZ75" s="181">
        <v>0</v>
      </c>
      <c r="BA75" s="181">
        <v>0</v>
      </c>
      <c r="BB75" s="181">
        <v>0</v>
      </c>
      <c r="BC75" s="181">
        <v>0</v>
      </c>
      <c r="BD75" s="181">
        <v>0</v>
      </c>
      <c r="BE75" s="181">
        <v>0</v>
      </c>
      <c r="BF75" s="181">
        <v>0</v>
      </c>
      <c r="BG75" s="181">
        <v>1120</v>
      </c>
      <c r="BH75" s="181">
        <v>0</v>
      </c>
      <c r="BI75" s="181">
        <v>0</v>
      </c>
      <c r="BJ75" s="181">
        <v>0</v>
      </c>
      <c r="BK75" s="181">
        <v>0</v>
      </c>
      <c r="BL75" s="181">
        <v>0</v>
      </c>
      <c r="BM75" s="182" t="s">
        <v>467</v>
      </c>
      <c r="BN75" s="182" t="s">
        <v>467</v>
      </c>
      <c r="BO75" s="182" t="s">
        <v>467</v>
      </c>
      <c r="BP75" s="182" t="s">
        <v>467</v>
      </c>
      <c r="BQ75" s="182" t="s">
        <v>467</v>
      </c>
      <c r="BR75" s="182" t="s">
        <v>467</v>
      </c>
      <c r="BS75" s="182" t="s">
        <v>467</v>
      </c>
      <c r="BT75" s="182" t="s">
        <v>467</v>
      </c>
      <c r="BU75" s="182" t="s">
        <v>467</v>
      </c>
      <c r="BV75" s="182" t="s">
        <v>467</v>
      </c>
      <c r="BW75" s="182" t="s">
        <v>467</v>
      </c>
      <c r="BX75" s="182" t="s">
        <v>467</v>
      </c>
      <c r="BY75" s="182" t="s">
        <v>467</v>
      </c>
      <c r="BZ75" s="181">
        <v>0</v>
      </c>
      <c r="CA75" s="181">
        <v>0</v>
      </c>
      <c r="CB75" s="181">
        <v>0</v>
      </c>
      <c r="CC75" s="181">
        <v>0</v>
      </c>
      <c r="CD75" s="181">
        <v>0</v>
      </c>
      <c r="CE75" s="181">
        <v>0</v>
      </c>
      <c r="CF75" s="181">
        <v>0</v>
      </c>
      <c r="CG75" s="181">
        <v>0</v>
      </c>
      <c r="CH75" s="181">
        <v>0</v>
      </c>
      <c r="CI75" s="181">
        <v>0</v>
      </c>
      <c r="CJ75" s="181">
        <v>0</v>
      </c>
      <c r="CK75" s="181">
        <v>0</v>
      </c>
      <c r="CL75" s="181">
        <v>0</v>
      </c>
      <c r="CM75" s="181">
        <v>0</v>
      </c>
      <c r="CN75" s="181">
        <v>0</v>
      </c>
      <c r="CO75" s="181">
        <v>0</v>
      </c>
      <c r="CP75" s="181">
        <v>0</v>
      </c>
      <c r="CQ75" s="182" t="s">
        <v>467</v>
      </c>
      <c r="CR75" s="182" t="s">
        <v>467</v>
      </c>
      <c r="CS75" s="182" t="s">
        <v>467</v>
      </c>
      <c r="CT75" s="181">
        <v>0</v>
      </c>
      <c r="CU75" s="181">
        <v>0</v>
      </c>
      <c r="CV75" s="181">
        <v>0</v>
      </c>
      <c r="CW75" s="181">
        <v>0</v>
      </c>
      <c r="CX75" s="181">
        <v>0</v>
      </c>
      <c r="CY75" s="181">
        <v>0</v>
      </c>
      <c r="CZ75" s="182" t="s">
        <v>467</v>
      </c>
      <c r="DA75" s="182" t="s">
        <v>467</v>
      </c>
      <c r="DB75" s="182" t="s">
        <v>467</v>
      </c>
      <c r="DC75" s="181">
        <v>0</v>
      </c>
      <c r="DD75" s="181">
        <v>0</v>
      </c>
      <c r="DE75" s="181">
        <v>0</v>
      </c>
      <c r="DF75" s="181">
        <v>0</v>
      </c>
      <c r="DG75" s="183">
        <v>0</v>
      </c>
    </row>
    <row r="76" spans="1:111" ht="24" customHeight="1">
      <c r="A76" s="334" t="s">
        <v>718</v>
      </c>
      <c r="B76" s="335" t="s">
        <v>504</v>
      </c>
      <c r="C76" s="335" t="s">
        <v>504</v>
      </c>
      <c r="D76" s="253" t="s">
        <v>719</v>
      </c>
      <c r="E76" s="181">
        <v>8797462.9199999999</v>
      </c>
      <c r="F76" s="181">
        <v>7351614.9900000002</v>
      </c>
      <c r="G76" s="181">
        <v>2237292</v>
      </c>
      <c r="H76" s="181">
        <v>1891953</v>
      </c>
      <c r="I76" s="181">
        <v>2786533</v>
      </c>
      <c r="J76" s="181">
        <v>250259</v>
      </c>
      <c r="K76" s="181">
        <v>0</v>
      </c>
      <c r="L76" s="181">
        <v>39349.68</v>
      </c>
      <c r="M76" s="181">
        <v>0</v>
      </c>
      <c r="N76" s="181">
        <v>10839.22</v>
      </c>
      <c r="O76" s="181">
        <v>0</v>
      </c>
      <c r="P76" s="181">
        <v>42831.89</v>
      </c>
      <c r="Q76" s="181">
        <v>28775.4</v>
      </c>
      <c r="R76" s="181">
        <v>0</v>
      </c>
      <c r="S76" s="181">
        <v>63781.8</v>
      </c>
      <c r="T76" s="181">
        <v>1395031.93</v>
      </c>
      <c r="U76" s="181">
        <v>162764</v>
      </c>
      <c r="V76" s="181">
        <v>20000</v>
      </c>
      <c r="W76" s="181">
        <v>0</v>
      </c>
      <c r="X76" s="181">
        <v>0</v>
      </c>
      <c r="Y76" s="181">
        <v>0</v>
      </c>
      <c r="Z76" s="181">
        <v>0</v>
      </c>
      <c r="AA76" s="181">
        <v>106760</v>
      </c>
      <c r="AB76" s="181">
        <v>0</v>
      </c>
      <c r="AC76" s="181">
        <v>0</v>
      </c>
      <c r="AD76" s="181">
        <v>0</v>
      </c>
      <c r="AE76" s="181">
        <v>0</v>
      </c>
      <c r="AF76" s="181">
        <v>0</v>
      </c>
      <c r="AG76" s="181">
        <v>0</v>
      </c>
      <c r="AH76" s="181">
        <v>0</v>
      </c>
      <c r="AI76" s="181">
        <v>0</v>
      </c>
      <c r="AJ76" s="181">
        <v>0</v>
      </c>
      <c r="AK76" s="181">
        <v>0</v>
      </c>
      <c r="AL76" s="181">
        <v>0</v>
      </c>
      <c r="AM76" s="181">
        <v>0</v>
      </c>
      <c r="AN76" s="181">
        <v>0</v>
      </c>
      <c r="AO76" s="181">
        <v>0</v>
      </c>
      <c r="AP76" s="181">
        <v>115399.93</v>
      </c>
      <c r="AQ76" s="181">
        <v>0</v>
      </c>
      <c r="AR76" s="181">
        <v>36421.800000000003</v>
      </c>
      <c r="AS76" s="181">
        <v>618178.19999999995</v>
      </c>
      <c r="AT76" s="181">
        <v>0</v>
      </c>
      <c r="AU76" s="181">
        <v>335508</v>
      </c>
      <c r="AV76" s="181">
        <v>50816</v>
      </c>
      <c r="AW76" s="181">
        <v>0</v>
      </c>
      <c r="AX76" s="181">
        <v>0</v>
      </c>
      <c r="AY76" s="181">
        <v>0</v>
      </c>
      <c r="AZ76" s="181">
        <v>0</v>
      </c>
      <c r="BA76" s="181">
        <v>0</v>
      </c>
      <c r="BB76" s="181">
        <v>0</v>
      </c>
      <c r="BC76" s="181">
        <v>0</v>
      </c>
      <c r="BD76" s="181">
        <v>0</v>
      </c>
      <c r="BE76" s="181">
        <v>43500</v>
      </c>
      <c r="BF76" s="181">
        <v>0</v>
      </c>
      <c r="BG76" s="181">
        <v>7316</v>
      </c>
      <c r="BH76" s="181">
        <v>0</v>
      </c>
      <c r="BI76" s="181">
        <v>0</v>
      </c>
      <c r="BJ76" s="181">
        <v>0</v>
      </c>
      <c r="BK76" s="181">
        <v>0</v>
      </c>
      <c r="BL76" s="181">
        <v>0</v>
      </c>
      <c r="BM76" s="182" t="s">
        <v>467</v>
      </c>
      <c r="BN76" s="182" t="s">
        <v>467</v>
      </c>
      <c r="BO76" s="182" t="s">
        <v>467</v>
      </c>
      <c r="BP76" s="182" t="s">
        <v>467</v>
      </c>
      <c r="BQ76" s="182" t="s">
        <v>467</v>
      </c>
      <c r="BR76" s="182" t="s">
        <v>467</v>
      </c>
      <c r="BS76" s="182" t="s">
        <v>467</v>
      </c>
      <c r="BT76" s="182" t="s">
        <v>467</v>
      </c>
      <c r="BU76" s="182" t="s">
        <v>467</v>
      </c>
      <c r="BV76" s="182" t="s">
        <v>467</v>
      </c>
      <c r="BW76" s="182" t="s">
        <v>467</v>
      </c>
      <c r="BX76" s="182" t="s">
        <v>467</v>
      </c>
      <c r="BY76" s="182" t="s">
        <v>467</v>
      </c>
      <c r="BZ76" s="181">
        <v>0</v>
      </c>
      <c r="CA76" s="181">
        <v>0</v>
      </c>
      <c r="CB76" s="181">
        <v>0</v>
      </c>
      <c r="CC76" s="181">
        <v>0</v>
      </c>
      <c r="CD76" s="181">
        <v>0</v>
      </c>
      <c r="CE76" s="181">
        <v>0</v>
      </c>
      <c r="CF76" s="181">
        <v>0</v>
      </c>
      <c r="CG76" s="181">
        <v>0</v>
      </c>
      <c r="CH76" s="181">
        <v>0</v>
      </c>
      <c r="CI76" s="181">
        <v>0</v>
      </c>
      <c r="CJ76" s="181">
        <v>0</v>
      </c>
      <c r="CK76" s="181">
        <v>0</v>
      </c>
      <c r="CL76" s="181">
        <v>0</v>
      </c>
      <c r="CM76" s="181">
        <v>0</v>
      </c>
      <c r="CN76" s="181">
        <v>0</v>
      </c>
      <c r="CO76" s="181">
        <v>0</v>
      </c>
      <c r="CP76" s="181">
        <v>0</v>
      </c>
      <c r="CQ76" s="182" t="s">
        <v>467</v>
      </c>
      <c r="CR76" s="182" t="s">
        <v>467</v>
      </c>
      <c r="CS76" s="182" t="s">
        <v>467</v>
      </c>
      <c r="CT76" s="181">
        <v>0</v>
      </c>
      <c r="CU76" s="181">
        <v>0</v>
      </c>
      <c r="CV76" s="181">
        <v>0</v>
      </c>
      <c r="CW76" s="181">
        <v>0</v>
      </c>
      <c r="CX76" s="181">
        <v>0</v>
      </c>
      <c r="CY76" s="181">
        <v>0</v>
      </c>
      <c r="CZ76" s="182" t="s">
        <v>467</v>
      </c>
      <c r="DA76" s="182" t="s">
        <v>467</v>
      </c>
      <c r="DB76" s="182" t="s">
        <v>467</v>
      </c>
      <c r="DC76" s="181">
        <v>0</v>
      </c>
      <c r="DD76" s="181">
        <v>0</v>
      </c>
      <c r="DE76" s="181">
        <v>0</v>
      </c>
      <c r="DF76" s="181">
        <v>0</v>
      </c>
      <c r="DG76" s="183">
        <v>0</v>
      </c>
    </row>
    <row r="77" spans="1:111" ht="24" customHeight="1">
      <c r="A77" s="334" t="s">
        <v>720</v>
      </c>
      <c r="B77" s="335" t="s">
        <v>504</v>
      </c>
      <c r="C77" s="335" t="s">
        <v>504</v>
      </c>
      <c r="D77" s="253" t="s">
        <v>625</v>
      </c>
      <c r="E77" s="181">
        <v>6358323.9299999997</v>
      </c>
      <c r="F77" s="181">
        <v>5444613.0700000003</v>
      </c>
      <c r="G77" s="181">
        <v>1348458</v>
      </c>
      <c r="H77" s="181">
        <v>1154458</v>
      </c>
      <c r="I77" s="181">
        <v>2778961</v>
      </c>
      <c r="J77" s="181">
        <v>140925</v>
      </c>
      <c r="K77" s="181">
        <v>0</v>
      </c>
      <c r="L77" s="181">
        <v>0</v>
      </c>
      <c r="M77" s="181">
        <v>0</v>
      </c>
      <c r="N77" s="181">
        <v>0</v>
      </c>
      <c r="O77" s="181">
        <v>0</v>
      </c>
      <c r="P77" s="181">
        <v>21811.07</v>
      </c>
      <c r="Q77" s="181">
        <v>0</v>
      </c>
      <c r="R77" s="181">
        <v>0</v>
      </c>
      <c r="S77" s="181">
        <v>0</v>
      </c>
      <c r="T77" s="181">
        <v>862894.86</v>
      </c>
      <c r="U77" s="181">
        <v>112764</v>
      </c>
      <c r="V77" s="181">
        <v>20000</v>
      </c>
      <c r="W77" s="181">
        <v>0</v>
      </c>
      <c r="X77" s="181">
        <v>0</v>
      </c>
      <c r="Y77" s="181">
        <v>0</v>
      </c>
      <c r="Z77" s="181">
        <v>0</v>
      </c>
      <c r="AA77" s="181">
        <v>103010</v>
      </c>
      <c r="AB77" s="181">
        <v>0</v>
      </c>
      <c r="AC77" s="181">
        <v>0</v>
      </c>
      <c r="AD77" s="181">
        <v>0</v>
      </c>
      <c r="AE77" s="181">
        <v>0</v>
      </c>
      <c r="AF77" s="181">
        <v>0</v>
      </c>
      <c r="AG77" s="181">
        <v>0</v>
      </c>
      <c r="AH77" s="181">
        <v>0</v>
      </c>
      <c r="AI77" s="181">
        <v>0</v>
      </c>
      <c r="AJ77" s="181">
        <v>0</v>
      </c>
      <c r="AK77" s="181">
        <v>0</v>
      </c>
      <c r="AL77" s="181">
        <v>0</v>
      </c>
      <c r="AM77" s="181">
        <v>0</v>
      </c>
      <c r="AN77" s="181">
        <v>0</v>
      </c>
      <c r="AO77" s="181">
        <v>0</v>
      </c>
      <c r="AP77" s="181">
        <v>75450.86</v>
      </c>
      <c r="AQ77" s="181">
        <v>0</v>
      </c>
      <c r="AR77" s="181">
        <v>36421.800000000003</v>
      </c>
      <c r="AS77" s="181">
        <v>409528.2</v>
      </c>
      <c r="AT77" s="181">
        <v>0</v>
      </c>
      <c r="AU77" s="181">
        <v>105720</v>
      </c>
      <c r="AV77" s="181">
        <v>50816</v>
      </c>
      <c r="AW77" s="181">
        <v>0</v>
      </c>
      <c r="AX77" s="181">
        <v>0</v>
      </c>
      <c r="AY77" s="181">
        <v>0</v>
      </c>
      <c r="AZ77" s="181">
        <v>0</v>
      </c>
      <c r="BA77" s="181">
        <v>0</v>
      </c>
      <c r="BB77" s="181">
        <v>0</v>
      </c>
      <c r="BC77" s="181">
        <v>0</v>
      </c>
      <c r="BD77" s="181">
        <v>0</v>
      </c>
      <c r="BE77" s="181">
        <v>43500</v>
      </c>
      <c r="BF77" s="181">
        <v>0</v>
      </c>
      <c r="BG77" s="181">
        <v>7316</v>
      </c>
      <c r="BH77" s="181">
        <v>0</v>
      </c>
      <c r="BI77" s="181">
        <v>0</v>
      </c>
      <c r="BJ77" s="181">
        <v>0</v>
      </c>
      <c r="BK77" s="181">
        <v>0</v>
      </c>
      <c r="BL77" s="181">
        <v>0</v>
      </c>
      <c r="BM77" s="182" t="s">
        <v>467</v>
      </c>
      <c r="BN77" s="182" t="s">
        <v>467</v>
      </c>
      <c r="BO77" s="182" t="s">
        <v>467</v>
      </c>
      <c r="BP77" s="182" t="s">
        <v>467</v>
      </c>
      <c r="BQ77" s="182" t="s">
        <v>467</v>
      </c>
      <c r="BR77" s="182" t="s">
        <v>467</v>
      </c>
      <c r="BS77" s="182" t="s">
        <v>467</v>
      </c>
      <c r="BT77" s="182" t="s">
        <v>467</v>
      </c>
      <c r="BU77" s="182" t="s">
        <v>467</v>
      </c>
      <c r="BV77" s="182" t="s">
        <v>467</v>
      </c>
      <c r="BW77" s="182" t="s">
        <v>467</v>
      </c>
      <c r="BX77" s="182" t="s">
        <v>467</v>
      </c>
      <c r="BY77" s="182" t="s">
        <v>467</v>
      </c>
      <c r="BZ77" s="181">
        <v>0</v>
      </c>
      <c r="CA77" s="181">
        <v>0</v>
      </c>
      <c r="CB77" s="181">
        <v>0</v>
      </c>
      <c r="CC77" s="181">
        <v>0</v>
      </c>
      <c r="CD77" s="181">
        <v>0</v>
      </c>
      <c r="CE77" s="181">
        <v>0</v>
      </c>
      <c r="CF77" s="181">
        <v>0</v>
      </c>
      <c r="CG77" s="181">
        <v>0</v>
      </c>
      <c r="CH77" s="181">
        <v>0</v>
      </c>
      <c r="CI77" s="181">
        <v>0</v>
      </c>
      <c r="CJ77" s="181">
        <v>0</v>
      </c>
      <c r="CK77" s="181">
        <v>0</v>
      </c>
      <c r="CL77" s="181">
        <v>0</v>
      </c>
      <c r="CM77" s="181">
        <v>0</v>
      </c>
      <c r="CN77" s="181">
        <v>0</v>
      </c>
      <c r="CO77" s="181">
        <v>0</v>
      </c>
      <c r="CP77" s="181">
        <v>0</v>
      </c>
      <c r="CQ77" s="182" t="s">
        <v>467</v>
      </c>
      <c r="CR77" s="182" t="s">
        <v>467</v>
      </c>
      <c r="CS77" s="182" t="s">
        <v>467</v>
      </c>
      <c r="CT77" s="181">
        <v>0</v>
      </c>
      <c r="CU77" s="181">
        <v>0</v>
      </c>
      <c r="CV77" s="181">
        <v>0</v>
      </c>
      <c r="CW77" s="181">
        <v>0</v>
      </c>
      <c r="CX77" s="181">
        <v>0</v>
      </c>
      <c r="CY77" s="181">
        <v>0</v>
      </c>
      <c r="CZ77" s="182" t="s">
        <v>467</v>
      </c>
      <c r="DA77" s="182" t="s">
        <v>467</v>
      </c>
      <c r="DB77" s="182" t="s">
        <v>467</v>
      </c>
      <c r="DC77" s="181">
        <v>0</v>
      </c>
      <c r="DD77" s="181">
        <v>0</v>
      </c>
      <c r="DE77" s="181">
        <v>0</v>
      </c>
      <c r="DF77" s="181">
        <v>0</v>
      </c>
      <c r="DG77" s="183">
        <v>0</v>
      </c>
    </row>
    <row r="78" spans="1:111">
      <c r="A78" s="334" t="s">
        <v>721</v>
      </c>
      <c r="B78" s="335" t="s">
        <v>504</v>
      </c>
      <c r="C78" s="335" t="s">
        <v>504</v>
      </c>
      <c r="D78" s="253" t="s">
        <v>638</v>
      </c>
      <c r="E78" s="181">
        <v>208838</v>
      </c>
      <c r="F78" s="181">
        <v>0</v>
      </c>
      <c r="G78" s="181">
        <v>0</v>
      </c>
      <c r="H78" s="181">
        <v>0</v>
      </c>
      <c r="I78" s="181">
        <v>0</v>
      </c>
      <c r="J78" s="181">
        <v>0</v>
      </c>
      <c r="K78" s="181">
        <v>0</v>
      </c>
      <c r="L78" s="181">
        <v>0</v>
      </c>
      <c r="M78" s="181">
        <v>0</v>
      </c>
      <c r="N78" s="181">
        <v>0</v>
      </c>
      <c r="O78" s="181">
        <v>0</v>
      </c>
      <c r="P78" s="181">
        <v>0</v>
      </c>
      <c r="Q78" s="181">
        <v>0</v>
      </c>
      <c r="R78" s="181">
        <v>0</v>
      </c>
      <c r="S78" s="181">
        <v>0</v>
      </c>
      <c r="T78" s="181">
        <v>208838</v>
      </c>
      <c r="U78" s="181">
        <v>0</v>
      </c>
      <c r="V78" s="181">
        <v>0</v>
      </c>
      <c r="W78" s="181">
        <v>0</v>
      </c>
      <c r="X78" s="181">
        <v>0</v>
      </c>
      <c r="Y78" s="181">
        <v>0</v>
      </c>
      <c r="Z78" s="181">
        <v>0</v>
      </c>
      <c r="AA78" s="181">
        <v>0</v>
      </c>
      <c r="AB78" s="181">
        <v>0</v>
      </c>
      <c r="AC78" s="181">
        <v>0</v>
      </c>
      <c r="AD78" s="181">
        <v>0</v>
      </c>
      <c r="AE78" s="181">
        <v>0</v>
      </c>
      <c r="AF78" s="181">
        <v>0</v>
      </c>
      <c r="AG78" s="181">
        <v>0</v>
      </c>
      <c r="AH78" s="181">
        <v>0</v>
      </c>
      <c r="AI78" s="181">
        <v>0</v>
      </c>
      <c r="AJ78" s="181">
        <v>0</v>
      </c>
      <c r="AK78" s="181">
        <v>0</v>
      </c>
      <c r="AL78" s="181">
        <v>0</v>
      </c>
      <c r="AM78" s="181">
        <v>0</v>
      </c>
      <c r="AN78" s="181">
        <v>0</v>
      </c>
      <c r="AO78" s="181">
        <v>0</v>
      </c>
      <c r="AP78" s="181">
        <v>0</v>
      </c>
      <c r="AQ78" s="181">
        <v>0</v>
      </c>
      <c r="AR78" s="181">
        <v>0</v>
      </c>
      <c r="AS78" s="181">
        <v>0</v>
      </c>
      <c r="AT78" s="181">
        <v>0</v>
      </c>
      <c r="AU78" s="181">
        <v>208838</v>
      </c>
      <c r="AV78" s="181">
        <v>0</v>
      </c>
      <c r="AW78" s="181">
        <v>0</v>
      </c>
      <c r="AX78" s="181">
        <v>0</v>
      </c>
      <c r="AY78" s="181">
        <v>0</v>
      </c>
      <c r="AZ78" s="181">
        <v>0</v>
      </c>
      <c r="BA78" s="181">
        <v>0</v>
      </c>
      <c r="BB78" s="181">
        <v>0</v>
      </c>
      <c r="BC78" s="181">
        <v>0</v>
      </c>
      <c r="BD78" s="181">
        <v>0</v>
      </c>
      <c r="BE78" s="181">
        <v>0</v>
      </c>
      <c r="BF78" s="181">
        <v>0</v>
      </c>
      <c r="BG78" s="181">
        <v>0</v>
      </c>
      <c r="BH78" s="181">
        <v>0</v>
      </c>
      <c r="BI78" s="181">
        <v>0</v>
      </c>
      <c r="BJ78" s="181">
        <v>0</v>
      </c>
      <c r="BK78" s="181">
        <v>0</v>
      </c>
      <c r="BL78" s="181">
        <v>0</v>
      </c>
      <c r="BM78" s="182" t="s">
        <v>467</v>
      </c>
      <c r="BN78" s="182" t="s">
        <v>467</v>
      </c>
      <c r="BO78" s="182" t="s">
        <v>467</v>
      </c>
      <c r="BP78" s="182" t="s">
        <v>467</v>
      </c>
      <c r="BQ78" s="182" t="s">
        <v>467</v>
      </c>
      <c r="BR78" s="182" t="s">
        <v>467</v>
      </c>
      <c r="BS78" s="182" t="s">
        <v>467</v>
      </c>
      <c r="BT78" s="182" t="s">
        <v>467</v>
      </c>
      <c r="BU78" s="182" t="s">
        <v>467</v>
      </c>
      <c r="BV78" s="182" t="s">
        <v>467</v>
      </c>
      <c r="BW78" s="182" t="s">
        <v>467</v>
      </c>
      <c r="BX78" s="182" t="s">
        <v>467</v>
      </c>
      <c r="BY78" s="182" t="s">
        <v>467</v>
      </c>
      <c r="BZ78" s="181">
        <v>0</v>
      </c>
      <c r="CA78" s="181">
        <v>0</v>
      </c>
      <c r="CB78" s="181">
        <v>0</v>
      </c>
      <c r="CC78" s="181">
        <v>0</v>
      </c>
      <c r="CD78" s="181">
        <v>0</v>
      </c>
      <c r="CE78" s="181">
        <v>0</v>
      </c>
      <c r="CF78" s="181">
        <v>0</v>
      </c>
      <c r="CG78" s="181">
        <v>0</v>
      </c>
      <c r="CH78" s="181">
        <v>0</v>
      </c>
      <c r="CI78" s="181">
        <v>0</v>
      </c>
      <c r="CJ78" s="181">
        <v>0</v>
      </c>
      <c r="CK78" s="181">
        <v>0</v>
      </c>
      <c r="CL78" s="181">
        <v>0</v>
      </c>
      <c r="CM78" s="181">
        <v>0</v>
      </c>
      <c r="CN78" s="181">
        <v>0</v>
      </c>
      <c r="CO78" s="181">
        <v>0</v>
      </c>
      <c r="CP78" s="181">
        <v>0</v>
      </c>
      <c r="CQ78" s="182" t="s">
        <v>467</v>
      </c>
      <c r="CR78" s="182" t="s">
        <v>467</v>
      </c>
      <c r="CS78" s="182" t="s">
        <v>467</v>
      </c>
      <c r="CT78" s="181">
        <v>0</v>
      </c>
      <c r="CU78" s="181">
        <v>0</v>
      </c>
      <c r="CV78" s="181">
        <v>0</v>
      </c>
      <c r="CW78" s="181">
        <v>0</v>
      </c>
      <c r="CX78" s="181">
        <v>0</v>
      </c>
      <c r="CY78" s="181">
        <v>0</v>
      </c>
      <c r="CZ78" s="182" t="s">
        <v>467</v>
      </c>
      <c r="DA78" s="182" t="s">
        <v>467</v>
      </c>
      <c r="DB78" s="182" t="s">
        <v>467</v>
      </c>
      <c r="DC78" s="181">
        <v>0</v>
      </c>
      <c r="DD78" s="181">
        <v>0</v>
      </c>
      <c r="DE78" s="181">
        <v>0</v>
      </c>
      <c r="DF78" s="181">
        <v>0</v>
      </c>
      <c r="DG78" s="183">
        <v>0</v>
      </c>
    </row>
    <row r="79" spans="1:111" ht="24" customHeight="1">
      <c r="A79" s="334" t="s">
        <v>722</v>
      </c>
      <c r="B79" s="335" t="s">
        <v>504</v>
      </c>
      <c r="C79" s="335" t="s">
        <v>504</v>
      </c>
      <c r="D79" s="253" t="s">
        <v>629</v>
      </c>
      <c r="E79" s="181">
        <v>1845874.89</v>
      </c>
      <c r="F79" s="181">
        <v>1522575.82</v>
      </c>
      <c r="G79" s="181">
        <v>747699</v>
      </c>
      <c r="H79" s="181">
        <v>644522</v>
      </c>
      <c r="I79" s="181">
        <v>0</v>
      </c>
      <c r="J79" s="181">
        <v>109334</v>
      </c>
      <c r="K79" s="181">
        <v>0</v>
      </c>
      <c r="L79" s="181">
        <v>0</v>
      </c>
      <c r="M79" s="181">
        <v>0</v>
      </c>
      <c r="N79" s="181">
        <v>0</v>
      </c>
      <c r="O79" s="181">
        <v>0</v>
      </c>
      <c r="P79" s="181">
        <v>21020.82</v>
      </c>
      <c r="Q79" s="181">
        <v>0</v>
      </c>
      <c r="R79" s="181">
        <v>0</v>
      </c>
      <c r="S79" s="181">
        <v>0</v>
      </c>
      <c r="T79" s="181">
        <v>323299.07</v>
      </c>
      <c r="U79" s="181">
        <v>50000</v>
      </c>
      <c r="V79" s="181">
        <v>0</v>
      </c>
      <c r="W79" s="181">
        <v>0</v>
      </c>
      <c r="X79" s="181">
        <v>0</v>
      </c>
      <c r="Y79" s="181">
        <v>0</v>
      </c>
      <c r="Z79" s="181">
        <v>0</v>
      </c>
      <c r="AA79" s="181">
        <v>3750</v>
      </c>
      <c r="AB79" s="181">
        <v>0</v>
      </c>
      <c r="AC79" s="181">
        <v>0</v>
      </c>
      <c r="AD79" s="181">
        <v>0</v>
      </c>
      <c r="AE79" s="181">
        <v>0</v>
      </c>
      <c r="AF79" s="181">
        <v>0</v>
      </c>
      <c r="AG79" s="181">
        <v>0</v>
      </c>
      <c r="AH79" s="181">
        <v>0</v>
      </c>
      <c r="AI79" s="181">
        <v>0</v>
      </c>
      <c r="AJ79" s="181">
        <v>0</v>
      </c>
      <c r="AK79" s="181">
        <v>0</v>
      </c>
      <c r="AL79" s="181">
        <v>0</v>
      </c>
      <c r="AM79" s="181">
        <v>0</v>
      </c>
      <c r="AN79" s="181">
        <v>0</v>
      </c>
      <c r="AO79" s="181">
        <v>0</v>
      </c>
      <c r="AP79" s="181">
        <v>39949.07</v>
      </c>
      <c r="AQ79" s="181">
        <v>0</v>
      </c>
      <c r="AR79" s="181">
        <v>0</v>
      </c>
      <c r="AS79" s="181">
        <v>208650</v>
      </c>
      <c r="AT79" s="181">
        <v>0</v>
      </c>
      <c r="AU79" s="181">
        <v>20950</v>
      </c>
      <c r="AV79" s="181">
        <v>0</v>
      </c>
      <c r="AW79" s="181">
        <v>0</v>
      </c>
      <c r="AX79" s="181">
        <v>0</v>
      </c>
      <c r="AY79" s="181">
        <v>0</v>
      </c>
      <c r="AZ79" s="181">
        <v>0</v>
      </c>
      <c r="BA79" s="181">
        <v>0</v>
      </c>
      <c r="BB79" s="181">
        <v>0</v>
      </c>
      <c r="BC79" s="181">
        <v>0</v>
      </c>
      <c r="BD79" s="181">
        <v>0</v>
      </c>
      <c r="BE79" s="181">
        <v>0</v>
      </c>
      <c r="BF79" s="181">
        <v>0</v>
      </c>
      <c r="BG79" s="181">
        <v>0</v>
      </c>
      <c r="BH79" s="181">
        <v>0</v>
      </c>
      <c r="BI79" s="181">
        <v>0</v>
      </c>
      <c r="BJ79" s="181">
        <v>0</v>
      </c>
      <c r="BK79" s="181">
        <v>0</v>
      </c>
      <c r="BL79" s="181">
        <v>0</v>
      </c>
      <c r="BM79" s="182" t="s">
        <v>467</v>
      </c>
      <c r="BN79" s="182" t="s">
        <v>467</v>
      </c>
      <c r="BO79" s="182" t="s">
        <v>467</v>
      </c>
      <c r="BP79" s="182" t="s">
        <v>467</v>
      </c>
      <c r="BQ79" s="182" t="s">
        <v>467</v>
      </c>
      <c r="BR79" s="182" t="s">
        <v>467</v>
      </c>
      <c r="BS79" s="182" t="s">
        <v>467</v>
      </c>
      <c r="BT79" s="182" t="s">
        <v>467</v>
      </c>
      <c r="BU79" s="182" t="s">
        <v>467</v>
      </c>
      <c r="BV79" s="182" t="s">
        <v>467</v>
      </c>
      <c r="BW79" s="182" t="s">
        <v>467</v>
      </c>
      <c r="BX79" s="182" t="s">
        <v>467</v>
      </c>
      <c r="BY79" s="182" t="s">
        <v>467</v>
      </c>
      <c r="BZ79" s="181">
        <v>0</v>
      </c>
      <c r="CA79" s="181">
        <v>0</v>
      </c>
      <c r="CB79" s="181">
        <v>0</v>
      </c>
      <c r="CC79" s="181">
        <v>0</v>
      </c>
      <c r="CD79" s="181">
        <v>0</v>
      </c>
      <c r="CE79" s="181">
        <v>0</v>
      </c>
      <c r="CF79" s="181">
        <v>0</v>
      </c>
      <c r="CG79" s="181">
        <v>0</v>
      </c>
      <c r="CH79" s="181">
        <v>0</v>
      </c>
      <c r="CI79" s="181">
        <v>0</v>
      </c>
      <c r="CJ79" s="181">
        <v>0</v>
      </c>
      <c r="CK79" s="181">
        <v>0</v>
      </c>
      <c r="CL79" s="181">
        <v>0</v>
      </c>
      <c r="CM79" s="181">
        <v>0</v>
      </c>
      <c r="CN79" s="181">
        <v>0</v>
      </c>
      <c r="CO79" s="181">
        <v>0</v>
      </c>
      <c r="CP79" s="181">
        <v>0</v>
      </c>
      <c r="CQ79" s="182" t="s">
        <v>467</v>
      </c>
      <c r="CR79" s="182" t="s">
        <v>467</v>
      </c>
      <c r="CS79" s="182" t="s">
        <v>467</v>
      </c>
      <c r="CT79" s="181">
        <v>0</v>
      </c>
      <c r="CU79" s="181">
        <v>0</v>
      </c>
      <c r="CV79" s="181">
        <v>0</v>
      </c>
      <c r="CW79" s="181">
        <v>0</v>
      </c>
      <c r="CX79" s="181">
        <v>0</v>
      </c>
      <c r="CY79" s="181">
        <v>0</v>
      </c>
      <c r="CZ79" s="182" t="s">
        <v>467</v>
      </c>
      <c r="DA79" s="182" t="s">
        <v>467</v>
      </c>
      <c r="DB79" s="182" t="s">
        <v>467</v>
      </c>
      <c r="DC79" s="181">
        <v>0</v>
      </c>
      <c r="DD79" s="181">
        <v>0</v>
      </c>
      <c r="DE79" s="181">
        <v>0</v>
      </c>
      <c r="DF79" s="181">
        <v>0</v>
      </c>
      <c r="DG79" s="183">
        <v>0</v>
      </c>
    </row>
    <row r="80" spans="1:111" ht="24" customHeight="1">
      <c r="A80" s="334" t="s">
        <v>723</v>
      </c>
      <c r="B80" s="335" t="s">
        <v>504</v>
      </c>
      <c r="C80" s="335" t="s">
        <v>504</v>
      </c>
      <c r="D80" s="253" t="s">
        <v>724</v>
      </c>
      <c r="E80" s="181">
        <v>384426.1</v>
      </c>
      <c r="F80" s="181">
        <v>384426.1</v>
      </c>
      <c r="G80" s="181">
        <v>141135</v>
      </c>
      <c r="H80" s="181">
        <v>92973</v>
      </c>
      <c r="I80" s="181">
        <v>7572</v>
      </c>
      <c r="J80" s="181">
        <v>0</v>
      </c>
      <c r="K80" s="181">
        <v>0</v>
      </c>
      <c r="L80" s="181">
        <v>39349.68</v>
      </c>
      <c r="M80" s="181">
        <v>0</v>
      </c>
      <c r="N80" s="181">
        <v>10839.22</v>
      </c>
      <c r="O80" s="181">
        <v>0</v>
      </c>
      <c r="P80" s="181">
        <v>0</v>
      </c>
      <c r="Q80" s="181">
        <v>28775.4</v>
      </c>
      <c r="R80" s="181">
        <v>0</v>
      </c>
      <c r="S80" s="181">
        <v>63781.8</v>
      </c>
      <c r="T80" s="181">
        <v>0</v>
      </c>
      <c r="U80" s="181">
        <v>0</v>
      </c>
      <c r="V80" s="181">
        <v>0</v>
      </c>
      <c r="W80" s="181">
        <v>0</v>
      </c>
      <c r="X80" s="181">
        <v>0</v>
      </c>
      <c r="Y80" s="181">
        <v>0</v>
      </c>
      <c r="Z80" s="181">
        <v>0</v>
      </c>
      <c r="AA80" s="181">
        <v>0</v>
      </c>
      <c r="AB80" s="181">
        <v>0</v>
      </c>
      <c r="AC80" s="181">
        <v>0</v>
      </c>
      <c r="AD80" s="181">
        <v>0</v>
      </c>
      <c r="AE80" s="181">
        <v>0</v>
      </c>
      <c r="AF80" s="181">
        <v>0</v>
      </c>
      <c r="AG80" s="181">
        <v>0</v>
      </c>
      <c r="AH80" s="181">
        <v>0</v>
      </c>
      <c r="AI80" s="181">
        <v>0</v>
      </c>
      <c r="AJ80" s="181">
        <v>0</v>
      </c>
      <c r="AK80" s="181">
        <v>0</v>
      </c>
      <c r="AL80" s="181">
        <v>0</v>
      </c>
      <c r="AM80" s="181">
        <v>0</v>
      </c>
      <c r="AN80" s="181">
        <v>0</v>
      </c>
      <c r="AO80" s="181">
        <v>0</v>
      </c>
      <c r="AP80" s="181">
        <v>0</v>
      </c>
      <c r="AQ80" s="181">
        <v>0</v>
      </c>
      <c r="AR80" s="181">
        <v>0</v>
      </c>
      <c r="AS80" s="181">
        <v>0</v>
      </c>
      <c r="AT80" s="181">
        <v>0</v>
      </c>
      <c r="AU80" s="181">
        <v>0</v>
      </c>
      <c r="AV80" s="181">
        <v>0</v>
      </c>
      <c r="AW80" s="181">
        <v>0</v>
      </c>
      <c r="AX80" s="181">
        <v>0</v>
      </c>
      <c r="AY80" s="181">
        <v>0</v>
      </c>
      <c r="AZ80" s="181">
        <v>0</v>
      </c>
      <c r="BA80" s="181">
        <v>0</v>
      </c>
      <c r="BB80" s="181">
        <v>0</v>
      </c>
      <c r="BC80" s="181">
        <v>0</v>
      </c>
      <c r="BD80" s="181">
        <v>0</v>
      </c>
      <c r="BE80" s="181">
        <v>0</v>
      </c>
      <c r="BF80" s="181">
        <v>0</v>
      </c>
      <c r="BG80" s="181">
        <v>0</v>
      </c>
      <c r="BH80" s="181">
        <v>0</v>
      </c>
      <c r="BI80" s="181">
        <v>0</v>
      </c>
      <c r="BJ80" s="181">
        <v>0</v>
      </c>
      <c r="BK80" s="181">
        <v>0</v>
      </c>
      <c r="BL80" s="181">
        <v>0</v>
      </c>
      <c r="BM80" s="182" t="s">
        <v>467</v>
      </c>
      <c r="BN80" s="182" t="s">
        <v>467</v>
      </c>
      <c r="BO80" s="182" t="s">
        <v>467</v>
      </c>
      <c r="BP80" s="182" t="s">
        <v>467</v>
      </c>
      <c r="BQ80" s="182" t="s">
        <v>467</v>
      </c>
      <c r="BR80" s="182" t="s">
        <v>467</v>
      </c>
      <c r="BS80" s="182" t="s">
        <v>467</v>
      </c>
      <c r="BT80" s="182" t="s">
        <v>467</v>
      </c>
      <c r="BU80" s="182" t="s">
        <v>467</v>
      </c>
      <c r="BV80" s="182" t="s">
        <v>467</v>
      </c>
      <c r="BW80" s="182" t="s">
        <v>467</v>
      </c>
      <c r="BX80" s="182" t="s">
        <v>467</v>
      </c>
      <c r="BY80" s="182" t="s">
        <v>467</v>
      </c>
      <c r="BZ80" s="181">
        <v>0</v>
      </c>
      <c r="CA80" s="181">
        <v>0</v>
      </c>
      <c r="CB80" s="181">
        <v>0</v>
      </c>
      <c r="CC80" s="181">
        <v>0</v>
      </c>
      <c r="CD80" s="181">
        <v>0</v>
      </c>
      <c r="CE80" s="181">
        <v>0</v>
      </c>
      <c r="CF80" s="181">
        <v>0</v>
      </c>
      <c r="CG80" s="181">
        <v>0</v>
      </c>
      <c r="CH80" s="181">
        <v>0</v>
      </c>
      <c r="CI80" s="181">
        <v>0</v>
      </c>
      <c r="CJ80" s="181">
        <v>0</v>
      </c>
      <c r="CK80" s="181">
        <v>0</v>
      </c>
      <c r="CL80" s="181">
        <v>0</v>
      </c>
      <c r="CM80" s="181">
        <v>0</v>
      </c>
      <c r="CN80" s="181">
        <v>0</v>
      </c>
      <c r="CO80" s="181">
        <v>0</v>
      </c>
      <c r="CP80" s="181">
        <v>0</v>
      </c>
      <c r="CQ80" s="182" t="s">
        <v>467</v>
      </c>
      <c r="CR80" s="182" t="s">
        <v>467</v>
      </c>
      <c r="CS80" s="182" t="s">
        <v>467</v>
      </c>
      <c r="CT80" s="181">
        <v>0</v>
      </c>
      <c r="CU80" s="181">
        <v>0</v>
      </c>
      <c r="CV80" s="181">
        <v>0</v>
      </c>
      <c r="CW80" s="181">
        <v>0</v>
      </c>
      <c r="CX80" s="181">
        <v>0</v>
      </c>
      <c r="CY80" s="181">
        <v>0</v>
      </c>
      <c r="CZ80" s="182" t="s">
        <v>467</v>
      </c>
      <c r="DA80" s="182" t="s">
        <v>467</v>
      </c>
      <c r="DB80" s="182" t="s">
        <v>467</v>
      </c>
      <c r="DC80" s="181">
        <v>0</v>
      </c>
      <c r="DD80" s="181">
        <v>0</v>
      </c>
      <c r="DE80" s="181">
        <v>0</v>
      </c>
      <c r="DF80" s="181">
        <v>0</v>
      </c>
      <c r="DG80" s="183">
        <v>0</v>
      </c>
    </row>
    <row r="81" spans="1:111" ht="24" customHeight="1">
      <c r="A81" s="334" t="s">
        <v>725</v>
      </c>
      <c r="B81" s="335" t="s">
        <v>504</v>
      </c>
      <c r="C81" s="335" t="s">
        <v>504</v>
      </c>
      <c r="D81" s="253" t="s">
        <v>726</v>
      </c>
      <c r="E81" s="181">
        <v>5342447.71</v>
      </c>
      <c r="F81" s="181">
        <v>4504290</v>
      </c>
      <c r="G81" s="181">
        <v>1447722</v>
      </c>
      <c r="H81" s="181">
        <v>1162002</v>
      </c>
      <c r="I81" s="181">
        <v>1705044</v>
      </c>
      <c r="J81" s="181">
        <v>150335</v>
      </c>
      <c r="K81" s="181">
        <v>0</v>
      </c>
      <c r="L81" s="181">
        <v>0</v>
      </c>
      <c r="M81" s="181">
        <v>0</v>
      </c>
      <c r="N81" s="181">
        <v>0</v>
      </c>
      <c r="O81" s="181">
        <v>0</v>
      </c>
      <c r="P81" s="181">
        <v>39187</v>
      </c>
      <c r="Q81" s="181">
        <v>0</v>
      </c>
      <c r="R81" s="181">
        <v>0</v>
      </c>
      <c r="S81" s="181">
        <v>0</v>
      </c>
      <c r="T81" s="181">
        <v>806475.71</v>
      </c>
      <c r="U81" s="181">
        <v>28804</v>
      </c>
      <c r="V81" s="181">
        <v>75050</v>
      </c>
      <c r="W81" s="181">
        <v>0</v>
      </c>
      <c r="X81" s="181">
        <v>0</v>
      </c>
      <c r="Y81" s="181">
        <v>0</v>
      </c>
      <c r="Z81" s="181">
        <v>0</v>
      </c>
      <c r="AA81" s="181">
        <v>60600</v>
      </c>
      <c r="AB81" s="181">
        <v>0</v>
      </c>
      <c r="AC81" s="181">
        <v>0</v>
      </c>
      <c r="AD81" s="181">
        <v>59122.5</v>
      </c>
      <c r="AE81" s="181">
        <v>0</v>
      </c>
      <c r="AF81" s="181">
        <v>0</v>
      </c>
      <c r="AG81" s="181">
        <v>0</v>
      </c>
      <c r="AH81" s="181">
        <v>6510</v>
      </c>
      <c r="AI81" s="181">
        <v>28000</v>
      </c>
      <c r="AJ81" s="181">
        <v>5000</v>
      </c>
      <c r="AK81" s="181">
        <v>0</v>
      </c>
      <c r="AL81" s="181">
        <v>0</v>
      </c>
      <c r="AM81" s="181">
        <v>0</v>
      </c>
      <c r="AN81" s="181">
        <v>1000</v>
      </c>
      <c r="AO81" s="181">
        <v>0</v>
      </c>
      <c r="AP81" s="181">
        <v>72447.179999999993</v>
      </c>
      <c r="AQ81" s="181">
        <v>0</v>
      </c>
      <c r="AR81" s="181">
        <v>9130.0300000000007</v>
      </c>
      <c r="AS81" s="181">
        <v>399432</v>
      </c>
      <c r="AT81" s="181">
        <v>0</v>
      </c>
      <c r="AU81" s="181">
        <v>61380</v>
      </c>
      <c r="AV81" s="181">
        <v>31682</v>
      </c>
      <c r="AW81" s="181">
        <v>0</v>
      </c>
      <c r="AX81" s="181">
        <v>0</v>
      </c>
      <c r="AY81" s="181">
        <v>0</v>
      </c>
      <c r="AZ81" s="181">
        <v>0</v>
      </c>
      <c r="BA81" s="181">
        <v>0</v>
      </c>
      <c r="BB81" s="181">
        <v>0</v>
      </c>
      <c r="BC81" s="181">
        <v>0</v>
      </c>
      <c r="BD81" s="181">
        <v>0</v>
      </c>
      <c r="BE81" s="181">
        <v>23500</v>
      </c>
      <c r="BF81" s="181">
        <v>0</v>
      </c>
      <c r="BG81" s="181">
        <v>8182</v>
      </c>
      <c r="BH81" s="181">
        <v>0</v>
      </c>
      <c r="BI81" s="181">
        <v>0</v>
      </c>
      <c r="BJ81" s="181">
        <v>0</v>
      </c>
      <c r="BK81" s="181">
        <v>0</v>
      </c>
      <c r="BL81" s="181">
        <v>0</v>
      </c>
      <c r="BM81" s="182" t="s">
        <v>467</v>
      </c>
      <c r="BN81" s="182" t="s">
        <v>467</v>
      </c>
      <c r="BO81" s="182" t="s">
        <v>467</v>
      </c>
      <c r="BP81" s="182" t="s">
        <v>467</v>
      </c>
      <c r="BQ81" s="182" t="s">
        <v>467</v>
      </c>
      <c r="BR81" s="182" t="s">
        <v>467</v>
      </c>
      <c r="BS81" s="182" t="s">
        <v>467</v>
      </c>
      <c r="BT81" s="182" t="s">
        <v>467</v>
      </c>
      <c r="BU81" s="182" t="s">
        <v>467</v>
      </c>
      <c r="BV81" s="182" t="s">
        <v>467</v>
      </c>
      <c r="BW81" s="182" t="s">
        <v>467</v>
      </c>
      <c r="BX81" s="182" t="s">
        <v>467</v>
      </c>
      <c r="BY81" s="182" t="s">
        <v>467</v>
      </c>
      <c r="BZ81" s="181">
        <v>0</v>
      </c>
      <c r="CA81" s="181">
        <v>0</v>
      </c>
      <c r="CB81" s="181">
        <v>0</v>
      </c>
      <c r="CC81" s="181">
        <v>0</v>
      </c>
      <c r="CD81" s="181">
        <v>0</v>
      </c>
      <c r="CE81" s="181">
        <v>0</v>
      </c>
      <c r="CF81" s="181">
        <v>0</v>
      </c>
      <c r="CG81" s="181">
        <v>0</v>
      </c>
      <c r="CH81" s="181">
        <v>0</v>
      </c>
      <c r="CI81" s="181">
        <v>0</v>
      </c>
      <c r="CJ81" s="181">
        <v>0</v>
      </c>
      <c r="CK81" s="181">
        <v>0</v>
      </c>
      <c r="CL81" s="181">
        <v>0</v>
      </c>
      <c r="CM81" s="181">
        <v>0</v>
      </c>
      <c r="CN81" s="181">
        <v>0</v>
      </c>
      <c r="CO81" s="181">
        <v>0</v>
      </c>
      <c r="CP81" s="181">
        <v>0</v>
      </c>
      <c r="CQ81" s="182" t="s">
        <v>467</v>
      </c>
      <c r="CR81" s="182" t="s">
        <v>467</v>
      </c>
      <c r="CS81" s="182" t="s">
        <v>467</v>
      </c>
      <c r="CT81" s="181">
        <v>0</v>
      </c>
      <c r="CU81" s="181">
        <v>0</v>
      </c>
      <c r="CV81" s="181">
        <v>0</v>
      </c>
      <c r="CW81" s="181">
        <v>0</v>
      </c>
      <c r="CX81" s="181">
        <v>0</v>
      </c>
      <c r="CY81" s="181">
        <v>0</v>
      </c>
      <c r="CZ81" s="182" t="s">
        <v>467</v>
      </c>
      <c r="DA81" s="182" t="s">
        <v>467</v>
      </c>
      <c r="DB81" s="182" t="s">
        <v>467</v>
      </c>
      <c r="DC81" s="181">
        <v>0</v>
      </c>
      <c r="DD81" s="181">
        <v>0</v>
      </c>
      <c r="DE81" s="181">
        <v>0</v>
      </c>
      <c r="DF81" s="181">
        <v>0</v>
      </c>
      <c r="DG81" s="183">
        <v>0</v>
      </c>
    </row>
    <row r="82" spans="1:111" ht="24" customHeight="1">
      <c r="A82" s="334" t="s">
        <v>727</v>
      </c>
      <c r="B82" s="335" t="s">
        <v>504</v>
      </c>
      <c r="C82" s="335" t="s">
        <v>504</v>
      </c>
      <c r="D82" s="253" t="s">
        <v>625</v>
      </c>
      <c r="E82" s="181">
        <v>5282397.71</v>
      </c>
      <c r="F82" s="181">
        <v>4504290</v>
      </c>
      <c r="G82" s="181">
        <v>1447722</v>
      </c>
      <c r="H82" s="181">
        <v>1162002</v>
      </c>
      <c r="I82" s="181">
        <v>1705044</v>
      </c>
      <c r="J82" s="181">
        <v>150335</v>
      </c>
      <c r="K82" s="181">
        <v>0</v>
      </c>
      <c r="L82" s="181">
        <v>0</v>
      </c>
      <c r="M82" s="181">
        <v>0</v>
      </c>
      <c r="N82" s="181">
        <v>0</v>
      </c>
      <c r="O82" s="181">
        <v>0</v>
      </c>
      <c r="P82" s="181">
        <v>39187</v>
      </c>
      <c r="Q82" s="181">
        <v>0</v>
      </c>
      <c r="R82" s="181">
        <v>0</v>
      </c>
      <c r="S82" s="181">
        <v>0</v>
      </c>
      <c r="T82" s="181">
        <v>746425.71</v>
      </c>
      <c r="U82" s="181">
        <v>28804</v>
      </c>
      <c r="V82" s="181">
        <v>15000</v>
      </c>
      <c r="W82" s="181">
        <v>0</v>
      </c>
      <c r="X82" s="181">
        <v>0</v>
      </c>
      <c r="Y82" s="181">
        <v>0</v>
      </c>
      <c r="Z82" s="181">
        <v>0</v>
      </c>
      <c r="AA82" s="181">
        <v>60600</v>
      </c>
      <c r="AB82" s="181">
        <v>0</v>
      </c>
      <c r="AC82" s="181">
        <v>0</v>
      </c>
      <c r="AD82" s="181">
        <v>59122.5</v>
      </c>
      <c r="AE82" s="181">
        <v>0</v>
      </c>
      <c r="AF82" s="181">
        <v>0</v>
      </c>
      <c r="AG82" s="181">
        <v>0</v>
      </c>
      <c r="AH82" s="181">
        <v>6510</v>
      </c>
      <c r="AI82" s="181">
        <v>28000</v>
      </c>
      <c r="AJ82" s="181">
        <v>5000</v>
      </c>
      <c r="AK82" s="181">
        <v>0</v>
      </c>
      <c r="AL82" s="181">
        <v>0</v>
      </c>
      <c r="AM82" s="181">
        <v>0</v>
      </c>
      <c r="AN82" s="181">
        <v>1000</v>
      </c>
      <c r="AO82" s="181">
        <v>0</v>
      </c>
      <c r="AP82" s="181">
        <v>72447.179999999993</v>
      </c>
      <c r="AQ82" s="181">
        <v>0</v>
      </c>
      <c r="AR82" s="181">
        <v>9130.0300000000007</v>
      </c>
      <c r="AS82" s="181">
        <v>399432</v>
      </c>
      <c r="AT82" s="181">
        <v>0</v>
      </c>
      <c r="AU82" s="181">
        <v>61380</v>
      </c>
      <c r="AV82" s="181">
        <v>31682</v>
      </c>
      <c r="AW82" s="181">
        <v>0</v>
      </c>
      <c r="AX82" s="181">
        <v>0</v>
      </c>
      <c r="AY82" s="181">
        <v>0</v>
      </c>
      <c r="AZ82" s="181">
        <v>0</v>
      </c>
      <c r="BA82" s="181">
        <v>0</v>
      </c>
      <c r="BB82" s="181">
        <v>0</v>
      </c>
      <c r="BC82" s="181">
        <v>0</v>
      </c>
      <c r="BD82" s="181">
        <v>0</v>
      </c>
      <c r="BE82" s="181">
        <v>23500</v>
      </c>
      <c r="BF82" s="181">
        <v>0</v>
      </c>
      <c r="BG82" s="181">
        <v>8182</v>
      </c>
      <c r="BH82" s="181">
        <v>0</v>
      </c>
      <c r="BI82" s="181">
        <v>0</v>
      </c>
      <c r="BJ82" s="181">
        <v>0</v>
      </c>
      <c r="BK82" s="181">
        <v>0</v>
      </c>
      <c r="BL82" s="181">
        <v>0</v>
      </c>
      <c r="BM82" s="182" t="s">
        <v>467</v>
      </c>
      <c r="BN82" s="182" t="s">
        <v>467</v>
      </c>
      <c r="BO82" s="182" t="s">
        <v>467</v>
      </c>
      <c r="BP82" s="182" t="s">
        <v>467</v>
      </c>
      <c r="BQ82" s="182" t="s">
        <v>467</v>
      </c>
      <c r="BR82" s="182" t="s">
        <v>467</v>
      </c>
      <c r="BS82" s="182" t="s">
        <v>467</v>
      </c>
      <c r="BT82" s="182" t="s">
        <v>467</v>
      </c>
      <c r="BU82" s="182" t="s">
        <v>467</v>
      </c>
      <c r="BV82" s="182" t="s">
        <v>467</v>
      </c>
      <c r="BW82" s="182" t="s">
        <v>467</v>
      </c>
      <c r="BX82" s="182" t="s">
        <v>467</v>
      </c>
      <c r="BY82" s="182" t="s">
        <v>467</v>
      </c>
      <c r="BZ82" s="181">
        <v>0</v>
      </c>
      <c r="CA82" s="181">
        <v>0</v>
      </c>
      <c r="CB82" s="181">
        <v>0</v>
      </c>
      <c r="CC82" s="181">
        <v>0</v>
      </c>
      <c r="CD82" s="181">
        <v>0</v>
      </c>
      <c r="CE82" s="181">
        <v>0</v>
      </c>
      <c r="CF82" s="181">
        <v>0</v>
      </c>
      <c r="CG82" s="181">
        <v>0</v>
      </c>
      <c r="CH82" s="181">
        <v>0</v>
      </c>
      <c r="CI82" s="181">
        <v>0</v>
      </c>
      <c r="CJ82" s="181">
        <v>0</v>
      </c>
      <c r="CK82" s="181">
        <v>0</v>
      </c>
      <c r="CL82" s="181">
        <v>0</v>
      </c>
      <c r="CM82" s="181">
        <v>0</v>
      </c>
      <c r="CN82" s="181">
        <v>0</v>
      </c>
      <c r="CO82" s="181">
        <v>0</v>
      </c>
      <c r="CP82" s="181">
        <v>0</v>
      </c>
      <c r="CQ82" s="182" t="s">
        <v>467</v>
      </c>
      <c r="CR82" s="182" t="s">
        <v>467</v>
      </c>
      <c r="CS82" s="182" t="s">
        <v>467</v>
      </c>
      <c r="CT82" s="181">
        <v>0</v>
      </c>
      <c r="CU82" s="181">
        <v>0</v>
      </c>
      <c r="CV82" s="181">
        <v>0</v>
      </c>
      <c r="CW82" s="181">
        <v>0</v>
      </c>
      <c r="CX82" s="181">
        <v>0</v>
      </c>
      <c r="CY82" s="181">
        <v>0</v>
      </c>
      <c r="CZ82" s="182" t="s">
        <v>467</v>
      </c>
      <c r="DA82" s="182" t="s">
        <v>467</v>
      </c>
      <c r="DB82" s="182" t="s">
        <v>467</v>
      </c>
      <c r="DC82" s="181">
        <v>0</v>
      </c>
      <c r="DD82" s="181">
        <v>0</v>
      </c>
      <c r="DE82" s="181">
        <v>0</v>
      </c>
      <c r="DF82" s="181">
        <v>0</v>
      </c>
      <c r="DG82" s="183">
        <v>0</v>
      </c>
    </row>
    <row r="83" spans="1:111">
      <c r="A83" s="334" t="s">
        <v>728</v>
      </c>
      <c r="B83" s="335" t="s">
        <v>504</v>
      </c>
      <c r="C83" s="335" t="s">
        <v>504</v>
      </c>
      <c r="D83" s="253" t="s">
        <v>638</v>
      </c>
      <c r="E83" s="181">
        <v>60050</v>
      </c>
      <c r="F83" s="181">
        <v>0</v>
      </c>
      <c r="G83" s="181">
        <v>0</v>
      </c>
      <c r="H83" s="181">
        <v>0</v>
      </c>
      <c r="I83" s="181">
        <v>0</v>
      </c>
      <c r="J83" s="181">
        <v>0</v>
      </c>
      <c r="K83" s="181">
        <v>0</v>
      </c>
      <c r="L83" s="181">
        <v>0</v>
      </c>
      <c r="M83" s="181">
        <v>0</v>
      </c>
      <c r="N83" s="181">
        <v>0</v>
      </c>
      <c r="O83" s="181">
        <v>0</v>
      </c>
      <c r="P83" s="181">
        <v>0</v>
      </c>
      <c r="Q83" s="181">
        <v>0</v>
      </c>
      <c r="R83" s="181">
        <v>0</v>
      </c>
      <c r="S83" s="181">
        <v>0</v>
      </c>
      <c r="T83" s="181">
        <v>60050</v>
      </c>
      <c r="U83" s="181">
        <v>0</v>
      </c>
      <c r="V83" s="181">
        <v>60050</v>
      </c>
      <c r="W83" s="181">
        <v>0</v>
      </c>
      <c r="X83" s="181">
        <v>0</v>
      </c>
      <c r="Y83" s="181">
        <v>0</v>
      </c>
      <c r="Z83" s="181">
        <v>0</v>
      </c>
      <c r="AA83" s="181">
        <v>0</v>
      </c>
      <c r="AB83" s="181">
        <v>0</v>
      </c>
      <c r="AC83" s="181">
        <v>0</v>
      </c>
      <c r="AD83" s="181">
        <v>0</v>
      </c>
      <c r="AE83" s="181">
        <v>0</v>
      </c>
      <c r="AF83" s="181">
        <v>0</v>
      </c>
      <c r="AG83" s="181">
        <v>0</v>
      </c>
      <c r="AH83" s="181">
        <v>0</v>
      </c>
      <c r="AI83" s="181">
        <v>0</v>
      </c>
      <c r="AJ83" s="181">
        <v>0</v>
      </c>
      <c r="AK83" s="181">
        <v>0</v>
      </c>
      <c r="AL83" s="181">
        <v>0</v>
      </c>
      <c r="AM83" s="181">
        <v>0</v>
      </c>
      <c r="AN83" s="181">
        <v>0</v>
      </c>
      <c r="AO83" s="181">
        <v>0</v>
      </c>
      <c r="AP83" s="181">
        <v>0</v>
      </c>
      <c r="AQ83" s="181">
        <v>0</v>
      </c>
      <c r="AR83" s="181">
        <v>0</v>
      </c>
      <c r="AS83" s="181">
        <v>0</v>
      </c>
      <c r="AT83" s="181">
        <v>0</v>
      </c>
      <c r="AU83" s="181">
        <v>0</v>
      </c>
      <c r="AV83" s="181">
        <v>0</v>
      </c>
      <c r="AW83" s="181">
        <v>0</v>
      </c>
      <c r="AX83" s="181">
        <v>0</v>
      </c>
      <c r="AY83" s="181">
        <v>0</v>
      </c>
      <c r="AZ83" s="181">
        <v>0</v>
      </c>
      <c r="BA83" s="181">
        <v>0</v>
      </c>
      <c r="BB83" s="181">
        <v>0</v>
      </c>
      <c r="BC83" s="181">
        <v>0</v>
      </c>
      <c r="BD83" s="181">
        <v>0</v>
      </c>
      <c r="BE83" s="181">
        <v>0</v>
      </c>
      <c r="BF83" s="181">
        <v>0</v>
      </c>
      <c r="BG83" s="181">
        <v>0</v>
      </c>
      <c r="BH83" s="181">
        <v>0</v>
      </c>
      <c r="BI83" s="181">
        <v>0</v>
      </c>
      <c r="BJ83" s="181">
        <v>0</v>
      </c>
      <c r="BK83" s="181">
        <v>0</v>
      </c>
      <c r="BL83" s="181">
        <v>0</v>
      </c>
      <c r="BM83" s="182" t="s">
        <v>467</v>
      </c>
      <c r="BN83" s="182" t="s">
        <v>467</v>
      </c>
      <c r="BO83" s="182" t="s">
        <v>467</v>
      </c>
      <c r="BP83" s="182" t="s">
        <v>467</v>
      </c>
      <c r="BQ83" s="182" t="s">
        <v>467</v>
      </c>
      <c r="BR83" s="182" t="s">
        <v>467</v>
      </c>
      <c r="BS83" s="182" t="s">
        <v>467</v>
      </c>
      <c r="BT83" s="182" t="s">
        <v>467</v>
      </c>
      <c r="BU83" s="182" t="s">
        <v>467</v>
      </c>
      <c r="BV83" s="182" t="s">
        <v>467</v>
      </c>
      <c r="BW83" s="182" t="s">
        <v>467</v>
      </c>
      <c r="BX83" s="182" t="s">
        <v>467</v>
      </c>
      <c r="BY83" s="182" t="s">
        <v>467</v>
      </c>
      <c r="BZ83" s="181">
        <v>0</v>
      </c>
      <c r="CA83" s="181">
        <v>0</v>
      </c>
      <c r="CB83" s="181">
        <v>0</v>
      </c>
      <c r="CC83" s="181">
        <v>0</v>
      </c>
      <c r="CD83" s="181">
        <v>0</v>
      </c>
      <c r="CE83" s="181">
        <v>0</v>
      </c>
      <c r="CF83" s="181">
        <v>0</v>
      </c>
      <c r="CG83" s="181">
        <v>0</v>
      </c>
      <c r="CH83" s="181">
        <v>0</v>
      </c>
      <c r="CI83" s="181">
        <v>0</v>
      </c>
      <c r="CJ83" s="181">
        <v>0</v>
      </c>
      <c r="CK83" s="181">
        <v>0</v>
      </c>
      <c r="CL83" s="181">
        <v>0</v>
      </c>
      <c r="CM83" s="181">
        <v>0</v>
      </c>
      <c r="CN83" s="181">
        <v>0</v>
      </c>
      <c r="CO83" s="181">
        <v>0</v>
      </c>
      <c r="CP83" s="181">
        <v>0</v>
      </c>
      <c r="CQ83" s="182" t="s">
        <v>467</v>
      </c>
      <c r="CR83" s="182" t="s">
        <v>467</v>
      </c>
      <c r="CS83" s="182" t="s">
        <v>467</v>
      </c>
      <c r="CT83" s="181">
        <v>0</v>
      </c>
      <c r="CU83" s="181">
        <v>0</v>
      </c>
      <c r="CV83" s="181">
        <v>0</v>
      </c>
      <c r="CW83" s="181">
        <v>0</v>
      </c>
      <c r="CX83" s="181">
        <v>0</v>
      </c>
      <c r="CY83" s="181">
        <v>0</v>
      </c>
      <c r="CZ83" s="182" t="s">
        <v>467</v>
      </c>
      <c r="DA83" s="182" t="s">
        <v>467</v>
      </c>
      <c r="DB83" s="182" t="s">
        <v>467</v>
      </c>
      <c r="DC83" s="181">
        <v>0</v>
      </c>
      <c r="DD83" s="181">
        <v>0</v>
      </c>
      <c r="DE83" s="181">
        <v>0</v>
      </c>
      <c r="DF83" s="181">
        <v>0</v>
      </c>
      <c r="DG83" s="183">
        <v>0</v>
      </c>
    </row>
    <row r="84" spans="1:111" ht="36" customHeight="1">
      <c r="A84" s="334" t="s">
        <v>729</v>
      </c>
      <c r="B84" s="335" t="s">
        <v>504</v>
      </c>
      <c r="C84" s="335" t="s">
        <v>504</v>
      </c>
      <c r="D84" s="253" t="s">
        <v>730</v>
      </c>
      <c r="E84" s="181">
        <v>2252830.16</v>
      </c>
      <c r="F84" s="181">
        <v>1911519</v>
      </c>
      <c r="G84" s="181">
        <v>627351</v>
      </c>
      <c r="H84" s="181">
        <v>463333</v>
      </c>
      <c r="I84" s="181">
        <v>736625</v>
      </c>
      <c r="J84" s="181">
        <v>60000</v>
      </c>
      <c r="K84" s="181">
        <v>15180</v>
      </c>
      <c r="L84" s="181">
        <v>0</v>
      </c>
      <c r="M84" s="181">
        <v>0</v>
      </c>
      <c r="N84" s="181">
        <v>0</v>
      </c>
      <c r="O84" s="181">
        <v>0</v>
      </c>
      <c r="P84" s="181">
        <v>9030</v>
      </c>
      <c r="Q84" s="181">
        <v>0</v>
      </c>
      <c r="R84" s="181">
        <v>0</v>
      </c>
      <c r="S84" s="181">
        <v>0</v>
      </c>
      <c r="T84" s="181">
        <v>326494.46000000002</v>
      </c>
      <c r="U84" s="181">
        <v>59187.8</v>
      </c>
      <c r="V84" s="181">
        <v>0</v>
      </c>
      <c r="W84" s="181">
        <v>0</v>
      </c>
      <c r="X84" s="181">
        <v>0</v>
      </c>
      <c r="Y84" s="181">
        <v>0</v>
      </c>
      <c r="Z84" s="181">
        <v>0</v>
      </c>
      <c r="AA84" s="181">
        <v>24360</v>
      </c>
      <c r="AB84" s="181">
        <v>0</v>
      </c>
      <c r="AC84" s="181">
        <v>0</v>
      </c>
      <c r="AD84" s="181">
        <v>2250</v>
      </c>
      <c r="AE84" s="181">
        <v>0</v>
      </c>
      <c r="AF84" s="181">
        <v>0</v>
      </c>
      <c r="AG84" s="181">
        <v>0</v>
      </c>
      <c r="AH84" s="181">
        <v>0</v>
      </c>
      <c r="AI84" s="181">
        <v>0</v>
      </c>
      <c r="AJ84" s="181">
        <v>0</v>
      </c>
      <c r="AK84" s="181">
        <v>0</v>
      </c>
      <c r="AL84" s="181">
        <v>0</v>
      </c>
      <c r="AM84" s="181">
        <v>0</v>
      </c>
      <c r="AN84" s="181">
        <v>0</v>
      </c>
      <c r="AO84" s="181">
        <v>0</v>
      </c>
      <c r="AP84" s="181">
        <v>29399</v>
      </c>
      <c r="AQ84" s="181">
        <v>0</v>
      </c>
      <c r="AR84" s="181">
        <v>14765.16</v>
      </c>
      <c r="AS84" s="181">
        <v>164307</v>
      </c>
      <c r="AT84" s="181">
        <v>0</v>
      </c>
      <c r="AU84" s="181">
        <v>32225.5</v>
      </c>
      <c r="AV84" s="181">
        <v>14816.7</v>
      </c>
      <c r="AW84" s="181">
        <v>0</v>
      </c>
      <c r="AX84" s="181">
        <v>0</v>
      </c>
      <c r="AY84" s="181">
        <v>0</v>
      </c>
      <c r="AZ84" s="181">
        <v>0</v>
      </c>
      <c r="BA84" s="181">
        <v>0</v>
      </c>
      <c r="BB84" s="181">
        <v>0</v>
      </c>
      <c r="BC84" s="181">
        <v>0</v>
      </c>
      <c r="BD84" s="181">
        <v>0</v>
      </c>
      <c r="BE84" s="181">
        <v>0</v>
      </c>
      <c r="BF84" s="181">
        <v>0</v>
      </c>
      <c r="BG84" s="181">
        <v>14816.7</v>
      </c>
      <c r="BH84" s="181">
        <v>0</v>
      </c>
      <c r="BI84" s="181">
        <v>0</v>
      </c>
      <c r="BJ84" s="181">
        <v>0</v>
      </c>
      <c r="BK84" s="181">
        <v>0</v>
      </c>
      <c r="BL84" s="181">
        <v>0</v>
      </c>
      <c r="BM84" s="182" t="s">
        <v>467</v>
      </c>
      <c r="BN84" s="182" t="s">
        <v>467</v>
      </c>
      <c r="BO84" s="182" t="s">
        <v>467</v>
      </c>
      <c r="BP84" s="182" t="s">
        <v>467</v>
      </c>
      <c r="BQ84" s="182" t="s">
        <v>467</v>
      </c>
      <c r="BR84" s="182" t="s">
        <v>467</v>
      </c>
      <c r="BS84" s="182" t="s">
        <v>467</v>
      </c>
      <c r="BT84" s="182" t="s">
        <v>467</v>
      </c>
      <c r="BU84" s="182" t="s">
        <v>467</v>
      </c>
      <c r="BV84" s="182" t="s">
        <v>467</v>
      </c>
      <c r="BW84" s="182" t="s">
        <v>467</v>
      </c>
      <c r="BX84" s="182" t="s">
        <v>467</v>
      </c>
      <c r="BY84" s="182" t="s">
        <v>467</v>
      </c>
      <c r="BZ84" s="181">
        <v>0</v>
      </c>
      <c r="CA84" s="181">
        <v>0</v>
      </c>
      <c r="CB84" s="181">
        <v>0</v>
      </c>
      <c r="CC84" s="181">
        <v>0</v>
      </c>
      <c r="CD84" s="181">
        <v>0</v>
      </c>
      <c r="CE84" s="181">
        <v>0</v>
      </c>
      <c r="CF84" s="181">
        <v>0</v>
      </c>
      <c r="CG84" s="181">
        <v>0</v>
      </c>
      <c r="CH84" s="181">
        <v>0</v>
      </c>
      <c r="CI84" s="181">
        <v>0</v>
      </c>
      <c r="CJ84" s="181">
        <v>0</v>
      </c>
      <c r="CK84" s="181">
        <v>0</v>
      </c>
      <c r="CL84" s="181">
        <v>0</v>
      </c>
      <c r="CM84" s="181">
        <v>0</v>
      </c>
      <c r="CN84" s="181">
        <v>0</v>
      </c>
      <c r="CO84" s="181">
        <v>0</v>
      </c>
      <c r="CP84" s="181">
        <v>0</v>
      </c>
      <c r="CQ84" s="182" t="s">
        <v>467</v>
      </c>
      <c r="CR84" s="182" t="s">
        <v>467</v>
      </c>
      <c r="CS84" s="182" t="s">
        <v>467</v>
      </c>
      <c r="CT84" s="181">
        <v>0</v>
      </c>
      <c r="CU84" s="181">
        <v>0</v>
      </c>
      <c r="CV84" s="181">
        <v>0</v>
      </c>
      <c r="CW84" s="181">
        <v>0</v>
      </c>
      <c r="CX84" s="181">
        <v>0</v>
      </c>
      <c r="CY84" s="181">
        <v>0</v>
      </c>
      <c r="CZ84" s="182" t="s">
        <v>467</v>
      </c>
      <c r="DA84" s="182" t="s">
        <v>467</v>
      </c>
      <c r="DB84" s="182" t="s">
        <v>467</v>
      </c>
      <c r="DC84" s="181">
        <v>0</v>
      </c>
      <c r="DD84" s="181">
        <v>0</v>
      </c>
      <c r="DE84" s="181">
        <v>0</v>
      </c>
      <c r="DF84" s="181">
        <v>0</v>
      </c>
      <c r="DG84" s="183">
        <v>0</v>
      </c>
    </row>
    <row r="85" spans="1:111">
      <c r="A85" s="334" t="s">
        <v>731</v>
      </c>
      <c r="B85" s="335" t="s">
        <v>504</v>
      </c>
      <c r="C85" s="335" t="s">
        <v>504</v>
      </c>
      <c r="D85" s="253" t="s">
        <v>625</v>
      </c>
      <c r="E85" s="181">
        <v>2247096.16</v>
      </c>
      <c r="F85" s="181">
        <v>1907225</v>
      </c>
      <c r="G85" s="181">
        <v>625557</v>
      </c>
      <c r="H85" s="181">
        <v>463333</v>
      </c>
      <c r="I85" s="181">
        <v>734125</v>
      </c>
      <c r="J85" s="181">
        <v>60000</v>
      </c>
      <c r="K85" s="181">
        <v>15180</v>
      </c>
      <c r="L85" s="181">
        <v>0</v>
      </c>
      <c r="M85" s="181">
        <v>0</v>
      </c>
      <c r="N85" s="181">
        <v>0</v>
      </c>
      <c r="O85" s="181">
        <v>0</v>
      </c>
      <c r="P85" s="181">
        <v>9030</v>
      </c>
      <c r="Q85" s="181">
        <v>0</v>
      </c>
      <c r="R85" s="181">
        <v>0</v>
      </c>
      <c r="S85" s="181">
        <v>0</v>
      </c>
      <c r="T85" s="181">
        <v>325054.46000000002</v>
      </c>
      <c r="U85" s="181">
        <v>59187.8</v>
      </c>
      <c r="V85" s="181">
        <v>0</v>
      </c>
      <c r="W85" s="181">
        <v>0</v>
      </c>
      <c r="X85" s="181">
        <v>0</v>
      </c>
      <c r="Y85" s="181">
        <v>0</v>
      </c>
      <c r="Z85" s="181">
        <v>0</v>
      </c>
      <c r="AA85" s="181">
        <v>24360</v>
      </c>
      <c r="AB85" s="181">
        <v>0</v>
      </c>
      <c r="AC85" s="181">
        <v>0</v>
      </c>
      <c r="AD85" s="181">
        <v>2250</v>
      </c>
      <c r="AE85" s="181">
        <v>0</v>
      </c>
      <c r="AF85" s="181">
        <v>0</v>
      </c>
      <c r="AG85" s="181">
        <v>0</v>
      </c>
      <c r="AH85" s="181">
        <v>0</v>
      </c>
      <c r="AI85" s="181">
        <v>0</v>
      </c>
      <c r="AJ85" s="181">
        <v>0</v>
      </c>
      <c r="AK85" s="181">
        <v>0</v>
      </c>
      <c r="AL85" s="181">
        <v>0</v>
      </c>
      <c r="AM85" s="181">
        <v>0</v>
      </c>
      <c r="AN85" s="181">
        <v>0</v>
      </c>
      <c r="AO85" s="181">
        <v>0</v>
      </c>
      <c r="AP85" s="181">
        <v>29399</v>
      </c>
      <c r="AQ85" s="181">
        <v>0</v>
      </c>
      <c r="AR85" s="181">
        <v>14765.16</v>
      </c>
      <c r="AS85" s="181">
        <v>164307</v>
      </c>
      <c r="AT85" s="181">
        <v>0</v>
      </c>
      <c r="AU85" s="181">
        <v>30785.5</v>
      </c>
      <c r="AV85" s="181">
        <v>14816.7</v>
      </c>
      <c r="AW85" s="181">
        <v>0</v>
      </c>
      <c r="AX85" s="181">
        <v>0</v>
      </c>
      <c r="AY85" s="181">
        <v>0</v>
      </c>
      <c r="AZ85" s="181">
        <v>0</v>
      </c>
      <c r="BA85" s="181">
        <v>0</v>
      </c>
      <c r="BB85" s="181">
        <v>0</v>
      </c>
      <c r="BC85" s="181">
        <v>0</v>
      </c>
      <c r="BD85" s="181">
        <v>0</v>
      </c>
      <c r="BE85" s="181">
        <v>0</v>
      </c>
      <c r="BF85" s="181">
        <v>0</v>
      </c>
      <c r="BG85" s="181">
        <v>14816.7</v>
      </c>
      <c r="BH85" s="181">
        <v>0</v>
      </c>
      <c r="BI85" s="181">
        <v>0</v>
      </c>
      <c r="BJ85" s="181">
        <v>0</v>
      </c>
      <c r="BK85" s="181">
        <v>0</v>
      </c>
      <c r="BL85" s="181">
        <v>0</v>
      </c>
      <c r="BM85" s="182" t="s">
        <v>467</v>
      </c>
      <c r="BN85" s="182" t="s">
        <v>467</v>
      </c>
      <c r="BO85" s="182" t="s">
        <v>467</v>
      </c>
      <c r="BP85" s="182" t="s">
        <v>467</v>
      </c>
      <c r="BQ85" s="182" t="s">
        <v>467</v>
      </c>
      <c r="BR85" s="182" t="s">
        <v>467</v>
      </c>
      <c r="BS85" s="182" t="s">
        <v>467</v>
      </c>
      <c r="BT85" s="182" t="s">
        <v>467</v>
      </c>
      <c r="BU85" s="182" t="s">
        <v>467</v>
      </c>
      <c r="BV85" s="182" t="s">
        <v>467</v>
      </c>
      <c r="BW85" s="182" t="s">
        <v>467</v>
      </c>
      <c r="BX85" s="182" t="s">
        <v>467</v>
      </c>
      <c r="BY85" s="182" t="s">
        <v>467</v>
      </c>
      <c r="BZ85" s="181">
        <v>0</v>
      </c>
      <c r="CA85" s="181">
        <v>0</v>
      </c>
      <c r="CB85" s="181">
        <v>0</v>
      </c>
      <c r="CC85" s="181">
        <v>0</v>
      </c>
      <c r="CD85" s="181">
        <v>0</v>
      </c>
      <c r="CE85" s="181">
        <v>0</v>
      </c>
      <c r="CF85" s="181">
        <v>0</v>
      </c>
      <c r="CG85" s="181">
        <v>0</v>
      </c>
      <c r="CH85" s="181">
        <v>0</v>
      </c>
      <c r="CI85" s="181">
        <v>0</v>
      </c>
      <c r="CJ85" s="181">
        <v>0</v>
      </c>
      <c r="CK85" s="181">
        <v>0</v>
      </c>
      <c r="CL85" s="181">
        <v>0</v>
      </c>
      <c r="CM85" s="181">
        <v>0</v>
      </c>
      <c r="CN85" s="181">
        <v>0</v>
      </c>
      <c r="CO85" s="181">
        <v>0</v>
      </c>
      <c r="CP85" s="181">
        <v>0</v>
      </c>
      <c r="CQ85" s="182" t="s">
        <v>467</v>
      </c>
      <c r="CR85" s="182" t="s">
        <v>467</v>
      </c>
      <c r="CS85" s="182" t="s">
        <v>467</v>
      </c>
      <c r="CT85" s="181">
        <v>0</v>
      </c>
      <c r="CU85" s="181">
        <v>0</v>
      </c>
      <c r="CV85" s="181">
        <v>0</v>
      </c>
      <c r="CW85" s="181">
        <v>0</v>
      </c>
      <c r="CX85" s="181">
        <v>0</v>
      </c>
      <c r="CY85" s="181">
        <v>0</v>
      </c>
      <c r="CZ85" s="182" t="s">
        <v>467</v>
      </c>
      <c r="DA85" s="182" t="s">
        <v>467</v>
      </c>
      <c r="DB85" s="182" t="s">
        <v>467</v>
      </c>
      <c r="DC85" s="181">
        <v>0</v>
      </c>
      <c r="DD85" s="181">
        <v>0</v>
      </c>
      <c r="DE85" s="181">
        <v>0</v>
      </c>
      <c r="DF85" s="181">
        <v>0</v>
      </c>
      <c r="DG85" s="183">
        <v>0</v>
      </c>
    </row>
    <row r="86" spans="1:111">
      <c r="A86" s="334" t="s">
        <v>732</v>
      </c>
      <c r="B86" s="335" t="s">
        <v>504</v>
      </c>
      <c r="C86" s="335" t="s">
        <v>504</v>
      </c>
      <c r="D86" s="253" t="s">
        <v>629</v>
      </c>
      <c r="E86" s="181">
        <v>5734</v>
      </c>
      <c r="F86" s="181">
        <v>4294</v>
      </c>
      <c r="G86" s="181">
        <v>1794</v>
      </c>
      <c r="H86" s="181">
        <v>0</v>
      </c>
      <c r="I86" s="181">
        <v>2500</v>
      </c>
      <c r="J86" s="181">
        <v>0</v>
      </c>
      <c r="K86" s="181">
        <v>0</v>
      </c>
      <c r="L86" s="181">
        <v>0</v>
      </c>
      <c r="M86" s="181">
        <v>0</v>
      </c>
      <c r="N86" s="181">
        <v>0</v>
      </c>
      <c r="O86" s="181">
        <v>0</v>
      </c>
      <c r="P86" s="181">
        <v>0</v>
      </c>
      <c r="Q86" s="181">
        <v>0</v>
      </c>
      <c r="R86" s="181">
        <v>0</v>
      </c>
      <c r="S86" s="181">
        <v>0</v>
      </c>
      <c r="T86" s="181">
        <v>1440</v>
      </c>
      <c r="U86" s="181">
        <v>0</v>
      </c>
      <c r="V86" s="181">
        <v>0</v>
      </c>
      <c r="W86" s="181">
        <v>0</v>
      </c>
      <c r="X86" s="181">
        <v>0</v>
      </c>
      <c r="Y86" s="181">
        <v>0</v>
      </c>
      <c r="Z86" s="181">
        <v>0</v>
      </c>
      <c r="AA86" s="181">
        <v>0</v>
      </c>
      <c r="AB86" s="181">
        <v>0</v>
      </c>
      <c r="AC86" s="181">
        <v>0</v>
      </c>
      <c r="AD86" s="181">
        <v>0</v>
      </c>
      <c r="AE86" s="181">
        <v>0</v>
      </c>
      <c r="AF86" s="181">
        <v>0</v>
      </c>
      <c r="AG86" s="181">
        <v>0</v>
      </c>
      <c r="AH86" s="181">
        <v>0</v>
      </c>
      <c r="AI86" s="181">
        <v>0</v>
      </c>
      <c r="AJ86" s="181">
        <v>0</v>
      </c>
      <c r="AK86" s="181">
        <v>0</v>
      </c>
      <c r="AL86" s="181">
        <v>0</v>
      </c>
      <c r="AM86" s="181">
        <v>0</v>
      </c>
      <c r="AN86" s="181">
        <v>0</v>
      </c>
      <c r="AO86" s="181">
        <v>0</v>
      </c>
      <c r="AP86" s="181">
        <v>0</v>
      </c>
      <c r="AQ86" s="181">
        <v>0</v>
      </c>
      <c r="AR86" s="181">
        <v>0</v>
      </c>
      <c r="AS86" s="181">
        <v>0</v>
      </c>
      <c r="AT86" s="181">
        <v>0</v>
      </c>
      <c r="AU86" s="181">
        <v>1440</v>
      </c>
      <c r="AV86" s="181">
        <v>0</v>
      </c>
      <c r="AW86" s="181">
        <v>0</v>
      </c>
      <c r="AX86" s="181">
        <v>0</v>
      </c>
      <c r="AY86" s="181">
        <v>0</v>
      </c>
      <c r="AZ86" s="181">
        <v>0</v>
      </c>
      <c r="BA86" s="181">
        <v>0</v>
      </c>
      <c r="BB86" s="181">
        <v>0</v>
      </c>
      <c r="BC86" s="181">
        <v>0</v>
      </c>
      <c r="BD86" s="181">
        <v>0</v>
      </c>
      <c r="BE86" s="181">
        <v>0</v>
      </c>
      <c r="BF86" s="181">
        <v>0</v>
      </c>
      <c r="BG86" s="181">
        <v>0</v>
      </c>
      <c r="BH86" s="181">
        <v>0</v>
      </c>
      <c r="BI86" s="181">
        <v>0</v>
      </c>
      <c r="BJ86" s="181">
        <v>0</v>
      </c>
      <c r="BK86" s="181">
        <v>0</v>
      </c>
      <c r="BL86" s="181">
        <v>0</v>
      </c>
      <c r="BM86" s="182" t="s">
        <v>467</v>
      </c>
      <c r="BN86" s="182" t="s">
        <v>467</v>
      </c>
      <c r="BO86" s="182" t="s">
        <v>467</v>
      </c>
      <c r="BP86" s="182" t="s">
        <v>467</v>
      </c>
      <c r="BQ86" s="182" t="s">
        <v>467</v>
      </c>
      <c r="BR86" s="182" t="s">
        <v>467</v>
      </c>
      <c r="BS86" s="182" t="s">
        <v>467</v>
      </c>
      <c r="BT86" s="182" t="s">
        <v>467</v>
      </c>
      <c r="BU86" s="182" t="s">
        <v>467</v>
      </c>
      <c r="BV86" s="182" t="s">
        <v>467</v>
      </c>
      <c r="BW86" s="182" t="s">
        <v>467</v>
      </c>
      <c r="BX86" s="182" t="s">
        <v>467</v>
      </c>
      <c r="BY86" s="182" t="s">
        <v>467</v>
      </c>
      <c r="BZ86" s="181">
        <v>0</v>
      </c>
      <c r="CA86" s="181">
        <v>0</v>
      </c>
      <c r="CB86" s="181">
        <v>0</v>
      </c>
      <c r="CC86" s="181">
        <v>0</v>
      </c>
      <c r="CD86" s="181">
        <v>0</v>
      </c>
      <c r="CE86" s="181">
        <v>0</v>
      </c>
      <c r="CF86" s="181">
        <v>0</v>
      </c>
      <c r="CG86" s="181">
        <v>0</v>
      </c>
      <c r="CH86" s="181">
        <v>0</v>
      </c>
      <c r="CI86" s="181">
        <v>0</v>
      </c>
      <c r="CJ86" s="181">
        <v>0</v>
      </c>
      <c r="CK86" s="181">
        <v>0</v>
      </c>
      <c r="CL86" s="181">
        <v>0</v>
      </c>
      <c r="CM86" s="181">
        <v>0</v>
      </c>
      <c r="CN86" s="181">
        <v>0</v>
      </c>
      <c r="CO86" s="181">
        <v>0</v>
      </c>
      <c r="CP86" s="181">
        <v>0</v>
      </c>
      <c r="CQ86" s="182" t="s">
        <v>467</v>
      </c>
      <c r="CR86" s="182" t="s">
        <v>467</v>
      </c>
      <c r="CS86" s="182" t="s">
        <v>467</v>
      </c>
      <c r="CT86" s="181">
        <v>0</v>
      </c>
      <c r="CU86" s="181">
        <v>0</v>
      </c>
      <c r="CV86" s="181">
        <v>0</v>
      </c>
      <c r="CW86" s="181">
        <v>0</v>
      </c>
      <c r="CX86" s="181">
        <v>0</v>
      </c>
      <c r="CY86" s="181">
        <v>0</v>
      </c>
      <c r="CZ86" s="182" t="s">
        <v>467</v>
      </c>
      <c r="DA86" s="182" t="s">
        <v>467</v>
      </c>
      <c r="DB86" s="182" t="s">
        <v>467</v>
      </c>
      <c r="DC86" s="181">
        <v>0</v>
      </c>
      <c r="DD86" s="181">
        <v>0</v>
      </c>
      <c r="DE86" s="181">
        <v>0</v>
      </c>
      <c r="DF86" s="181">
        <v>0</v>
      </c>
      <c r="DG86" s="183">
        <v>0</v>
      </c>
    </row>
    <row r="87" spans="1:111">
      <c r="A87" s="334" t="s">
        <v>733</v>
      </c>
      <c r="B87" s="335" t="s">
        <v>504</v>
      </c>
      <c r="C87" s="335" t="s">
        <v>504</v>
      </c>
      <c r="D87" s="253" t="s">
        <v>734</v>
      </c>
      <c r="E87" s="181">
        <v>4190798.12</v>
      </c>
      <c r="F87" s="181">
        <v>3493770.01</v>
      </c>
      <c r="G87" s="181">
        <v>465085.8</v>
      </c>
      <c r="H87" s="181">
        <v>1769490.4</v>
      </c>
      <c r="I87" s="181">
        <v>387968</v>
      </c>
      <c r="J87" s="181">
        <v>116260.3</v>
      </c>
      <c r="K87" s="181">
        <v>744750</v>
      </c>
      <c r="L87" s="181">
        <v>0</v>
      </c>
      <c r="M87" s="181">
        <v>0</v>
      </c>
      <c r="N87" s="181">
        <v>0</v>
      </c>
      <c r="O87" s="181">
        <v>0</v>
      </c>
      <c r="P87" s="181">
        <v>10215.51</v>
      </c>
      <c r="Q87" s="181">
        <v>0</v>
      </c>
      <c r="R87" s="181">
        <v>0</v>
      </c>
      <c r="S87" s="181">
        <v>0</v>
      </c>
      <c r="T87" s="181">
        <v>686248.11</v>
      </c>
      <c r="U87" s="181">
        <v>6387.5</v>
      </c>
      <c r="V87" s="181">
        <v>15075.7</v>
      </c>
      <c r="W87" s="181">
        <v>0</v>
      </c>
      <c r="X87" s="181">
        <v>0</v>
      </c>
      <c r="Y87" s="181">
        <v>5000</v>
      </c>
      <c r="Z87" s="181">
        <v>6000</v>
      </c>
      <c r="AA87" s="181">
        <v>26518.7</v>
      </c>
      <c r="AB87" s="181">
        <v>0</v>
      </c>
      <c r="AC87" s="181">
        <v>27000</v>
      </c>
      <c r="AD87" s="181">
        <v>20016.8</v>
      </c>
      <c r="AE87" s="181">
        <v>0</v>
      </c>
      <c r="AF87" s="181">
        <v>0</v>
      </c>
      <c r="AG87" s="181">
        <v>0</v>
      </c>
      <c r="AH87" s="181">
        <v>15000</v>
      </c>
      <c r="AI87" s="181">
        <v>13000</v>
      </c>
      <c r="AJ87" s="181">
        <v>15996</v>
      </c>
      <c r="AK87" s="181">
        <v>0</v>
      </c>
      <c r="AL87" s="181">
        <v>0</v>
      </c>
      <c r="AM87" s="181">
        <v>0</v>
      </c>
      <c r="AN87" s="181">
        <v>8270</v>
      </c>
      <c r="AO87" s="181">
        <v>0</v>
      </c>
      <c r="AP87" s="181">
        <v>59318.58</v>
      </c>
      <c r="AQ87" s="181">
        <v>2050</v>
      </c>
      <c r="AR87" s="181">
        <v>40000</v>
      </c>
      <c r="AS87" s="181">
        <v>277850</v>
      </c>
      <c r="AT87" s="181">
        <v>0</v>
      </c>
      <c r="AU87" s="181">
        <v>148764.82999999999</v>
      </c>
      <c r="AV87" s="181">
        <v>10780</v>
      </c>
      <c r="AW87" s="181">
        <v>0</v>
      </c>
      <c r="AX87" s="181">
        <v>0</v>
      </c>
      <c r="AY87" s="181">
        <v>0</v>
      </c>
      <c r="AZ87" s="181">
        <v>160</v>
      </c>
      <c r="BA87" s="181">
        <v>0</v>
      </c>
      <c r="BB87" s="181">
        <v>0</v>
      </c>
      <c r="BC87" s="181">
        <v>0</v>
      </c>
      <c r="BD87" s="181">
        <v>0</v>
      </c>
      <c r="BE87" s="181">
        <v>0</v>
      </c>
      <c r="BF87" s="181">
        <v>0</v>
      </c>
      <c r="BG87" s="181">
        <v>10620</v>
      </c>
      <c r="BH87" s="181">
        <v>0</v>
      </c>
      <c r="BI87" s="181">
        <v>0</v>
      </c>
      <c r="BJ87" s="181">
        <v>0</v>
      </c>
      <c r="BK87" s="181">
        <v>0</v>
      </c>
      <c r="BL87" s="181">
        <v>0</v>
      </c>
      <c r="BM87" s="182" t="s">
        <v>467</v>
      </c>
      <c r="BN87" s="182" t="s">
        <v>467</v>
      </c>
      <c r="BO87" s="182" t="s">
        <v>467</v>
      </c>
      <c r="BP87" s="182" t="s">
        <v>467</v>
      </c>
      <c r="BQ87" s="182" t="s">
        <v>467</v>
      </c>
      <c r="BR87" s="182" t="s">
        <v>467</v>
      </c>
      <c r="BS87" s="182" t="s">
        <v>467</v>
      </c>
      <c r="BT87" s="182" t="s">
        <v>467</v>
      </c>
      <c r="BU87" s="182" t="s">
        <v>467</v>
      </c>
      <c r="BV87" s="182" t="s">
        <v>467</v>
      </c>
      <c r="BW87" s="182" t="s">
        <v>467</v>
      </c>
      <c r="BX87" s="182" t="s">
        <v>467</v>
      </c>
      <c r="BY87" s="182" t="s">
        <v>467</v>
      </c>
      <c r="BZ87" s="181">
        <v>0</v>
      </c>
      <c r="CA87" s="181">
        <v>0</v>
      </c>
      <c r="CB87" s="181">
        <v>0</v>
      </c>
      <c r="CC87" s="181">
        <v>0</v>
      </c>
      <c r="CD87" s="181">
        <v>0</v>
      </c>
      <c r="CE87" s="181">
        <v>0</v>
      </c>
      <c r="CF87" s="181">
        <v>0</v>
      </c>
      <c r="CG87" s="181">
        <v>0</v>
      </c>
      <c r="CH87" s="181">
        <v>0</v>
      </c>
      <c r="CI87" s="181">
        <v>0</v>
      </c>
      <c r="CJ87" s="181">
        <v>0</v>
      </c>
      <c r="CK87" s="181">
        <v>0</v>
      </c>
      <c r="CL87" s="181">
        <v>0</v>
      </c>
      <c r="CM87" s="181">
        <v>0</v>
      </c>
      <c r="CN87" s="181">
        <v>0</v>
      </c>
      <c r="CO87" s="181">
        <v>0</v>
      </c>
      <c r="CP87" s="181">
        <v>0</v>
      </c>
      <c r="CQ87" s="182" t="s">
        <v>467</v>
      </c>
      <c r="CR87" s="182" t="s">
        <v>467</v>
      </c>
      <c r="CS87" s="182" t="s">
        <v>467</v>
      </c>
      <c r="CT87" s="181">
        <v>0</v>
      </c>
      <c r="CU87" s="181">
        <v>0</v>
      </c>
      <c r="CV87" s="181">
        <v>0</v>
      </c>
      <c r="CW87" s="181">
        <v>0</v>
      </c>
      <c r="CX87" s="181">
        <v>0</v>
      </c>
      <c r="CY87" s="181">
        <v>0</v>
      </c>
      <c r="CZ87" s="182" t="s">
        <v>467</v>
      </c>
      <c r="DA87" s="182" t="s">
        <v>467</v>
      </c>
      <c r="DB87" s="182" t="s">
        <v>467</v>
      </c>
      <c r="DC87" s="181">
        <v>0</v>
      </c>
      <c r="DD87" s="181">
        <v>0</v>
      </c>
      <c r="DE87" s="181">
        <v>0</v>
      </c>
      <c r="DF87" s="181">
        <v>0</v>
      </c>
      <c r="DG87" s="183">
        <v>0</v>
      </c>
    </row>
    <row r="88" spans="1:111" ht="24" customHeight="1">
      <c r="A88" s="334" t="s">
        <v>735</v>
      </c>
      <c r="B88" s="335" t="s">
        <v>504</v>
      </c>
      <c r="C88" s="335" t="s">
        <v>504</v>
      </c>
      <c r="D88" s="253" t="s">
        <v>625</v>
      </c>
      <c r="E88" s="181">
        <v>3087622.28</v>
      </c>
      <c r="F88" s="181">
        <v>2642667</v>
      </c>
      <c r="G88" s="181">
        <v>440832</v>
      </c>
      <c r="H88" s="181">
        <v>1028079</v>
      </c>
      <c r="I88" s="181">
        <v>387968</v>
      </c>
      <c r="J88" s="181">
        <v>65927</v>
      </c>
      <c r="K88" s="181">
        <v>714750</v>
      </c>
      <c r="L88" s="181">
        <v>0</v>
      </c>
      <c r="M88" s="181">
        <v>0</v>
      </c>
      <c r="N88" s="181">
        <v>0</v>
      </c>
      <c r="O88" s="181">
        <v>0</v>
      </c>
      <c r="P88" s="181">
        <v>5111</v>
      </c>
      <c r="Q88" s="181">
        <v>0</v>
      </c>
      <c r="R88" s="181">
        <v>0</v>
      </c>
      <c r="S88" s="181">
        <v>0</v>
      </c>
      <c r="T88" s="181">
        <v>435215.28</v>
      </c>
      <c r="U88" s="181">
        <v>4587.5</v>
      </c>
      <c r="V88" s="181">
        <v>15075.7</v>
      </c>
      <c r="W88" s="181">
        <v>0</v>
      </c>
      <c r="X88" s="181">
        <v>0</v>
      </c>
      <c r="Y88" s="181">
        <v>2000</v>
      </c>
      <c r="Z88" s="181">
        <v>3000</v>
      </c>
      <c r="AA88" s="181">
        <v>22548.7</v>
      </c>
      <c r="AB88" s="181">
        <v>0</v>
      </c>
      <c r="AC88" s="181">
        <v>22680</v>
      </c>
      <c r="AD88" s="181">
        <v>19016.8</v>
      </c>
      <c r="AE88" s="181">
        <v>0</v>
      </c>
      <c r="AF88" s="181">
        <v>0</v>
      </c>
      <c r="AG88" s="181">
        <v>0</v>
      </c>
      <c r="AH88" s="181">
        <v>10000</v>
      </c>
      <c r="AI88" s="181">
        <v>8000</v>
      </c>
      <c r="AJ88" s="181">
        <v>10996</v>
      </c>
      <c r="AK88" s="181">
        <v>0</v>
      </c>
      <c r="AL88" s="181">
        <v>0</v>
      </c>
      <c r="AM88" s="181">
        <v>0</v>
      </c>
      <c r="AN88" s="181">
        <v>8270</v>
      </c>
      <c r="AO88" s="181">
        <v>0</v>
      </c>
      <c r="AP88" s="181">
        <v>41240.58</v>
      </c>
      <c r="AQ88" s="181">
        <v>580</v>
      </c>
      <c r="AR88" s="181">
        <v>40000</v>
      </c>
      <c r="AS88" s="181">
        <v>207450</v>
      </c>
      <c r="AT88" s="181">
        <v>0</v>
      </c>
      <c r="AU88" s="181">
        <v>19770</v>
      </c>
      <c r="AV88" s="181">
        <v>9740</v>
      </c>
      <c r="AW88" s="181">
        <v>0</v>
      </c>
      <c r="AX88" s="181">
        <v>0</v>
      </c>
      <c r="AY88" s="181">
        <v>0</v>
      </c>
      <c r="AZ88" s="181">
        <v>0</v>
      </c>
      <c r="BA88" s="181">
        <v>0</v>
      </c>
      <c r="BB88" s="181">
        <v>0</v>
      </c>
      <c r="BC88" s="181">
        <v>0</v>
      </c>
      <c r="BD88" s="181">
        <v>0</v>
      </c>
      <c r="BE88" s="181">
        <v>0</v>
      </c>
      <c r="BF88" s="181">
        <v>0</v>
      </c>
      <c r="BG88" s="181">
        <v>9740</v>
      </c>
      <c r="BH88" s="181">
        <v>0</v>
      </c>
      <c r="BI88" s="181">
        <v>0</v>
      </c>
      <c r="BJ88" s="181">
        <v>0</v>
      </c>
      <c r="BK88" s="181">
        <v>0</v>
      </c>
      <c r="BL88" s="181">
        <v>0</v>
      </c>
      <c r="BM88" s="182" t="s">
        <v>467</v>
      </c>
      <c r="BN88" s="182" t="s">
        <v>467</v>
      </c>
      <c r="BO88" s="182" t="s">
        <v>467</v>
      </c>
      <c r="BP88" s="182" t="s">
        <v>467</v>
      </c>
      <c r="BQ88" s="182" t="s">
        <v>467</v>
      </c>
      <c r="BR88" s="182" t="s">
        <v>467</v>
      </c>
      <c r="BS88" s="182" t="s">
        <v>467</v>
      </c>
      <c r="BT88" s="182" t="s">
        <v>467</v>
      </c>
      <c r="BU88" s="182" t="s">
        <v>467</v>
      </c>
      <c r="BV88" s="182" t="s">
        <v>467</v>
      </c>
      <c r="BW88" s="182" t="s">
        <v>467</v>
      </c>
      <c r="BX88" s="182" t="s">
        <v>467</v>
      </c>
      <c r="BY88" s="182" t="s">
        <v>467</v>
      </c>
      <c r="BZ88" s="181">
        <v>0</v>
      </c>
      <c r="CA88" s="181">
        <v>0</v>
      </c>
      <c r="CB88" s="181">
        <v>0</v>
      </c>
      <c r="CC88" s="181">
        <v>0</v>
      </c>
      <c r="CD88" s="181">
        <v>0</v>
      </c>
      <c r="CE88" s="181">
        <v>0</v>
      </c>
      <c r="CF88" s="181">
        <v>0</v>
      </c>
      <c r="CG88" s="181">
        <v>0</v>
      </c>
      <c r="CH88" s="181">
        <v>0</v>
      </c>
      <c r="CI88" s="181">
        <v>0</v>
      </c>
      <c r="CJ88" s="181">
        <v>0</v>
      </c>
      <c r="CK88" s="181">
        <v>0</v>
      </c>
      <c r="CL88" s="181">
        <v>0</v>
      </c>
      <c r="CM88" s="181">
        <v>0</v>
      </c>
      <c r="CN88" s="181">
        <v>0</v>
      </c>
      <c r="CO88" s="181">
        <v>0</v>
      </c>
      <c r="CP88" s="181">
        <v>0</v>
      </c>
      <c r="CQ88" s="182" t="s">
        <v>467</v>
      </c>
      <c r="CR88" s="182" t="s">
        <v>467</v>
      </c>
      <c r="CS88" s="182" t="s">
        <v>467</v>
      </c>
      <c r="CT88" s="181">
        <v>0</v>
      </c>
      <c r="CU88" s="181">
        <v>0</v>
      </c>
      <c r="CV88" s="181">
        <v>0</v>
      </c>
      <c r="CW88" s="181">
        <v>0</v>
      </c>
      <c r="CX88" s="181">
        <v>0</v>
      </c>
      <c r="CY88" s="181">
        <v>0</v>
      </c>
      <c r="CZ88" s="182" t="s">
        <v>467</v>
      </c>
      <c r="DA88" s="182" t="s">
        <v>467</v>
      </c>
      <c r="DB88" s="182" t="s">
        <v>467</v>
      </c>
      <c r="DC88" s="181">
        <v>0</v>
      </c>
      <c r="DD88" s="181">
        <v>0</v>
      </c>
      <c r="DE88" s="181">
        <v>0</v>
      </c>
      <c r="DF88" s="181">
        <v>0</v>
      </c>
      <c r="DG88" s="183">
        <v>0</v>
      </c>
    </row>
    <row r="89" spans="1:111">
      <c r="A89" s="334" t="s">
        <v>736</v>
      </c>
      <c r="B89" s="335" t="s">
        <v>504</v>
      </c>
      <c r="C89" s="335" t="s">
        <v>504</v>
      </c>
      <c r="D89" s="253" t="s">
        <v>627</v>
      </c>
      <c r="E89" s="181">
        <v>1103175.8400000001</v>
      </c>
      <c r="F89" s="181">
        <v>851103.01</v>
      </c>
      <c r="G89" s="181">
        <v>24253.8</v>
      </c>
      <c r="H89" s="181">
        <v>741411.4</v>
      </c>
      <c r="I89" s="181">
        <v>0</v>
      </c>
      <c r="J89" s="181">
        <v>50333.3</v>
      </c>
      <c r="K89" s="181">
        <v>30000</v>
      </c>
      <c r="L89" s="181">
        <v>0</v>
      </c>
      <c r="M89" s="181">
        <v>0</v>
      </c>
      <c r="N89" s="181">
        <v>0</v>
      </c>
      <c r="O89" s="181">
        <v>0</v>
      </c>
      <c r="P89" s="181">
        <v>5104.51</v>
      </c>
      <c r="Q89" s="181">
        <v>0</v>
      </c>
      <c r="R89" s="181">
        <v>0</v>
      </c>
      <c r="S89" s="181">
        <v>0</v>
      </c>
      <c r="T89" s="181">
        <v>251032.83</v>
      </c>
      <c r="U89" s="181">
        <v>1800</v>
      </c>
      <c r="V89" s="181">
        <v>0</v>
      </c>
      <c r="W89" s="181">
        <v>0</v>
      </c>
      <c r="X89" s="181">
        <v>0</v>
      </c>
      <c r="Y89" s="181">
        <v>3000</v>
      </c>
      <c r="Z89" s="181">
        <v>3000</v>
      </c>
      <c r="AA89" s="181">
        <v>3970</v>
      </c>
      <c r="AB89" s="181">
        <v>0</v>
      </c>
      <c r="AC89" s="181">
        <v>4320</v>
      </c>
      <c r="AD89" s="181">
        <v>1000</v>
      </c>
      <c r="AE89" s="181">
        <v>0</v>
      </c>
      <c r="AF89" s="181">
        <v>0</v>
      </c>
      <c r="AG89" s="181">
        <v>0</v>
      </c>
      <c r="AH89" s="181">
        <v>5000</v>
      </c>
      <c r="AI89" s="181">
        <v>5000</v>
      </c>
      <c r="AJ89" s="181">
        <v>5000</v>
      </c>
      <c r="AK89" s="181">
        <v>0</v>
      </c>
      <c r="AL89" s="181">
        <v>0</v>
      </c>
      <c r="AM89" s="181">
        <v>0</v>
      </c>
      <c r="AN89" s="181">
        <v>0</v>
      </c>
      <c r="AO89" s="181">
        <v>0</v>
      </c>
      <c r="AP89" s="181">
        <v>18078</v>
      </c>
      <c r="AQ89" s="181">
        <v>1470</v>
      </c>
      <c r="AR89" s="181">
        <v>0</v>
      </c>
      <c r="AS89" s="181">
        <v>70400</v>
      </c>
      <c r="AT89" s="181">
        <v>0</v>
      </c>
      <c r="AU89" s="181">
        <v>128994.83</v>
      </c>
      <c r="AV89" s="181">
        <v>1040</v>
      </c>
      <c r="AW89" s="181">
        <v>0</v>
      </c>
      <c r="AX89" s="181">
        <v>0</v>
      </c>
      <c r="AY89" s="181">
        <v>0</v>
      </c>
      <c r="AZ89" s="181">
        <v>160</v>
      </c>
      <c r="BA89" s="181">
        <v>0</v>
      </c>
      <c r="BB89" s="181">
        <v>0</v>
      </c>
      <c r="BC89" s="181">
        <v>0</v>
      </c>
      <c r="BD89" s="181">
        <v>0</v>
      </c>
      <c r="BE89" s="181">
        <v>0</v>
      </c>
      <c r="BF89" s="181">
        <v>0</v>
      </c>
      <c r="BG89" s="181">
        <v>880</v>
      </c>
      <c r="BH89" s="181">
        <v>0</v>
      </c>
      <c r="BI89" s="181">
        <v>0</v>
      </c>
      <c r="BJ89" s="181">
        <v>0</v>
      </c>
      <c r="BK89" s="181">
        <v>0</v>
      </c>
      <c r="BL89" s="181">
        <v>0</v>
      </c>
      <c r="BM89" s="182" t="s">
        <v>467</v>
      </c>
      <c r="BN89" s="182" t="s">
        <v>467</v>
      </c>
      <c r="BO89" s="182" t="s">
        <v>467</v>
      </c>
      <c r="BP89" s="182" t="s">
        <v>467</v>
      </c>
      <c r="BQ89" s="182" t="s">
        <v>467</v>
      </c>
      <c r="BR89" s="182" t="s">
        <v>467</v>
      </c>
      <c r="BS89" s="182" t="s">
        <v>467</v>
      </c>
      <c r="BT89" s="182" t="s">
        <v>467</v>
      </c>
      <c r="BU89" s="182" t="s">
        <v>467</v>
      </c>
      <c r="BV89" s="182" t="s">
        <v>467</v>
      </c>
      <c r="BW89" s="182" t="s">
        <v>467</v>
      </c>
      <c r="BX89" s="182" t="s">
        <v>467</v>
      </c>
      <c r="BY89" s="182" t="s">
        <v>467</v>
      </c>
      <c r="BZ89" s="181">
        <v>0</v>
      </c>
      <c r="CA89" s="181">
        <v>0</v>
      </c>
      <c r="CB89" s="181">
        <v>0</v>
      </c>
      <c r="CC89" s="181">
        <v>0</v>
      </c>
      <c r="CD89" s="181">
        <v>0</v>
      </c>
      <c r="CE89" s="181">
        <v>0</v>
      </c>
      <c r="CF89" s="181">
        <v>0</v>
      </c>
      <c r="CG89" s="181">
        <v>0</v>
      </c>
      <c r="CH89" s="181">
        <v>0</v>
      </c>
      <c r="CI89" s="181">
        <v>0</v>
      </c>
      <c r="CJ89" s="181">
        <v>0</v>
      </c>
      <c r="CK89" s="181">
        <v>0</v>
      </c>
      <c r="CL89" s="181">
        <v>0</v>
      </c>
      <c r="CM89" s="181">
        <v>0</v>
      </c>
      <c r="CN89" s="181">
        <v>0</v>
      </c>
      <c r="CO89" s="181">
        <v>0</v>
      </c>
      <c r="CP89" s="181">
        <v>0</v>
      </c>
      <c r="CQ89" s="182" t="s">
        <v>467</v>
      </c>
      <c r="CR89" s="182" t="s">
        <v>467</v>
      </c>
      <c r="CS89" s="182" t="s">
        <v>467</v>
      </c>
      <c r="CT89" s="181">
        <v>0</v>
      </c>
      <c r="CU89" s="181">
        <v>0</v>
      </c>
      <c r="CV89" s="181">
        <v>0</v>
      </c>
      <c r="CW89" s="181">
        <v>0</v>
      </c>
      <c r="CX89" s="181">
        <v>0</v>
      </c>
      <c r="CY89" s="181">
        <v>0</v>
      </c>
      <c r="CZ89" s="182" t="s">
        <v>467</v>
      </c>
      <c r="DA89" s="182" t="s">
        <v>467</v>
      </c>
      <c r="DB89" s="182" t="s">
        <v>467</v>
      </c>
      <c r="DC89" s="181">
        <v>0</v>
      </c>
      <c r="DD89" s="181">
        <v>0</v>
      </c>
      <c r="DE89" s="181">
        <v>0</v>
      </c>
      <c r="DF89" s="181">
        <v>0</v>
      </c>
      <c r="DG89" s="183">
        <v>0</v>
      </c>
    </row>
    <row r="90" spans="1:111" ht="24" customHeight="1">
      <c r="A90" s="334" t="s">
        <v>737</v>
      </c>
      <c r="B90" s="335" t="s">
        <v>504</v>
      </c>
      <c r="C90" s="335" t="s">
        <v>504</v>
      </c>
      <c r="D90" s="253" t="s">
        <v>738</v>
      </c>
      <c r="E90" s="181">
        <v>5407733.0999999996</v>
      </c>
      <c r="F90" s="181">
        <v>0</v>
      </c>
      <c r="G90" s="181">
        <v>0</v>
      </c>
      <c r="H90" s="181">
        <v>0</v>
      </c>
      <c r="I90" s="181">
        <v>0</v>
      </c>
      <c r="J90" s="181">
        <v>0</v>
      </c>
      <c r="K90" s="181">
        <v>0</v>
      </c>
      <c r="L90" s="181">
        <v>0</v>
      </c>
      <c r="M90" s="181">
        <v>0</v>
      </c>
      <c r="N90" s="181">
        <v>0</v>
      </c>
      <c r="O90" s="181">
        <v>0</v>
      </c>
      <c r="P90" s="181">
        <v>0</v>
      </c>
      <c r="Q90" s="181">
        <v>0</v>
      </c>
      <c r="R90" s="181">
        <v>0</v>
      </c>
      <c r="S90" s="181">
        <v>0</v>
      </c>
      <c r="T90" s="181">
        <v>5407733.0999999996</v>
      </c>
      <c r="U90" s="181">
        <v>0</v>
      </c>
      <c r="V90" s="181">
        <v>0</v>
      </c>
      <c r="W90" s="181">
        <v>0</v>
      </c>
      <c r="X90" s="181">
        <v>0</v>
      </c>
      <c r="Y90" s="181">
        <v>0</v>
      </c>
      <c r="Z90" s="181">
        <v>0</v>
      </c>
      <c r="AA90" s="181">
        <v>0</v>
      </c>
      <c r="AB90" s="181">
        <v>0</v>
      </c>
      <c r="AC90" s="181">
        <v>0</v>
      </c>
      <c r="AD90" s="181">
        <v>0</v>
      </c>
      <c r="AE90" s="181">
        <v>0</v>
      </c>
      <c r="AF90" s="181">
        <v>0</v>
      </c>
      <c r="AG90" s="181">
        <v>0</v>
      </c>
      <c r="AH90" s="181">
        <v>0</v>
      </c>
      <c r="AI90" s="181">
        <v>0</v>
      </c>
      <c r="AJ90" s="181">
        <v>0</v>
      </c>
      <c r="AK90" s="181">
        <v>0</v>
      </c>
      <c r="AL90" s="181">
        <v>0</v>
      </c>
      <c r="AM90" s="181">
        <v>0</v>
      </c>
      <c r="AN90" s="181">
        <v>5407733.0999999996</v>
      </c>
      <c r="AO90" s="181">
        <v>0</v>
      </c>
      <c r="AP90" s="181">
        <v>0</v>
      </c>
      <c r="AQ90" s="181">
        <v>0</v>
      </c>
      <c r="AR90" s="181">
        <v>0</v>
      </c>
      <c r="AS90" s="181">
        <v>0</v>
      </c>
      <c r="AT90" s="181">
        <v>0</v>
      </c>
      <c r="AU90" s="181">
        <v>0</v>
      </c>
      <c r="AV90" s="181">
        <v>0</v>
      </c>
      <c r="AW90" s="181">
        <v>0</v>
      </c>
      <c r="AX90" s="181">
        <v>0</v>
      </c>
      <c r="AY90" s="181">
        <v>0</v>
      </c>
      <c r="AZ90" s="181">
        <v>0</v>
      </c>
      <c r="BA90" s="181">
        <v>0</v>
      </c>
      <c r="BB90" s="181">
        <v>0</v>
      </c>
      <c r="BC90" s="181">
        <v>0</v>
      </c>
      <c r="BD90" s="181">
        <v>0</v>
      </c>
      <c r="BE90" s="181">
        <v>0</v>
      </c>
      <c r="BF90" s="181">
        <v>0</v>
      </c>
      <c r="BG90" s="181">
        <v>0</v>
      </c>
      <c r="BH90" s="181">
        <v>0</v>
      </c>
      <c r="BI90" s="181">
        <v>0</v>
      </c>
      <c r="BJ90" s="181">
        <v>0</v>
      </c>
      <c r="BK90" s="181">
        <v>0</v>
      </c>
      <c r="BL90" s="181">
        <v>0</v>
      </c>
      <c r="BM90" s="182" t="s">
        <v>467</v>
      </c>
      <c r="BN90" s="182" t="s">
        <v>467</v>
      </c>
      <c r="BO90" s="182" t="s">
        <v>467</v>
      </c>
      <c r="BP90" s="182" t="s">
        <v>467</v>
      </c>
      <c r="BQ90" s="182" t="s">
        <v>467</v>
      </c>
      <c r="BR90" s="182" t="s">
        <v>467</v>
      </c>
      <c r="BS90" s="182" t="s">
        <v>467</v>
      </c>
      <c r="BT90" s="182" t="s">
        <v>467</v>
      </c>
      <c r="BU90" s="182" t="s">
        <v>467</v>
      </c>
      <c r="BV90" s="182" t="s">
        <v>467</v>
      </c>
      <c r="BW90" s="182" t="s">
        <v>467</v>
      </c>
      <c r="BX90" s="182" t="s">
        <v>467</v>
      </c>
      <c r="BY90" s="182" t="s">
        <v>467</v>
      </c>
      <c r="BZ90" s="181">
        <v>0</v>
      </c>
      <c r="CA90" s="181">
        <v>0</v>
      </c>
      <c r="CB90" s="181">
        <v>0</v>
      </c>
      <c r="CC90" s="181">
        <v>0</v>
      </c>
      <c r="CD90" s="181">
        <v>0</v>
      </c>
      <c r="CE90" s="181">
        <v>0</v>
      </c>
      <c r="CF90" s="181">
        <v>0</v>
      </c>
      <c r="CG90" s="181">
        <v>0</v>
      </c>
      <c r="CH90" s="181">
        <v>0</v>
      </c>
      <c r="CI90" s="181">
        <v>0</v>
      </c>
      <c r="CJ90" s="181">
        <v>0</v>
      </c>
      <c r="CK90" s="181">
        <v>0</v>
      </c>
      <c r="CL90" s="181">
        <v>0</v>
      </c>
      <c r="CM90" s="181">
        <v>0</v>
      </c>
      <c r="CN90" s="181">
        <v>0</v>
      </c>
      <c r="CO90" s="181">
        <v>0</v>
      </c>
      <c r="CP90" s="181">
        <v>0</v>
      </c>
      <c r="CQ90" s="182" t="s">
        <v>467</v>
      </c>
      <c r="CR90" s="182" t="s">
        <v>467</v>
      </c>
      <c r="CS90" s="182" t="s">
        <v>467</v>
      </c>
      <c r="CT90" s="181">
        <v>0</v>
      </c>
      <c r="CU90" s="181">
        <v>0</v>
      </c>
      <c r="CV90" s="181">
        <v>0</v>
      </c>
      <c r="CW90" s="181">
        <v>0</v>
      </c>
      <c r="CX90" s="181">
        <v>0</v>
      </c>
      <c r="CY90" s="181">
        <v>0</v>
      </c>
      <c r="CZ90" s="182" t="s">
        <v>467</v>
      </c>
      <c r="DA90" s="182" t="s">
        <v>467</v>
      </c>
      <c r="DB90" s="182" t="s">
        <v>467</v>
      </c>
      <c r="DC90" s="181">
        <v>0</v>
      </c>
      <c r="DD90" s="181">
        <v>0</v>
      </c>
      <c r="DE90" s="181">
        <v>0</v>
      </c>
      <c r="DF90" s="181">
        <v>0</v>
      </c>
      <c r="DG90" s="183">
        <v>0</v>
      </c>
    </row>
    <row r="91" spans="1:111" ht="24" customHeight="1">
      <c r="A91" s="334" t="s">
        <v>739</v>
      </c>
      <c r="B91" s="335" t="s">
        <v>504</v>
      </c>
      <c r="C91" s="335" t="s">
        <v>504</v>
      </c>
      <c r="D91" s="253" t="s">
        <v>204</v>
      </c>
      <c r="E91" s="181">
        <v>5407733.0999999996</v>
      </c>
      <c r="F91" s="181">
        <v>0</v>
      </c>
      <c r="G91" s="181">
        <v>0</v>
      </c>
      <c r="H91" s="181">
        <v>0</v>
      </c>
      <c r="I91" s="181">
        <v>0</v>
      </c>
      <c r="J91" s="181">
        <v>0</v>
      </c>
      <c r="K91" s="181">
        <v>0</v>
      </c>
      <c r="L91" s="181">
        <v>0</v>
      </c>
      <c r="M91" s="181">
        <v>0</v>
      </c>
      <c r="N91" s="181">
        <v>0</v>
      </c>
      <c r="O91" s="181">
        <v>0</v>
      </c>
      <c r="P91" s="181">
        <v>0</v>
      </c>
      <c r="Q91" s="181">
        <v>0</v>
      </c>
      <c r="R91" s="181">
        <v>0</v>
      </c>
      <c r="S91" s="181">
        <v>0</v>
      </c>
      <c r="T91" s="181">
        <v>5407733.0999999996</v>
      </c>
      <c r="U91" s="181">
        <v>0</v>
      </c>
      <c r="V91" s="181">
        <v>0</v>
      </c>
      <c r="W91" s="181">
        <v>0</v>
      </c>
      <c r="X91" s="181">
        <v>0</v>
      </c>
      <c r="Y91" s="181">
        <v>0</v>
      </c>
      <c r="Z91" s="181">
        <v>0</v>
      </c>
      <c r="AA91" s="181">
        <v>0</v>
      </c>
      <c r="AB91" s="181">
        <v>0</v>
      </c>
      <c r="AC91" s="181">
        <v>0</v>
      </c>
      <c r="AD91" s="181">
        <v>0</v>
      </c>
      <c r="AE91" s="181">
        <v>0</v>
      </c>
      <c r="AF91" s="181">
        <v>0</v>
      </c>
      <c r="AG91" s="181">
        <v>0</v>
      </c>
      <c r="AH91" s="181">
        <v>0</v>
      </c>
      <c r="AI91" s="181">
        <v>0</v>
      </c>
      <c r="AJ91" s="181">
        <v>0</v>
      </c>
      <c r="AK91" s="181">
        <v>0</v>
      </c>
      <c r="AL91" s="181">
        <v>0</v>
      </c>
      <c r="AM91" s="181">
        <v>0</v>
      </c>
      <c r="AN91" s="181">
        <v>5407733.0999999996</v>
      </c>
      <c r="AO91" s="181">
        <v>0</v>
      </c>
      <c r="AP91" s="181">
        <v>0</v>
      </c>
      <c r="AQ91" s="181">
        <v>0</v>
      </c>
      <c r="AR91" s="181">
        <v>0</v>
      </c>
      <c r="AS91" s="181">
        <v>0</v>
      </c>
      <c r="AT91" s="181">
        <v>0</v>
      </c>
      <c r="AU91" s="181">
        <v>0</v>
      </c>
      <c r="AV91" s="181">
        <v>0</v>
      </c>
      <c r="AW91" s="181">
        <v>0</v>
      </c>
      <c r="AX91" s="181">
        <v>0</v>
      </c>
      <c r="AY91" s="181">
        <v>0</v>
      </c>
      <c r="AZ91" s="181">
        <v>0</v>
      </c>
      <c r="BA91" s="181">
        <v>0</v>
      </c>
      <c r="BB91" s="181">
        <v>0</v>
      </c>
      <c r="BC91" s="181">
        <v>0</v>
      </c>
      <c r="BD91" s="181">
        <v>0</v>
      </c>
      <c r="BE91" s="181">
        <v>0</v>
      </c>
      <c r="BF91" s="181">
        <v>0</v>
      </c>
      <c r="BG91" s="181">
        <v>0</v>
      </c>
      <c r="BH91" s="181">
        <v>0</v>
      </c>
      <c r="BI91" s="181">
        <v>0</v>
      </c>
      <c r="BJ91" s="181">
        <v>0</v>
      </c>
      <c r="BK91" s="181">
        <v>0</v>
      </c>
      <c r="BL91" s="181">
        <v>0</v>
      </c>
      <c r="BM91" s="182" t="s">
        <v>467</v>
      </c>
      <c r="BN91" s="182" t="s">
        <v>467</v>
      </c>
      <c r="BO91" s="182" t="s">
        <v>467</v>
      </c>
      <c r="BP91" s="182" t="s">
        <v>467</v>
      </c>
      <c r="BQ91" s="182" t="s">
        <v>467</v>
      </c>
      <c r="BR91" s="182" t="s">
        <v>467</v>
      </c>
      <c r="BS91" s="182" t="s">
        <v>467</v>
      </c>
      <c r="BT91" s="182" t="s">
        <v>467</v>
      </c>
      <c r="BU91" s="182" t="s">
        <v>467</v>
      </c>
      <c r="BV91" s="182" t="s">
        <v>467</v>
      </c>
      <c r="BW91" s="182" t="s">
        <v>467</v>
      </c>
      <c r="BX91" s="182" t="s">
        <v>467</v>
      </c>
      <c r="BY91" s="182" t="s">
        <v>467</v>
      </c>
      <c r="BZ91" s="181">
        <v>0</v>
      </c>
      <c r="CA91" s="181">
        <v>0</v>
      </c>
      <c r="CB91" s="181">
        <v>0</v>
      </c>
      <c r="CC91" s="181">
        <v>0</v>
      </c>
      <c r="CD91" s="181">
        <v>0</v>
      </c>
      <c r="CE91" s="181">
        <v>0</v>
      </c>
      <c r="CF91" s="181">
        <v>0</v>
      </c>
      <c r="CG91" s="181">
        <v>0</v>
      </c>
      <c r="CH91" s="181">
        <v>0</v>
      </c>
      <c r="CI91" s="181">
        <v>0</v>
      </c>
      <c r="CJ91" s="181">
        <v>0</v>
      </c>
      <c r="CK91" s="181">
        <v>0</v>
      </c>
      <c r="CL91" s="181">
        <v>0</v>
      </c>
      <c r="CM91" s="181">
        <v>0</v>
      </c>
      <c r="CN91" s="181">
        <v>0</v>
      </c>
      <c r="CO91" s="181">
        <v>0</v>
      </c>
      <c r="CP91" s="181">
        <v>0</v>
      </c>
      <c r="CQ91" s="182" t="s">
        <v>467</v>
      </c>
      <c r="CR91" s="182" t="s">
        <v>467</v>
      </c>
      <c r="CS91" s="182" t="s">
        <v>467</v>
      </c>
      <c r="CT91" s="181">
        <v>0</v>
      </c>
      <c r="CU91" s="181">
        <v>0</v>
      </c>
      <c r="CV91" s="181">
        <v>0</v>
      </c>
      <c r="CW91" s="181">
        <v>0</v>
      </c>
      <c r="CX91" s="181">
        <v>0</v>
      </c>
      <c r="CY91" s="181">
        <v>0</v>
      </c>
      <c r="CZ91" s="182" t="s">
        <v>467</v>
      </c>
      <c r="DA91" s="182" t="s">
        <v>467</v>
      </c>
      <c r="DB91" s="182" t="s">
        <v>467</v>
      </c>
      <c r="DC91" s="181">
        <v>0</v>
      </c>
      <c r="DD91" s="181">
        <v>0</v>
      </c>
      <c r="DE91" s="181">
        <v>0</v>
      </c>
      <c r="DF91" s="181">
        <v>0</v>
      </c>
      <c r="DG91" s="183">
        <v>0</v>
      </c>
    </row>
    <row r="92" spans="1:111" ht="24" customHeight="1">
      <c r="A92" s="334" t="s">
        <v>740</v>
      </c>
      <c r="B92" s="335" t="s">
        <v>504</v>
      </c>
      <c r="C92" s="335" t="s">
        <v>504</v>
      </c>
      <c r="D92" s="253" t="s">
        <v>205</v>
      </c>
      <c r="E92" s="181">
        <v>9500</v>
      </c>
      <c r="F92" s="181">
        <v>0</v>
      </c>
      <c r="G92" s="181">
        <v>0</v>
      </c>
      <c r="H92" s="181">
        <v>0</v>
      </c>
      <c r="I92" s="181">
        <v>0</v>
      </c>
      <c r="J92" s="181">
        <v>0</v>
      </c>
      <c r="K92" s="181">
        <v>0</v>
      </c>
      <c r="L92" s="181">
        <v>0</v>
      </c>
      <c r="M92" s="181">
        <v>0</v>
      </c>
      <c r="N92" s="181">
        <v>0</v>
      </c>
      <c r="O92" s="181">
        <v>0</v>
      </c>
      <c r="P92" s="181">
        <v>0</v>
      </c>
      <c r="Q92" s="181">
        <v>0</v>
      </c>
      <c r="R92" s="181">
        <v>0</v>
      </c>
      <c r="S92" s="181">
        <v>0</v>
      </c>
      <c r="T92" s="181">
        <v>2500</v>
      </c>
      <c r="U92" s="181">
        <v>0</v>
      </c>
      <c r="V92" s="181">
        <v>0</v>
      </c>
      <c r="W92" s="181">
        <v>0</v>
      </c>
      <c r="X92" s="181">
        <v>0</v>
      </c>
      <c r="Y92" s="181">
        <v>0</v>
      </c>
      <c r="Z92" s="181">
        <v>0</v>
      </c>
      <c r="AA92" s="181">
        <v>0</v>
      </c>
      <c r="AB92" s="181">
        <v>0</v>
      </c>
      <c r="AC92" s="181">
        <v>0</v>
      </c>
      <c r="AD92" s="181">
        <v>2500</v>
      </c>
      <c r="AE92" s="181">
        <v>0</v>
      </c>
      <c r="AF92" s="181">
        <v>0</v>
      </c>
      <c r="AG92" s="181">
        <v>0</v>
      </c>
      <c r="AH92" s="181">
        <v>0</v>
      </c>
      <c r="AI92" s="181">
        <v>0</v>
      </c>
      <c r="AJ92" s="181">
        <v>0</v>
      </c>
      <c r="AK92" s="181">
        <v>0</v>
      </c>
      <c r="AL92" s="181">
        <v>0</v>
      </c>
      <c r="AM92" s="181">
        <v>0</v>
      </c>
      <c r="AN92" s="181">
        <v>0</v>
      </c>
      <c r="AO92" s="181">
        <v>0</v>
      </c>
      <c r="AP92" s="181">
        <v>0</v>
      </c>
      <c r="AQ92" s="181">
        <v>0</v>
      </c>
      <c r="AR92" s="181">
        <v>0</v>
      </c>
      <c r="AS92" s="181">
        <v>0</v>
      </c>
      <c r="AT92" s="181">
        <v>0</v>
      </c>
      <c r="AU92" s="181">
        <v>0</v>
      </c>
      <c r="AV92" s="181">
        <v>0</v>
      </c>
      <c r="AW92" s="181">
        <v>0</v>
      </c>
      <c r="AX92" s="181">
        <v>0</v>
      </c>
      <c r="AY92" s="181">
        <v>0</v>
      </c>
      <c r="AZ92" s="181">
        <v>0</v>
      </c>
      <c r="BA92" s="181">
        <v>0</v>
      </c>
      <c r="BB92" s="181">
        <v>0</v>
      </c>
      <c r="BC92" s="181">
        <v>0</v>
      </c>
      <c r="BD92" s="181">
        <v>0</v>
      </c>
      <c r="BE92" s="181">
        <v>0</v>
      </c>
      <c r="BF92" s="181">
        <v>0</v>
      </c>
      <c r="BG92" s="181">
        <v>0</v>
      </c>
      <c r="BH92" s="181">
        <v>0</v>
      </c>
      <c r="BI92" s="181">
        <v>0</v>
      </c>
      <c r="BJ92" s="181">
        <v>0</v>
      </c>
      <c r="BK92" s="181">
        <v>0</v>
      </c>
      <c r="BL92" s="181">
        <v>0</v>
      </c>
      <c r="BM92" s="182" t="s">
        <v>467</v>
      </c>
      <c r="BN92" s="182" t="s">
        <v>467</v>
      </c>
      <c r="BO92" s="182" t="s">
        <v>467</v>
      </c>
      <c r="BP92" s="182" t="s">
        <v>467</v>
      </c>
      <c r="BQ92" s="182" t="s">
        <v>467</v>
      </c>
      <c r="BR92" s="182" t="s">
        <v>467</v>
      </c>
      <c r="BS92" s="182" t="s">
        <v>467</v>
      </c>
      <c r="BT92" s="182" t="s">
        <v>467</v>
      </c>
      <c r="BU92" s="182" t="s">
        <v>467</v>
      </c>
      <c r="BV92" s="182" t="s">
        <v>467</v>
      </c>
      <c r="BW92" s="182" t="s">
        <v>467</v>
      </c>
      <c r="BX92" s="182" t="s">
        <v>467</v>
      </c>
      <c r="BY92" s="182" t="s">
        <v>467</v>
      </c>
      <c r="BZ92" s="181">
        <v>7000</v>
      </c>
      <c r="CA92" s="181">
        <v>0</v>
      </c>
      <c r="CB92" s="181">
        <v>7000</v>
      </c>
      <c r="CC92" s="181">
        <v>0</v>
      </c>
      <c r="CD92" s="181">
        <v>0</v>
      </c>
      <c r="CE92" s="181">
        <v>0</v>
      </c>
      <c r="CF92" s="181">
        <v>0</v>
      </c>
      <c r="CG92" s="181">
        <v>0</v>
      </c>
      <c r="CH92" s="181">
        <v>0</v>
      </c>
      <c r="CI92" s="181">
        <v>0</v>
      </c>
      <c r="CJ92" s="181">
        <v>0</v>
      </c>
      <c r="CK92" s="181">
        <v>0</v>
      </c>
      <c r="CL92" s="181">
        <v>0</v>
      </c>
      <c r="CM92" s="181">
        <v>0</v>
      </c>
      <c r="CN92" s="181">
        <v>0</v>
      </c>
      <c r="CO92" s="181">
        <v>0</v>
      </c>
      <c r="CP92" s="181">
        <v>0</v>
      </c>
      <c r="CQ92" s="182" t="s">
        <v>467</v>
      </c>
      <c r="CR92" s="182" t="s">
        <v>467</v>
      </c>
      <c r="CS92" s="182" t="s">
        <v>467</v>
      </c>
      <c r="CT92" s="181">
        <v>0</v>
      </c>
      <c r="CU92" s="181">
        <v>0</v>
      </c>
      <c r="CV92" s="181">
        <v>0</v>
      </c>
      <c r="CW92" s="181">
        <v>0</v>
      </c>
      <c r="CX92" s="181">
        <v>0</v>
      </c>
      <c r="CY92" s="181">
        <v>0</v>
      </c>
      <c r="CZ92" s="182" t="s">
        <v>467</v>
      </c>
      <c r="DA92" s="182" t="s">
        <v>467</v>
      </c>
      <c r="DB92" s="182" t="s">
        <v>467</v>
      </c>
      <c r="DC92" s="181">
        <v>0</v>
      </c>
      <c r="DD92" s="181">
        <v>0</v>
      </c>
      <c r="DE92" s="181">
        <v>0</v>
      </c>
      <c r="DF92" s="181">
        <v>0</v>
      </c>
      <c r="DG92" s="183">
        <v>0</v>
      </c>
    </row>
    <row r="93" spans="1:111" ht="24" customHeight="1">
      <c r="A93" s="334" t="s">
        <v>741</v>
      </c>
      <c r="B93" s="335" t="s">
        <v>504</v>
      </c>
      <c r="C93" s="335" t="s">
        <v>504</v>
      </c>
      <c r="D93" s="253" t="s">
        <v>742</v>
      </c>
      <c r="E93" s="181">
        <v>9500</v>
      </c>
      <c r="F93" s="181">
        <v>0</v>
      </c>
      <c r="G93" s="181">
        <v>0</v>
      </c>
      <c r="H93" s="181">
        <v>0</v>
      </c>
      <c r="I93" s="181">
        <v>0</v>
      </c>
      <c r="J93" s="181">
        <v>0</v>
      </c>
      <c r="K93" s="181">
        <v>0</v>
      </c>
      <c r="L93" s="181">
        <v>0</v>
      </c>
      <c r="M93" s="181">
        <v>0</v>
      </c>
      <c r="N93" s="181">
        <v>0</v>
      </c>
      <c r="O93" s="181">
        <v>0</v>
      </c>
      <c r="P93" s="181">
        <v>0</v>
      </c>
      <c r="Q93" s="181">
        <v>0</v>
      </c>
      <c r="R93" s="181">
        <v>0</v>
      </c>
      <c r="S93" s="181">
        <v>0</v>
      </c>
      <c r="T93" s="181">
        <v>2500</v>
      </c>
      <c r="U93" s="181">
        <v>0</v>
      </c>
      <c r="V93" s="181">
        <v>0</v>
      </c>
      <c r="W93" s="181">
        <v>0</v>
      </c>
      <c r="X93" s="181">
        <v>0</v>
      </c>
      <c r="Y93" s="181">
        <v>0</v>
      </c>
      <c r="Z93" s="181">
        <v>0</v>
      </c>
      <c r="AA93" s="181">
        <v>0</v>
      </c>
      <c r="AB93" s="181">
        <v>0</v>
      </c>
      <c r="AC93" s="181">
        <v>0</v>
      </c>
      <c r="AD93" s="181">
        <v>2500</v>
      </c>
      <c r="AE93" s="181">
        <v>0</v>
      </c>
      <c r="AF93" s="181">
        <v>0</v>
      </c>
      <c r="AG93" s="181">
        <v>0</v>
      </c>
      <c r="AH93" s="181">
        <v>0</v>
      </c>
      <c r="AI93" s="181">
        <v>0</v>
      </c>
      <c r="AJ93" s="181">
        <v>0</v>
      </c>
      <c r="AK93" s="181">
        <v>0</v>
      </c>
      <c r="AL93" s="181">
        <v>0</v>
      </c>
      <c r="AM93" s="181">
        <v>0</v>
      </c>
      <c r="AN93" s="181">
        <v>0</v>
      </c>
      <c r="AO93" s="181">
        <v>0</v>
      </c>
      <c r="AP93" s="181">
        <v>0</v>
      </c>
      <c r="AQ93" s="181">
        <v>0</v>
      </c>
      <c r="AR93" s="181">
        <v>0</v>
      </c>
      <c r="AS93" s="181">
        <v>0</v>
      </c>
      <c r="AT93" s="181">
        <v>0</v>
      </c>
      <c r="AU93" s="181">
        <v>0</v>
      </c>
      <c r="AV93" s="181">
        <v>0</v>
      </c>
      <c r="AW93" s="181">
        <v>0</v>
      </c>
      <c r="AX93" s="181">
        <v>0</v>
      </c>
      <c r="AY93" s="181">
        <v>0</v>
      </c>
      <c r="AZ93" s="181">
        <v>0</v>
      </c>
      <c r="BA93" s="181">
        <v>0</v>
      </c>
      <c r="BB93" s="181">
        <v>0</v>
      </c>
      <c r="BC93" s="181">
        <v>0</v>
      </c>
      <c r="BD93" s="181">
        <v>0</v>
      </c>
      <c r="BE93" s="181">
        <v>0</v>
      </c>
      <c r="BF93" s="181">
        <v>0</v>
      </c>
      <c r="BG93" s="181">
        <v>0</v>
      </c>
      <c r="BH93" s="181">
        <v>0</v>
      </c>
      <c r="BI93" s="181">
        <v>0</v>
      </c>
      <c r="BJ93" s="181">
        <v>0</v>
      </c>
      <c r="BK93" s="181">
        <v>0</v>
      </c>
      <c r="BL93" s="181">
        <v>0</v>
      </c>
      <c r="BM93" s="182" t="s">
        <v>467</v>
      </c>
      <c r="BN93" s="182" t="s">
        <v>467</v>
      </c>
      <c r="BO93" s="182" t="s">
        <v>467</v>
      </c>
      <c r="BP93" s="182" t="s">
        <v>467</v>
      </c>
      <c r="BQ93" s="182" t="s">
        <v>467</v>
      </c>
      <c r="BR93" s="182" t="s">
        <v>467</v>
      </c>
      <c r="BS93" s="182" t="s">
        <v>467</v>
      </c>
      <c r="BT93" s="182" t="s">
        <v>467</v>
      </c>
      <c r="BU93" s="182" t="s">
        <v>467</v>
      </c>
      <c r="BV93" s="182" t="s">
        <v>467</v>
      </c>
      <c r="BW93" s="182" t="s">
        <v>467</v>
      </c>
      <c r="BX93" s="182" t="s">
        <v>467</v>
      </c>
      <c r="BY93" s="182" t="s">
        <v>467</v>
      </c>
      <c r="BZ93" s="181">
        <v>7000</v>
      </c>
      <c r="CA93" s="181">
        <v>0</v>
      </c>
      <c r="CB93" s="181">
        <v>7000</v>
      </c>
      <c r="CC93" s="181">
        <v>0</v>
      </c>
      <c r="CD93" s="181">
        <v>0</v>
      </c>
      <c r="CE93" s="181">
        <v>0</v>
      </c>
      <c r="CF93" s="181">
        <v>0</v>
      </c>
      <c r="CG93" s="181">
        <v>0</v>
      </c>
      <c r="CH93" s="181">
        <v>0</v>
      </c>
      <c r="CI93" s="181">
        <v>0</v>
      </c>
      <c r="CJ93" s="181">
        <v>0</v>
      </c>
      <c r="CK93" s="181">
        <v>0</v>
      </c>
      <c r="CL93" s="181">
        <v>0</v>
      </c>
      <c r="CM93" s="181">
        <v>0</v>
      </c>
      <c r="CN93" s="181">
        <v>0</v>
      </c>
      <c r="CO93" s="181">
        <v>0</v>
      </c>
      <c r="CP93" s="181">
        <v>0</v>
      </c>
      <c r="CQ93" s="182" t="s">
        <v>467</v>
      </c>
      <c r="CR93" s="182" t="s">
        <v>467</v>
      </c>
      <c r="CS93" s="182" t="s">
        <v>467</v>
      </c>
      <c r="CT93" s="181">
        <v>0</v>
      </c>
      <c r="CU93" s="181">
        <v>0</v>
      </c>
      <c r="CV93" s="181">
        <v>0</v>
      </c>
      <c r="CW93" s="181">
        <v>0</v>
      </c>
      <c r="CX93" s="181">
        <v>0</v>
      </c>
      <c r="CY93" s="181">
        <v>0</v>
      </c>
      <c r="CZ93" s="182" t="s">
        <v>467</v>
      </c>
      <c r="DA93" s="182" t="s">
        <v>467</v>
      </c>
      <c r="DB93" s="182" t="s">
        <v>467</v>
      </c>
      <c r="DC93" s="181">
        <v>0</v>
      </c>
      <c r="DD93" s="181">
        <v>0</v>
      </c>
      <c r="DE93" s="181">
        <v>0</v>
      </c>
      <c r="DF93" s="181">
        <v>0</v>
      </c>
      <c r="DG93" s="183">
        <v>0</v>
      </c>
    </row>
    <row r="94" spans="1:111" ht="24" customHeight="1">
      <c r="A94" s="334" t="s">
        <v>743</v>
      </c>
      <c r="B94" s="335" t="s">
        <v>504</v>
      </c>
      <c r="C94" s="335" t="s">
        <v>504</v>
      </c>
      <c r="D94" s="253" t="s">
        <v>744</v>
      </c>
      <c r="E94" s="181">
        <v>9500</v>
      </c>
      <c r="F94" s="181">
        <v>0</v>
      </c>
      <c r="G94" s="181">
        <v>0</v>
      </c>
      <c r="H94" s="181">
        <v>0</v>
      </c>
      <c r="I94" s="181">
        <v>0</v>
      </c>
      <c r="J94" s="181">
        <v>0</v>
      </c>
      <c r="K94" s="181">
        <v>0</v>
      </c>
      <c r="L94" s="181">
        <v>0</v>
      </c>
      <c r="M94" s="181">
        <v>0</v>
      </c>
      <c r="N94" s="181">
        <v>0</v>
      </c>
      <c r="O94" s="181">
        <v>0</v>
      </c>
      <c r="P94" s="181">
        <v>0</v>
      </c>
      <c r="Q94" s="181">
        <v>0</v>
      </c>
      <c r="R94" s="181">
        <v>0</v>
      </c>
      <c r="S94" s="181">
        <v>0</v>
      </c>
      <c r="T94" s="181">
        <v>2500</v>
      </c>
      <c r="U94" s="181">
        <v>0</v>
      </c>
      <c r="V94" s="181">
        <v>0</v>
      </c>
      <c r="W94" s="181">
        <v>0</v>
      </c>
      <c r="X94" s="181">
        <v>0</v>
      </c>
      <c r="Y94" s="181">
        <v>0</v>
      </c>
      <c r="Z94" s="181">
        <v>0</v>
      </c>
      <c r="AA94" s="181">
        <v>0</v>
      </c>
      <c r="AB94" s="181">
        <v>0</v>
      </c>
      <c r="AC94" s="181">
        <v>0</v>
      </c>
      <c r="AD94" s="181">
        <v>2500</v>
      </c>
      <c r="AE94" s="181">
        <v>0</v>
      </c>
      <c r="AF94" s="181">
        <v>0</v>
      </c>
      <c r="AG94" s="181">
        <v>0</v>
      </c>
      <c r="AH94" s="181">
        <v>0</v>
      </c>
      <c r="AI94" s="181">
        <v>0</v>
      </c>
      <c r="AJ94" s="181">
        <v>0</v>
      </c>
      <c r="AK94" s="181">
        <v>0</v>
      </c>
      <c r="AL94" s="181">
        <v>0</v>
      </c>
      <c r="AM94" s="181">
        <v>0</v>
      </c>
      <c r="AN94" s="181">
        <v>0</v>
      </c>
      <c r="AO94" s="181">
        <v>0</v>
      </c>
      <c r="AP94" s="181">
        <v>0</v>
      </c>
      <c r="AQ94" s="181">
        <v>0</v>
      </c>
      <c r="AR94" s="181">
        <v>0</v>
      </c>
      <c r="AS94" s="181">
        <v>0</v>
      </c>
      <c r="AT94" s="181">
        <v>0</v>
      </c>
      <c r="AU94" s="181">
        <v>0</v>
      </c>
      <c r="AV94" s="181">
        <v>0</v>
      </c>
      <c r="AW94" s="181">
        <v>0</v>
      </c>
      <c r="AX94" s="181">
        <v>0</v>
      </c>
      <c r="AY94" s="181">
        <v>0</v>
      </c>
      <c r="AZ94" s="181">
        <v>0</v>
      </c>
      <c r="BA94" s="181">
        <v>0</v>
      </c>
      <c r="BB94" s="181">
        <v>0</v>
      </c>
      <c r="BC94" s="181">
        <v>0</v>
      </c>
      <c r="BD94" s="181">
        <v>0</v>
      </c>
      <c r="BE94" s="181">
        <v>0</v>
      </c>
      <c r="BF94" s="181">
        <v>0</v>
      </c>
      <c r="BG94" s="181">
        <v>0</v>
      </c>
      <c r="BH94" s="181">
        <v>0</v>
      </c>
      <c r="BI94" s="181">
        <v>0</v>
      </c>
      <c r="BJ94" s="181">
        <v>0</v>
      </c>
      <c r="BK94" s="181">
        <v>0</v>
      </c>
      <c r="BL94" s="181">
        <v>0</v>
      </c>
      <c r="BM94" s="182" t="s">
        <v>467</v>
      </c>
      <c r="BN94" s="182" t="s">
        <v>467</v>
      </c>
      <c r="BO94" s="182" t="s">
        <v>467</v>
      </c>
      <c r="BP94" s="182" t="s">
        <v>467</v>
      </c>
      <c r="BQ94" s="182" t="s">
        <v>467</v>
      </c>
      <c r="BR94" s="182" t="s">
        <v>467</v>
      </c>
      <c r="BS94" s="182" t="s">
        <v>467</v>
      </c>
      <c r="BT94" s="182" t="s">
        <v>467</v>
      </c>
      <c r="BU94" s="182" t="s">
        <v>467</v>
      </c>
      <c r="BV94" s="182" t="s">
        <v>467</v>
      </c>
      <c r="BW94" s="182" t="s">
        <v>467</v>
      </c>
      <c r="BX94" s="182" t="s">
        <v>467</v>
      </c>
      <c r="BY94" s="182" t="s">
        <v>467</v>
      </c>
      <c r="BZ94" s="181">
        <v>7000</v>
      </c>
      <c r="CA94" s="181">
        <v>0</v>
      </c>
      <c r="CB94" s="181">
        <v>7000</v>
      </c>
      <c r="CC94" s="181">
        <v>0</v>
      </c>
      <c r="CD94" s="181">
        <v>0</v>
      </c>
      <c r="CE94" s="181">
        <v>0</v>
      </c>
      <c r="CF94" s="181">
        <v>0</v>
      </c>
      <c r="CG94" s="181">
        <v>0</v>
      </c>
      <c r="CH94" s="181">
        <v>0</v>
      </c>
      <c r="CI94" s="181">
        <v>0</v>
      </c>
      <c r="CJ94" s="181">
        <v>0</v>
      </c>
      <c r="CK94" s="181">
        <v>0</v>
      </c>
      <c r="CL94" s="181">
        <v>0</v>
      </c>
      <c r="CM94" s="181">
        <v>0</v>
      </c>
      <c r="CN94" s="181">
        <v>0</v>
      </c>
      <c r="CO94" s="181">
        <v>0</v>
      </c>
      <c r="CP94" s="181">
        <v>0</v>
      </c>
      <c r="CQ94" s="182" t="s">
        <v>467</v>
      </c>
      <c r="CR94" s="182" t="s">
        <v>467</v>
      </c>
      <c r="CS94" s="182" t="s">
        <v>467</v>
      </c>
      <c r="CT94" s="181">
        <v>0</v>
      </c>
      <c r="CU94" s="181">
        <v>0</v>
      </c>
      <c r="CV94" s="181">
        <v>0</v>
      </c>
      <c r="CW94" s="181">
        <v>0</v>
      </c>
      <c r="CX94" s="181">
        <v>0</v>
      </c>
      <c r="CY94" s="181">
        <v>0</v>
      </c>
      <c r="CZ94" s="182" t="s">
        <v>467</v>
      </c>
      <c r="DA94" s="182" t="s">
        <v>467</v>
      </c>
      <c r="DB94" s="182" t="s">
        <v>467</v>
      </c>
      <c r="DC94" s="181">
        <v>0</v>
      </c>
      <c r="DD94" s="181">
        <v>0</v>
      </c>
      <c r="DE94" s="181">
        <v>0</v>
      </c>
      <c r="DF94" s="181">
        <v>0</v>
      </c>
      <c r="DG94" s="183">
        <v>0</v>
      </c>
    </row>
    <row r="95" spans="1:111">
      <c r="A95" s="334" t="s">
        <v>745</v>
      </c>
      <c r="B95" s="335" t="s">
        <v>504</v>
      </c>
      <c r="C95" s="335" t="s">
        <v>504</v>
      </c>
      <c r="D95" s="253" t="s">
        <v>207</v>
      </c>
      <c r="E95" s="181">
        <v>285111859.27999997</v>
      </c>
      <c r="F95" s="181">
        <v>237622387.93000001</v>
      </c>
      <c r="G95" s="181">
        <v>63684112.560000002</v>
      </c>
      <c r="H95" s="181">
        <v>77959961.379999995</v>
      </c>
      <c r="I95" s="181">
        <v>4643604.83</v>
      </c>
      <c r="J95" s="181">
        <v>5425918.8600000003</v>
      </c>
      <c r="K95" s="181">
        <v>3151655</v>
      </c>
      <c r="L95" s="181">
        <v>6549394</v>
      </c>
      <c r="M95" s="181">
        <v>129067.2</v>
      </c>
      <c r="N95" s="181">
        <v>0</v>
      </c>
      <c r="O95" s="181">
        <v>0</v>
      </c>
      <c r="P95" s="181">
        <v>1324934.8899999999</v>
      </c>
      <c r="Q95" s="181">
        <v>0</v>
      </c>
      <c r="R95" s="181">
        <v>0</v>
      </c>
      <c r="S95" s="181">
        <v>74753739.209999993</v>
      </c>
      <c r="T95" s="181">
        <v>45996293.549999997</v>
      </c>
      <c r="U95" s="181">
        <v>3045752.28</v>
      </c>
      <c r="V95" s="181">
        <v>550431.16</v>
      </c>
      <c r="W95" s="181">
        <v>101074.4</v>
      </c>
      <c r="X95" s="181">
        <v>1161.75</v>
      </c>
      <c r="Y95" s="181">
        <v>480850.82</v>
      </c>
      <c r="Z95" s="181">
        <v>5535776.9000000004</v>
      </c>
      <c r="AA95" s="181">
        <v>3556798.98</v>
      </c>
      <c r="AB95" s="181">
        <v>0</v>
      </c>
      <c r="AC95" s="181">
        <v>1536081.4</v>
      </c>
      <c r="AD95" s="181">
        <v>1951324.9</v>
      </c>
      <c r="AE95" s="181">
        <v>0</v>
      </c>
      <c r="AF95" s="181">
        <v>316508.55</v>
      </c>
      <c r="AG95" s="181">
        <v>276117</v>
      </c>
      <c r="AH95" s="181">
        <v>232976</v>
      </c>
      <c r="AI95" s="181">
        <v>762950</v>
      </c>
      <c r="AJ95" s="181">
        <v>409479.07</v>
      </c>
      <c r="AK95" s="181">
        <v>1512090</v>
      </c>
      <c r="AL95" s="181">
        <v>429953.66</v>
      </c>
      <c r="AM95" s="181">
        <v>0</v>
      </c>
      <c r="AN95" s="181">
        <v>256360</v>
      </c>
      <c r="AO95" s="181">
        <v>340000</v>
      </c>
      <c r="AP95" s="181">
        <v>3479254.39</v>
      </c>
      <c r="AQ95" s="181">
        <v>72519.8</v>
      </c>
      <c r="AR95" s="181">
        <v>4218965.2</v>
      </c>
      <c r="AS95" s="181">
        <v>11310400</v>
      </c>
      <c r="AT95" s="181">
        <v>0</v>
      </c>
      <c r="AU95" s="181">
        <v>5619467.29</v>
      </c>
      <c r="AV95" s="181">
        <v>524061.63</v>
      </c>
      <c r="AW95" s="181">
        <v>0</v>
      </c>
      <c r="AX95" s="181">
        <v>0</v>
      </c>
      <c r="AY95" s="181">
        <v>0</v>
      </c>
      <c r="AZ95" s="181">
        <v>0</v>
      </c>
      <c r="BA95" s="181">
        <v>187944.2</v>
      </c>
      <c r="BB95" s="181">
        <v>0</v>
      </c>
      <c r="BC95" s="181">
        <v>162794.01999999999</v>
      </c>
      <c r="BD95" s="181">
        <v>0</v>
      </c>
      <c r="BE95" s="181">
        <v>0</v>
      </c>
      <c r="BF95" s="181">
        <v>0</v>
      </c>
      <c r="BG95" s="181">
        <v>173323.41</v>
      </c>
      <c r="BH95" s="181">
        <v>0</v>
      </c>
      <c r="BI95" s="181">
        <v>0</v>
      </c>
      <c r="BJ95" s="181">
        <v>0</v>
      </c>
      <c r="BK95" s="181">
        <v>0</v>
      </c>
      <c r="BL95" s="181">
        <v>0</v>
      </c>
      <c r="BM95" s="182" t="s">
        <v>467</v>
      </c>
      <c r="BN95" s="182" t="s">
        <v>467</v>
      </c>
      <c r="BO95" s="182" t="s">
        <v>467</v>
      </c>
      <c r="BP95" s="182" t="s">
        <v>467</v>
      </c>
      <c r="BQ95" s="182" t="s">
        <v>467</v>
      </c>
      <c r="BR95" s="182" t="s">
        <v>467</v>
      </c>
      <c r="BS95" s="182" t="s">
        <v>467</v>
      </c>
      <c r="BT95" s="182" t="s">
        <v>467</v>
      </c>
      <c r="BU95" s="182" t="s">
        <v>467</v>
      </c>
      <c r="BV95" s="182" t="s">
        <v>467</v>
      </c>
      <c r="BW95" s="182" t="s">
        <v>467</v>
      </c>
      <c r="BX95" s="182" t="s">
        <v>467</v>
      </c>
      <c r="BY95" s="182" t="s">
        <v>467</v>
      </c>
      <c r="BZ95" s="181">
        <v>760340</v>
      </c>
      <c r="CA95" s="181">
        <v>0</v>
      </c>
      <c r="CB95" s="181">
        <v>760340</v>
      </c>
      <c r="CC95" s="181">
        <v>0</v>
      </c>
      <c r="CD95" s="181">
        <v>0</v>
      </c>
      <c r="CE95" s="181">
        <v>0</v>
      </c>
      <c r="CF95" s="181">
        <v>0</v>
      </c>
      <c r="CG95" s="181">
        <v>0</v>
      </c>
      <c r="CH95" s="181">
        <v>0</v>
      </c>
      <c r="CI95" s="181">
        <v>0</v>
      </c>
      <c r="CJ95" s="181">
        <v>0</v>
      </c>
      <c r="CK95" s="181">
        <v>0</v>
      </c>
      <c r="CL95" s="181">
        <v>0</v>
      </c>
      <c r="CM95" s="181">
        <v>0</v>
      </c>
      <c r="CN95" s="181">
        <v>0</v>
      </c>
      <c r="CO95" s="181">
        <v>0</v>
      </c>
      <c r="CP95" s="181">
        <v>0</v>
      </c>
      <c r="CQ95" s="182" t="s">
        <v>467</v>
      </c>
      <c r="CR95" s="182" t="s">
        <v>467</v>
      </c>
      <c r="CS95" s="182" t="s">
        <v>467</v>
      </c>
      <c r="CT95" s="181">
        <v>0</v>
      </c>
      <c r="CU95" s="181">
        <v>0</v>
      </c>
      <c r="CV95" s="181">
        <v>0</v>
      </c>
      <c r="CW95" s="181">
        <v>0</v>
      </c>
      <c r="CX95" s="181">
        <v>0</v>
      </c>
      <c r="CY95" s="181">
        <v>0</v>
      </c>
      <c r="CZ95" s="182" t="s">
        <v>467</v>
      </c>
      <c r="DA95" s="182" t="s">
        <v>467</v>
      </c>
      <c r="DB95" s="182" t="s">
        <v>467</v>
      </c>
      <c r="DC95" s="181">
        <v>208776.17</v>
      </c>
      <c r="DD95" s="181">
        <v>0</v>
      </c>
      <c r="DE95" s="181">
        <v>0</v>
      </c>
      <c r="DF95" s="181">
        <v>0</v>
      </c>
      <c r="DG95" s="183">
        <v>208776.17</v>
      </c>
    </row>
    <row r="96" spans="1:111">
      <c r="A96" s="334" t="s">
        <v>746</v>
      </c>
      <c r="B96" s="335" t="s">
        <v>504</v>
      </c>
      <c r="C96" s="335" t="s">
        <v>504</v>
      </c>
      <c r="D96" s="253" t="s">
        <v>747</v>
      </c>
      <c r="E96" s="181">
        <v>216857623.66999999</v>
      </c>
      <c r="F96" s="181">
        <v>185198907.44</v>
      </c>
      <c r="G96" s="181">
        <v>47358789.780000001</v>
      </c>
      <c r="H96" s="181">
        <v>62459399.259999998</v>
      </c>
      <c r="I96" s="181">
        <v>3520506.33</v>
      </c>
      <c r="J96" s="181">
        <v>4273500</v>
      </c>
      <c r="K96" s="181">
        <v>3151655</v>
      </c>
      <c r="L96" s="181">
        <v>6549394</v>
      </c>
      <c r="M96" s="181">
        <v>0</v>
      </c>
      <c r="N96" s="181">
        <v>0</v>
      </c>
      <c r="O96" s="181">
        <v>0</v>
      </c>
      <c r="P96" s="181">
        <v>512614.14</v>
      </c>
      <c r="Q96" s="181">
        <v>0</v>
      </c>
      <c r="R96" s="181">
        <v>0</v>
      </c>
      <c r="S96" s="181">
        <v>57373048.93</v>
      </c>
      <c r="T96" s="181">
        <v>31414574.829999998</v>
      </c>
      <c r="U96" s="181">
        <v>1844195.7</v>
      </c>
      <c r="V96" s="181">
        <v>473055.16</v>
      </c>
      <c r="W96" s="181">
        <v>0</v>
      </c>
      <c r="X96" s="181">
        <v>0</v>
      </c>
      <c r="Y96" s="181">
        <v>361855.03</v>
      </c>
      <c r="Z96" s="181">
        <v>4416935.9000000004</v>
      </c>
      <c r="AA96" s="181">
        <v>2674873.7000000002</v>
      </c>
      <c r="AB96" s="181">
        <v>0</v>
      </c>
      <c r="AC96" s="181">
        <v>81502.899999999994</v>
      </c>
      <c r="AD96" s="181">
        <v>780229.5</v>
      </c>
      <c r="AE96" s="181">
        <v>0</v>
      </c>
      <c r="AF96" s="181">
        <v>192199.55</v>
      </c>
      <c r="AG96" s="181">
        <v>57833</v>
      </c>
      <c r="AH96" s="181">
        <v>205771</v>
      </c>
      <c r="AI96" s="181">
        <v>467152</v>
      </c>
      <c r="AJ96" s="181">
        <v>219126</v>
      </c>
      <c r="AK96" s="181">
        <v>1512090</v>
      </c>
      <c r="AL96" s="181">
        <v>200000</v>
      </c>
      <c r="AM96" s="181">
        <v>0</v>
      </c>
      <c r="AN96" s="181">
        <v>150600</v>
      </c>
      <c r="AO96" s="181">
        <v>140000</v>
      </c>
      <c r="AP96" s="181">
        <v>2745639.06</v>
      </c>
      <c r="AQ96" s="181">
        <v>63300</v>
      </c>
      <c r="AR96" s="181">
        <v>3278000</v>
      </c>
      <c r="AS96" s="181">
        <v>8146200</v>
      </c>
      <c r="AT96" s="181">
        <v>0</v>
      </c>
      <c r="AU96" s="181">
        <v>3404016.33</v>
      </c>
      <c r="AV96" s="181">
        <v>244141.4</v>
      </c>
      <c r="AW96" s="181">
        <v>0</v>
      </c>
      <c r="AX96" s="181">
        <v>0</v>
      </c>
      <c r="AY96" s="181">
        <v>0</v>
      </c>
      <c r="AZ96" s="181">
        <v>0</v>
      </c>
      <c r="BA96" s="181">
        <v>131846.39999999999</v>
      </c>
      <c r="BB96" s="181">
        <v>0</v>
      </c>
      <c r="BC96" s="181">
        <v>0</v>
      </c>
      <c r="BD96" s="181">
        <v>0</v>
      </c>
      <c r="BE96" s="181">
        <v>0</v>
      </c>
      <c r="BF96" s="181">
        <v>0</v>
      </c>
      <c r="BG96" s="181">
        <v>112295</v>
      </c>
      <c r="BH96" s="181">
        <v>0</v>
      </c>
      <c r="BI96" s="181">
        <v>0</v>
      </c>
      <c r="BJ96" s="181">
        <v>0</v>
      </c>
      <c r="BK96" s="181">
        <v>0</v>
      </c>
      <c r="BL96" s="181">
        <v>0</v>
      </c>
      <c r="BM96" s="182" t="s">
        <v>467</v>
      </c>
      <c r="BN96" s="182" t="s">
        <v>467</v>
      </c>
      <c r="BO96" s="182" t="s">
        <v>467</v>
      </c>
      <c r="BP96" s="182" t="s">
        <v>467</v>
      </c>
      <c r="BQ96" s="182" t="s">
        <v>467</v>
      </c>
      <c r="BR96" s="182" t="s">
        <v>467</v>
      </c>
      <c r="BS96" s="182" t="s">
        <v>467</v>
      </c>
      <c r="BT96" s="182" t="s">
        <v>467</v>
      </c>
      <c r="BU96" s="182" t="s">
        <v>467</v>
      </c>
      <c r="BV96" s="182" t="s">
        <v>467</v>
      </c>
      <c r="BW96" s="182" t="s">
        <v>467</v>
      </c>
      <c r="BX96" s="182" t="s">
        <v>467</v>
      </c>
      <c r="BY96" s="182" t="s">
        <v>467</v>
      </c>
      <c r="BZ96" s="181">
        <v>0</v>
      </c>
      <c r="CA96" s="181">
        <v>0</v>
      </c>
      <c r="CB96" s="181">
        <v>0</v>
      </c>
      <c r="CC96" s="181">
        <v>0</v>
      </c>
      <c r="CD96" s="181">
        <v>0</v>
      </c>
      <c r="CE96" s="181">
        <v>0</v>
      </c>
      <c r="CF96" s="181">
        <v>0</v>
      </c>
      <c r="CG96" s="181">
        <v>0</v>
      </c>
      <c r="CH96" s="181">
        <v>0</v>
      </c>
      <c r="CI96" s="181">
        <v>0</v>
      </c>
      <c r="CJ96" s="181">
        <v>0</v>
      </c>
      <c r="CK96" s="181">
        <v>0</v>
      </c>
      <c r="CL96" s="181">
        <v>0</v>
      </c>
      <c r="CM96" s="181">
        <v>0</v>
      </c>
      <c r="CN96" s="181">
        <v>0</v>
      </c>
      <c r="CO96" s="181">
        <v>0</v>
      </c>
      <c r="CP96" s="181">
        <v>0</v>
      </c>
      <c r="CQ96" s="182" t="s">
        <v>467</v>
      </c>
      <c r="CR96" s="182" t="s">
        <v>467</v>
      </c>
      <c r="CS96" s="182" t="s">
        <v>467</v>
      </c>
      <c r="CT96" s="181">
        <v>0</v>
      </c>
      <c r="CU96" s="181">
        <v>0</v>
      </c>
      <c r="CV96" s="181">
        <v>0</v>
      </c>
      <c r="CW96" s="181">
        <v>0</v>
      </c>
      <c r="CX96" s="181">
        <v>0</v>
      </c>
      <c r="CY96" s="181">
        <v>0</v>
      </c>
      <c r="CZ96" s="182" t="s">
        <v>467</v>
      </c>
      <c r="DA96" s="182" t="s">
        <v>467</v>
      </c>
      <c r="DB96" s="182" t="s">
        <v>467</v>
      </c>
      <c r="DC96" s="181">
        <v>0</v>
      </c>
      <c r="DD96" s="181">
        <v>0</v>
      </c>
      <c r="DE96" s="181">
        <v>0</v>
      </c>
      <c r="DF96" s="181">
        <v>0</v>
      </c>
      <c r="DG96" s="183">
        <v>0</v>
      </c>
    </row>
    <row r="97" spans="1:111" ht="24" customHeight="1">
      <c r="A97" s="334" t="s">
        <v>748</v>
      </c>
      <c r="B97" s="335" t="s">
        <v>504</v>
      </c>
      <c r="C97" s="335" t="s">
        <v>504</v>
      </c>
      <c r="D97" s="253" t="s">
        <v>625</v>
      </c>
      <c r="E97" s="181">
        <v>207298492.71000001</v>
      </c>
      <c r="F97" s="181">
        <v>176150773.97</v>
      </c>
      <c r="G97" s="181">
        <v>43572026.780000001</v>
      </c>
      <c r="H97" s="181">
        <v>60967747.159999996</v>
      </c>
      <c r="I97" s="181">
        <v>3520506.33</v>
      </c>
      <c r="J97" s="181">
        <v>3720000</v>
      </c>
      <c r="K97" s="181">
        <v>0</v>
      </c>
      <c r="L97" s="181">
        <v>6549394</v>
      </c>
      <c r="M97" s="181">
        <v>0</v>
      </c>
      <c r="N97" s="181">
        <v>0</v>
      </c>
      <c r="O97" s="181">
        <v>0</v>
      </c>
      <c r="P97" s="181">
        <v>448050.77</v>
      </c>
      <c r="Q97" s="181">
        <v>0</v>
      </c>
      <c r="R97" s="181">
        <v>0</v>
      </c>
      <c r="S97" s="181">
        <v>57373048.93</v>
      </c>
      <c r="T97" s="181">
        <v>30913472.34</v>
      </c>
      <c r="U97" s="181">
        <v>1800845.7</v>
      </c>
      <c r="V97" s="181">
        <v>473055.16</v>
      </c>
      <c r="W97" s="181">
        <v>0</v>
      </c>
      <c r="X97" s="181">
        <v>0</v>
      </c>
      <c r="Y97" s="181">
        <v>361855.03</v>
      </c>
      <c r="Z97" s="181">
        <v>4416935.9000000004</v>
      </c>
      <c r="AA97" s="181">
        <v>2674873.7000000002</v>
      </c>
      <c r="AB97" s="181">
        <v>0</v>
      </c>
      <c r="AC97" s="181">
        <v>81502.899999999994</v>
      </c>
      <c r="AD97" s="181">
        <v>730229.5</v>
      </c>
      <c r="AE97" s="181">
        <v>0</v>
      </c>
      <c r="AF97" s="181">
        <v>192199.55</v>
      </c>
      <c r="AG97" s="181">
        <v>57833</v>
      </c>
      <c r="AH97" s="181">
        <v>205771</v>
      </c>
      <c r="AI97" s="181">
        <v>367152</v>
      </c>
      <c r="AJ97" s="181">
        <v>219126</v>
      </c>
      <c r="AK97" s="181">
        <v>1512090</v>
      </c>
      <c r="AL97" s="181">
        <v>50000</v>
      </c>
      <c r="AM97" s="181">
        <v>0</v>
      </c>
      <c r="AN97" s="181">
        <v>150600</v>
      </c>
      <c r="AO97" s="181">
        <v>140000</v>
      </c>
      <c r="AP97" s="181">
        <v>2619316.5699999998</v>
      </c>
      <c r="AQ97" s="181">
        <v>55680</v>
      </c>
      <c r="AR97" s="181">
        <v>3278000</v>
      </c>
      <c r="AS97" s="181">
        <v>8146200</v>
      </c>
      <c r="AT97" s="181">
        <v>0</v>
      </c>
      <c r="AU97" s="181">
        <v>3380206.33</v>
      </c>
      <c r="AV97" s="181">
        <v>234246.39999999999</v>
      </c>
      <c r="AW97" s="181">
        <v>0</v>
      </c>
      <c r="AX97" s="181">
        <v>0</v>
      </c>
      <c r="AY97" s="181">
        <v>0</v>
      </c>
      <c r="AZ97" s="181">
        <v>0</v>
      </c>
      <c r="BA97" s="181">
        <v>131846.39999999999</v>
      </c>
      <c r="BB97" s="181">
        <v>0</v>
      </c>
      <c r="BC97" s="181">
        <v>0</v>
      </c>
      <c r="BD97" s="181">
        <v>0</v>
      </c>
      <c r="BE97" s="181">
        <v>0</v>
      </c>
      <c r="BF97" s="181">
        <v>0</v>
      </c>
      <c r="BG97" s="181">
        <v>102400</v>
      </c>
      <c r="BH97" s="181">
        <v>0</v>
      </c>
      <c r="BI97" s="181">
        <v>0</v>
      </c>
      <c r="BJ97" s="181">
        <v>0</v>
      </c>
      <c r="BK97" s="181">
        <v>0</v>
      </c>
      <c r="BL97" s="181">
        <v>0</v>
      </c>
      <c r="BM97" s="182" t="s">
        <v>467</v>
      </c>
      <c r="BN97" s="182" t="s">
        <v>467</v>
      </c>
      <c r="BO97" s="182" t="s">
        <v>467</v>
      </c>
      <c r="BP97" s="182" t="s">
        <v>467</v>
      </c>
      <c r="BQ97" s="182" t="s">
        <v>467</v>
      </c>
      <c r="BR97" s="182" t="s">
        <v>467</v>
      </c>
      <c r="BS97" s="182" t="s">
        <v>467</v>
      </c>
      <c r="BT97" s="182" t="s">
        <v>467</v>
      </c>
      <c r="BU97" s="182" t="s">
        <v>467</v>
      </c>
      <c r="BV97" s="182" t="s">
        <v>467</v>
      </c>
      <c r="BW97" s="182" t="s">
        <v>467</v>
      </c>
      <c r="BX97" s="182" t="s">
        <v>467</v>
      </c>
      <c r="BY97" s="182" t="s">
        <v>467</v>
      </c>
      <c r="BZ97" s="181">
        <v>0</v>
      </c>
      <c r="CA97" s="181">
        <v>0</v>
      </c>
      <c r="CB97" s="181">
        <v>0</v>
      </c>
      <c r="CC97" s="181">
        <v>0</v>
      </c>
      <c r="CD97" s="181">
        <v>0</v>
      </c>
      <c r="CE97" s="181">
        <v>0</v>
      </c>
      <c r="CF97" s="181">
        <v>0</v>
      </c>
      <c r="CG97" s="181">
        <v>0</v>
      </c>
      <c r="CH97" s="181">
        <v>0</v>
      </c>
      <c r="CI97" s="181">
        <v>0</v>
      </c>
      <c r="CJ97" s="181">
        <v>0</v>
      </c>
      <c r="CK97" s="181">
        <v>0</v>
      </c>
      <c r="CL97" s="181">
        <v>0</v>
      </c>
      <c r="CM97" s="181">
        <v>0</v>
      </c>
      <c r="CN97" s="181">
        <v>0</v>
      </c>
      <c r="CO97" s="181">
        <v>0</v>
      </c>
      <c r="CP97" s="181">
        <v>0</v>
      </c>
      <c r="CQ97" s="182" t="s">
        <v>467</v>
      </c>
      <c r="CR97" s="182" t="s">
        <v>467</v>
      </c>
      <c r="CS97" s="182" t="s">
        <v>467</v>
      </c>
      <c r="CT97" s="181">
        <v>0</v>
      </c>
      <c r="CU97" s="181">
        <v>0</v>
      </c>
      <c r="CV97" s="181">
        <v>0</v>
      </c>
      <c r="CW97" s="181">
        <v>0</v>
      </c>
      <c r="CX97" s="181">
        <v>0</v>
      </c>
      <c r="CY97" s="181">
        <v>0</v>
      </c>
      <c r="CZ97" s="182" t="s">
        <v>467</v>
      </c>
      <c r="DA97" s="182" t="s">
        <v>467</v>
      </c>
      <c r="DB97" s="182" t="s">
        <v>467</v>
      </c>
      <c r="DC97" s="181">
        <v>0</v>
      </c>
      <c r="DD97" s="181">
        <v>0</v>
      </c>
      <c r="DE97" s="181">
        <v>0</v>
      </c>
      <c r="DF97" s="181">
        <v>0</v>
      </c>
      <c r="DG97" s="183">
        <v>0</v>
      </c>
    </row>
    <row r="98" spans="1:111">
      <c r="A98" s="334" t="s">
        <v>749</v>
      </c>
      <c r="B98" s="335" t="s">
        <v>504</v>
      </c>
      <c r="C98" s="335" t="s">
        <v>504</v>
      </c>
      <c r="D98" s="253" t="s">
        <v>629</v>
      </c>
      <c r="E98" s="181">
        <v>9559130.9600000009</v>
      </c>
      <c r="F98" s="181">
        <v>9048133.4700000007</v>
      </c>
      <c r="G98" s="181">
        <v>3786763</v>
      </c>
      <c r="H98" s="181">
        <v>1491652.1</v>
      </c>
      <c r="I98" s="181">
        <v>0</v>
      </c>
      <c r="J98" s="181">
        <v>553500</v>
      </c>
      <c r="K98" s="181">
        <v>3151655</v>
      </c>
      <c r="L98" s="181">
        <v>0</v>
      </c>
      <c r="M98" s="181">
        <v>0</v>
      </c>
      <c r="N98" s="181">
        <v>0</v>
      </c>
      <c r="O98" s="181">
        <v>0</v>
      </c>
      <c r="P98" s="181">
        <v>64563.37</v>
      </c>
      <c r="Q98" s="181">
        <v>0</v>
      </c>
      <c r="R98" s="181">
        <v>0</v>
      </c>
      <c r="S98" s="181">
        <v>0</v>
      </c>
      <c r="T98" s="181">
        <v>501102.49</v>
      </c>
      <c r="U98" s="181">
        <v>43350</v>
      </c>
      <c r="V98" s="181">
        <v>0</v>
      </c>
      <c r="W98" s="181">
        <v>0</v>
      </c>
      <c r="X98" s="181">
        <v>0</v>
      </c>
      <c r="Y98" s="181">
        <v>0</v>
      </c>
      <c r="Z98" s="181">
        <v>0</v>
      </c>
      <c r="AA98" s="181">
        <v>0</v>
      </c>
      <c r="AB98" s="181">
        <v>0</v>
      </c>
      <c r="AC98" s="181">
        <v>0</v>
      </c>
      <c r="AD98" s="181">
        <v>50000</v>
      </c>
      <c r="AE98" s="181">
        <v>0</v>
      </c>
      <c r="AF98" s="181">
        <v>0</v>
      </c>
      <c r="AG98" s="181">
        <v>0</v>
      </c>
      <c r="AH98" s="181">
        <v>0</v>
      </c>
      <c r="AI98" s="181">
        <v>100000</v>
      </c>
      <c r="AJ98" s="181">
        <v>0</v>
      </c>
      <c r="AK98" s="181">
        <v>0</v>
      </c>
      <c r="AL98" s="181">
        <v>150000</v>
      </c>
      <c r="AM98" s="181">
        <v>0</v>
      </c>
      <c r="AN98" s="181">
        <v>0</v>
      </c>
      <c r="AO98" s="181">
        <v>0</v>
      </c>
      <c r="AP98" s="181">
        <v>126322.49</v>
      </c>
      <c r="AQ98" s="181">
        <v>7620</v>
      </c>
      <c r="AR98" s="181">
        <v>0</v>
      </c>
      <c r="AS98" s="181">
        <v>0</v>
      </c>
      <c r="AT98" s="181">
        <v>0</v>
      </c>
      <c r="AU98" s="181">
        <v>23810</v>
      </c>
      <c r="AV98" s="181">
        <v>9895</v>
      </c>
      <c r="AW98" s="181">
        <v>0</v>
      </c>
      <c r="AX98" s="181">
        <v>0</v>
      </c>
      <c r="AY98" s="181">
        <v>0</v>
      </c>
      <c r="AZ98" s="181">
        <v>0</v>
      </c>
      <c r="BA98" s="181">
        <v>0</v>
      </c>
      <c r="BB98" s="181">
        <v>0</v>
      </c>
      <c r="BC98" s="181">
        <v>0</v>
      </c>
      <c r="BD98" s="181">
        <v>0</v>
      </c>
      <c r="BE98" s="181">
        <v>0</v>
      </c>
      <c r="BF98" s="181">
        <v>0</v>
      </c>
      <c r="BG98" s="181">
        <v>9895</v>
      </c>
      <c r="BH98" s="181">
        <v>0</v>
      </c>
      <c r="BI98" s="181">
        <v>0</v>
      </c>
      <c r="BJ98" s="181">
        <v>0</v>
      </c>
      <c r="BK98" s="181">
        <v>0</v>
      </c>
      <c r="BL98" s="181">
        <v>0</v>
      </c>
      <c r="BM98" s="182" t="s">
        <v>467</v>
      </c>
      <c r="BN98" s="182" t="s">
        <v>467</v>
      </c>
      <c r="BO98" s="182" t="s">
        <v>467</v>
      </c>
      <c r="BP98" s="182" t="s">
        <v>467</v>
      </c>
      <c r="BQ98" s="182" t="s">
        <v>467</v>
      </c>
      <c r="BR98" s="182" t="s">
        <v>467</v>
      </c>
      <c r="BS98" s="182" t="s">
        <v>467</v>
      </c>
      <c r="BT98" s="182" t="s">
        <v>467</v>
      </c>
      <c r="BU98" s="182" t="s">
        <v>467</v>
      </c>
      <c r="BV98" s="182" t="s">
        <v>467</v>
      </c>
      <c r="BW98" s="182" t="s">
        <v>467</v>
      </c>
      <c r="BX98" s="182" t="s">
        <v>467</v>
      </c>
      <c r="BY98" s="182" t="s">
        <v>467</v>
      </c>
      <c r="BZ98" s="181">
        <v>0</v>
      </c>
      <c r="CA98" s="181">
        <v>0</v>
      </c>
      <c r="CB98" s="181">
        <v>0</v>
      </c>
      <c r="CC98" s="181">
        <v>0</v>
      </c>
      <c r="CD98" s="181">
        <v>0</v>
      </c>
      <c r="CE98" s="181">
        <v>0</v>
      </c>
      <c r="CF98" s="181">
        <v>0</v>
      </c>
      <c r="CG98" s="181">
        <v>0</v>
      </c>
      <c r="CH98" s="181">
        <v>0</v>
      </c>
      <c r="CI98" s="181">
        <v>0</v>
      </c>
      <c r="CJ98" s="181">
        <v>0</v>
      </c>
      <c r="CK98" s="181">
        <v>0</v>
      </c>
      <c r="CL98" s="181">
        <v>0</v>
      </c>
      <c r="CM98" s="181">
        <v>0</v>
      </c>
      <c r="CN98" s="181">
        <v>0</v>
      </c>
      <c r="CO98" s="181">
        <v>0</v>
      </c>
      <c r="CP98" s="181">
        <v>0</v>
      </c>
      <c r="CQ98" s="182" t="s">
        <v>467</v>
      </c>
      <c r="CR98" s="182" t="s">
        <v>467</v>
      </c>
      <c r="CS98" s="182" t="s">
        <v>467</v>
      </c>
      <c r="CT98" s="181">
        <v>0</v>
      </c>
      <c r="CU98" s="181">
        <v>0</v>
      </c>
      <c r="CV98" s="181">
        <v>0</v>
      </c>
      <c r="CW98" s="181">
        <v>0</v>
      </c>
      <c r="CX98" s="181">
        <v>0</v>
      </c>
      <c r="CY98" s="181">
        <v>0</v>
      </c>
      <c r="CZ98" s="182" t="s">
        <v>467</v>
      </c>
      <c r="DA98" s="182" t="s">
        <v>467</v>
      </c>
      <c r="DB98" s="182" t="s">
        <v>467</v>
      </c>
      <c r="DC98" s="181">
        <v>0</v>
      </c>
      <c r="DD98" s="181">
        <v>0</v>
      </c>
      <c r="DE98" s="181">
        <v>0</v>
      </c>
      <c r="DF98" s="181">
        <v>0</v>
      </c>
      <c r="DG98" s="183">
        <v>0</v>
      </c>
    </row>
    <row r="99" spans="1:111">
      <c r="A99" s="334" t="s">
        <v>750</v>
      </c>
      <c r="B99" s="335" t="s">
        <v>504</v>
      </c>
      <c r="C99" s="335" t="s">
        <v>504</v>
      </c>
      <c r="D99" s="253" t="s">
        <v>751</v>
      </c>
      <c r="E99" s="181">
        <v>26382922.059999999</v>
      </c>
      <c r="F99" s="181">
        <v>17278010.84</v>
      </c>
      <c r="G99" s="181">
        <v>6269407.4800000004</v>
      </c>
      <c r="H99" s="181">
        <v>4119116</v>
      </c>
      <c r="I99" s="181">
        <v>406949.5</v>
      </c>
      <c r="J99" s="181">
        <v>380756.86</v>
      </c>
      <c r="K99" s="181">
        <v>0</v>
      </c>
      <c r="L99" s="181">
        <v>0</v>
      </c>
      <c r="M99" s="181">
        <v>0</v>
      </c>
      <c r="N99" s="181">
        <v>0</v>
      </c>
      <c r="O99" s="181">
        <v>0</v>
      </c>
      <c r="P99" s="181">
        <v>190860</v>
      </c>
      <c r="Q99" s="181">
        <v>0</v>
      </c>
      <c r="R99" s="181">
        <v>0</v>
      </c>
      <c r="S99" s="181">
        <v>5910921</v>
      </c>
      <c r="T99" s="181">
        <v>8301903.4199999999</v>
      </c>
      <c r="U99" s="181">
        <v>1128946.5900000001</v>
      </c>
      <c r="V99" s="181">
        <v>66000</v>
      </c>
      <c r="W99" s="181">
        <v>101074.4</v>
      </c>
      <c r="X99" s="181">
        <v>50</v>
      </c>
      <c r="Y99" s="181">
        <v>28995.79</v>
      </c>
      <c r="Z99" s="181">
        <v>401197.92</v>
      </c>
      <c r="AA99" s="181">
        <v>501975.28</v>
      </c>
      <c r="AB99" s="181">
        <v>0</v>
      </c>
      <c r="AC99" s="181">
        <v>479438.5</v>
      </c>
      <c r="AD99" s="181">
        <v>1099554.3999999999</v>
      </c>
      <c r="AE99" s="181">
        <v>0</v>
      </c>
      <c r="AF99" s="181">
        <v>78539</v>
      </c>
      <c r="AG99" s="181">
        <v>218284</v>
      </c>
      <c r="AH99" s="181">
        <v>19825</v>
      </c>
      <c r="AI99" s="181">
        <v>252498</v>
      </c>
      <c r="AJ99" s="181">
        <v>94736</v>
      </c>
      <c r="AK99" s="181">
        <v>0</v>
      </c>
      <c r="AL99" s="181">
        <v>229953.66</v>
      </c>
      <c r="AM99" s="181">
        <v>0</v>
      </c>
      <c r="AN99" s="181">
        <v>105665</v>
      </c>
      <c r="AO99" s="181">
        <v>0</v>
      </c>
      <c r="AP99" s="181">
        <v>228200</v>
      </c>
      <c r="AQ99" s="181">
        <v>2949.8</v>
      </c>
      <c r="AR99" s="181">
        <v>280231</v>
      </c>
      <c r="AS99" s="181">
        <v>1173150</v>
      </c>
      <c r="AT99" s="181">
        <v>0</v>
      </c>
      <c r="AU99" s="181">
        <v>1810639.08</v>
      </c>
      <c r="AV99" s="181">
        <v>42667.8</v>
      </c>
      <c r="AW99" s="181">
        <v>0</v>
      </c>
      <c r="AX99" s="181">
        <v>0</v>
      </c>
      <c r="AY99" s="181">
        <v>0</v>
      </c>
      <c r="AZ99" s="181">
        <v>0</v>
      </c>
      <c r="BA99" s="181">
        <v>32917.800000000003</v>
      </c>
      <c r="BB99" s="181">
        <v>0</v>
      </c>
      <c r="BC99" s="181">
        <v>0</v>
      </c>
      <c r="BD99" s="181">
        <v>0</v>
      </c>
      <c r="BE99" s="181">
        <v>0</v>
      </c>
      <c r="BF99" s="181">
        <v>0</v>
      </c>
      <c r="BG99" s="181">
        <v>9750</v>
      </c>
      <c r="BH99" s="181">
        <v>0</v>
      </c>
      <c r="BI99" s="181">
        <v>0</v>
      </c>
      <c r="BJ99" s="181">
        <v>0</v>
      </c>
      <c r="BK99" s="181">
        <v>0</v>
      </c>
      <c r="BL99" s="181">
        <v>0</v>
      </c>
      <c r="BM99" s="182" t="s">
        <v>467</v>
      </c>
      <c r="BN99" s="182" t="s">
        <v>467</v>
      </c>
      <c r="BO99" s="182" t="s">
        <v>467</v>
      </c>
      <c r="BP99" s="182" t="s">
        <v>467</v>
      </c>
      <c r="BQ99" s="182" t="s">
        <v>467</v>
      </c>
      <c r="BR99" s="182" t="s">
        <v>467</v>
      </c>
      <c r="BS99" s="182" t="s">
        <v>467</v>
      </c>
      <c r="BT99" s="182" t="s">
        <v>467</v>
      </c>
      <c r="BU99" s="182" t="s">
        <v>467</v>
      </c>
      <c r="BV99" s="182" t="s">
        <v>467</v>
      </c>
      <c r="BW99" s="182" t="s">
        <v>467</v>
      </c>
      <c r="BX99" s="182" t="s">
        <v>467</v>
      </c>
      <c r="BY99" s="182" t="s">
        <v>467</v>
      </c>
      <c r="BZ99" s="181">
        <v>760340</v>
      </c>
      <c r="CA99" s="181">
        <v>0</v>
      </c>
      <c r="CB99" s="181">
        <v>760340</v>
      </c>
      <c r="CC99" s="181">
        <v>0</v>
      </c>
      <c r="CD99" s="181">
        <v>0</v>
      </c>
      <c r="CE99" s="181">
        <v>0</v>
      </c>
      <c r="CF99" s="181">
        <v>0</v>
      </c>
      <c r="CG99" s="181">
        <v>0</v>
      </c>
      <c r="CH99" s="181">
        <v>0</v>
      </c>
      <c r="CI99" s="181">
        <v>0</v>
      </c>
      <c r="CJ99" s="181">
        <v>0</v>
      </c>
      <c r="CK99" s="181">
        <v>0</v>
      </c>
      <c r="CL99" s="181">
        <v>0</v>
      </c>
      <c r="CM99" s="181">
        <v>0</v>
      </c>
      <c r="CN99" s="181">
        <v>0</v>
      </c>
      <c r="CO99" s="181">
        <v>0</v>
      </c>
      <c r="CP99" s="181">
        <v>0</v>
      </c>
      <c r="CQ99" s="182" t="s">
        <v>467</v>
      </c>
      <c r="CR99" s="182" t="s">
        <v>467</v>
      </c>
      <c r="CS99" s="182" t="s">
        <v>467</v>
      </c>
      <c r="CT99" s="181">
        <v>0</v>
      </c>
      <c r="CU99" s="181">
        <v>0</v>
      </c>
      <c r="CV99" s="181">
        <v>0</v>
      </c>
      <c r="CW99" s="181">
        <v>0</v>
      </c>
      <c r="CX99" s="181">
        <v>0</v>
      </c>
      <c r="CY99" s="181">
        <v>0</v>
      </c>
      <c r="CZ99" s="182" t="s">
        <v>467</v>
      </c>
      <c r="DA99" s="182" t="s">
        <v>467</v>
      </c>
      <c r="DB99" s="182" t="s">
        <v>467</v>
      </c>
      <c r="DC99" s="181">
        <v>0</v>
      </c>
      <c r="DD99" s="181">
        <v>0</v>
      </c>
      <c r="DE99" s="181">
        <v>0</v>
      </c>
      <c r="DF99" s="181">
        <v>0</v>
      </c>
      <c r="DG99" s="183">
        <v>0</v>
      </c>
    </row>
    <row r="100" spans="1:111" ht="24" customHeight="1">
      <c r="A100" s="334" t="s">
        <v>752</v>
      </c>
      <c r="B100" s="335" t="s">
        <v>504</v>
      </c>
      <c r="C100" s="335" t="s">
        <v>504</v>
      </c>
      <c r="D100" s="253" t="s">
        <v>625</v>
      </c>
      <c r="E100" s="181">
        <v>19995040.379999999</v>
      </c>
      <c r="F100" s="181">
        <v>17278010.84</v>
      </c>
      <c r="G100" s="181">
        <v>6269407.4800000004</v>
      </c>
      <c r="H100" s="181">
        <v>4119116</v>
      </c>
      <c r="I100" s="181">
        <v>406949.5</v>
      </c>
      <c r="J100" s="181">
        <v>380756.86</v>
      </c>
      <c r="K100" s="181">
        <v>0</v>
      </c>
      <c r="L100" s="181">
        <v>0</v>
      </c>
      <c r="M100" s="181">
        <v>0</v>
      </c>
      <c r="N100" s="181">
        <v>0</v>
      </c>
      <c r="O100" s="181">
        <v>0</v>
      </c>
      <c r="P100" s="181">
        <v>190860</v>
      </c>
      <c r="Q100" s="181">
        <v>0</v>
      </c>
      <c r="R100" s="181">
        <v>0</v>
      </c>
      <c r="S100" s="181">
        <v>5910921</v>
      </c>
      <c r="T100" s="181">
        <v>2674361.7400000002</v>
      </c>
      <c r="U100" s="181">
        <v>0</v>
      </c>
      <c r="V100" s="181">
        <v>0</v>
      </c>
      <c r="W100" s="181">
        <v>0</v>
      </c>
      <c r="X100" s="181">
        <v>0</v>
      </c>
      <c r="Y100" s="181">
        <v>0</v>
      </c>
      <c r="Z100" s="181">
        <v>0</v>
      </c>
      <c r="AA100" s="181">
        <v>143333.44</v>
      </c>
      <c r="AB100" s="181">
        <v>0</v>
      </c>
      <c r="AC100" s="181">
        <v>479438.5</v>
      </c>
      <c r="AD100" s="181">
        <v>0</v>
      </c>
      <c r="AE100" s="181">
        <v>0</v>
      </c>
      <c r="AF100" s="181">
        <v>0</v>
      </c>
      <c r="AG100" s="181">
        <v>0</v>
      </c>
      <c r="AH100" s="181">
        <v>19825</v>
      </c>
      <c r="AI100" s="181">
        <v>252498</v>
      </c>
      <c r="AJ100" s="181">
        <v>94736</v>
      </c>
      <c r="AK100" s="181">
        <v>0</v>
      </c>
      <c r="AL100" s="181">
        <v>0</v>
      </c>
      <c r="AM100" s="181">
        <v>0</v>
      </c>
      <c r="AN100" s="181">
        <v>0</v>
      </c>
      <c r="AO100" s="181">
        <v>0</v>
      </c>
      <c r="AP100" s="181">
        <v>228200</v>
      </c>
      <c r="AQ100" s="181">
        <v>2949.8</v>
      </c>
      <c r="AR100" s="181">
        <v>280231</v>
      </c>
      <c r="AS100" s="181">
        <v>1173150</v>
      </c>
      <c r="AT100" s="181">
        <v>0</v>
      </c>
      <c r="AU100" s="181">
        <v>0</v>
      </c>
      <c r="AV100" s="181">
        <v>42667.8</v>
      </c>
      <c r="AW100" s="181">
        <v>0</v>
      </c>
      <c r="AX100" s="181">
        <v>0</v>
      </c>
      <c r="AY100" s="181">
        <v>0</v>
      </c>
      <c r="AZ100" s="181">
        <v>0</v>
      </c>
      <c r="BA100" s="181">
        <v>32917.800000000003</v>
      </c>
      <c r="BB100" s="181">
        <v>0</v>
      </c>
      <c r="BC100" s="181">
        <v>0</v>
      </c>
      <c r="BD100" s="181">
        <v>0</v>
      </c>
      <c r="BE100" s="181">
        <v>0</v>
      </c>
      <c r="BF100" s="181">
        <v>0</v>
      </c>
      <c r="BG100" s="181">
        <v>9750</v>
      </c>
      <c r="BH100" s="181">
        <v>0</v>
      </c>
      <c r="BI100" s="181">
        <v>0</v>
      </c>
      <c r="BJ100" s="181">
        <v>0</v>
      </c>
      <c r="BK100" s="181">
        <v>0</v>
      </c>
      <c r="BL100" s="181">
        <v>0</v>
      </c>
      <c r="BM100" s="182" t="s">
        <v>467</v>
      </c>
      <c r="BN100" s="182" t="s">
        <v>467</v>
      </c>
      <c r="BO100" s="182" t="s">
        <v>467</v>
      </c>
      <c r="BP100" s="182" t="s">
        <v>467</v>
      </c>
      <c r="BQ100" s="182" t="s">
        <v>467</v>
      </c>
      <c r="BR100" s="182" t="s">
        <v>467</v>
      </c>
      <c r="BS100" s="182" t="s">
        <v>467</v>
      </c>
      <c r="BT100" s="182" t="s">
        <v>467</v>
      </c>
      <c r="BU100" s="182" t="s">
        <v>467</v>
      </c>
      <c r="BV100" s="182" t="s">
        <v>467</v>
      </c>
      <c r="BW100" s="182" t="s">
        <v>467</v>
      </c>
      <c r="BX100" s="182" t="s">
        <v>467</v>
      </c>
      <c r="BY100" s="182" t="s">
        <v>467</v>
      </c>
      <c r="BZ100" s="181">
        <v>0</v>
      </c>
      <c r="CA100" s="181">
        <v>0</v>
      </c>
      <c r="CB100" s="181">
        <v>0</v>
      </c>
      <c r="CC100" s="181">
        <v>0</v>
      </c>
      <c r="CD100" s="181">
        <v>0</v>
      </c>
      <c r="CE100" s="181">
        <v>0</v>
      </c>
      <c r="CF100" s="181">
        <v>0</v>
      </c>
      <c r="CG100" s="181">
        <v>0</v>
      </c>
      <c r="CH100" s="181">
        <v>0</v>
      </c>
      <c r="CI100" s="181">
        <v>0</v>
      </c>
      <c r="CJ100" s="181">
        <v>0</v>
      </c>
      <c r="CK100" s="181">
        <v>0</v>
      </c>
      <c r="CL100" s="181">
        <v>0</v>
      </c>
      <c r="CM100" s="181">
        <v>0</v>
      </c>
      <c r="CN100" s="181">
        <v>0</v>
      </c>
      <c r="CO100" s="181">
        <v>0</v>
      </c>
      <c r="CP100" s="181">
        <v>0</v>
      </c>
      <c r="CQ100" s="182" t="s">
        <v>467</v>
      </c>
      <c r="CR100" s="182" t="s">
        <v>467</v>
      </c>
      <c r="CS100" s="182" t="s">
        <v>467</v>
      </c>
      <c r="CT100" s="181">
        <v>0</v>
      </c>
      <c r="CU100" s="181">
        <v>0</v>
      </c>
      <c r="CV100" s="181">
        <v>0</v>
      </c>
      <c r="CW100" s="181">
        <v>0</v>
      </c>
      <c r="CX100" s="181">
        <v>0</v>
      </c>
      <c r="CY100" s="181">
        <v>0</v>
      </c>
      <c r="CZ100" s="182" t="s">
        <v>467</v>
      </c>
      <c r="DA100" s="182" t="s">
        <v>467</v>
      </c>
      <c r="DB100" s="182" t="s">
        <v>467</v>
      </c>
      <c r="DC100" s="181">
        <v>0</v>
      </c>
      <c r="DD100" s="181">
        <v>0</v>
      </c>
      <c r="DE100" s="181">
        <v>0</v>
      </c>
      <c r="DF100" s="181">
        <v>0</v>
      </c>
      <c r="DG100" s="183">
        <v>0</v>
      </c>
    </row>
    <row r="101" spans="1:111">
      <c r="A101" s="334" t="s">
        <v>753</v>
      </c>
      <c r="B101" s="335" t="s">
        <v>504</v>
      </c>
      <c r="C101" s="335" t="s">
        <v>504</v>
      </c>
      <c r="D101" s="253" t="s">
        <v>638</v>
      </c>
      <c r="E101" s="181">
        <v>6387881.6799999997</v>
      </c>
      <c r="F101" s="181">
        <v>0</v>
      </c>
      <c r="G101" s="181">
        <v>0</v>
      </c>
      <c r="H101" s="181">
        <v>0</v>
      </c>
      <c r="I101" s="181">
        <v>0</v>
      </c>
      <c r="J101" s="181">
        <v>0</v>
      </c>
      <c r="K101" s="181">
        <v>0</v>
      </c>
      <c r="L101" s="181">
        <v>0</v>
      </c>
      <c r="M101" s="181">
        <v>0</v>
      </c>
      <c r="N101" s="181">
        <v>0</v>
      </c>
      <c r="O101" s="181">
        <v>0</v>
      </c>
      <c r="P101" s="181">
        <v>0</v>
      </c>
      <c r="Q101" s="181">
        <v>0</v>
      </c>
      <c r="R101" s="181">
        <v>0</v>
      </c>
      <c r="S101" s="181">
        <v>0</v>
      </c>
      <c r="T101" s="181">
        <v>5627541.6799999997</v>
      </c>
      <c r="U101" s="181">
        <v>1128946.5900000001</v>
      </c>
      <c r="V101" s="181">
        <v>66000</v>
      </c>
      <c r="W101" s="181">
        <v>101074.4</v>
      </c>
      <c r="X101" s="181">
        <v>50</v>
      </c>
      <c r="Y101" s="181">
        <v>28995.79</v>
      </c>
      <c r="Z101" s="181">
        <v>401197.92</v>
      </c>
      <c r="AA101" s="181">
        <v>358641.84</v>
      </c>
      <c r="AB101" s="181">
        <v>0</v>
      </c>
      <c r="AC101" s="181">
        <v>0</v>
      </c>
      <c r="AD101" s="181">
        <v>1099554.3999999999</v>
      </c>
      <c r="AE101" s="181">
        <v>0</v>
      </c>
      <c r="AF101" s="181">
        <v>78539</v>
      </c>
      <c r="AG101" s="181">
        <v>218284</v>
      </c>
      <c r="AH101" s="181">
        <v>0</v>
      </c>
      <c r="AI101" s="181">
        <v>0</v>
      </c>
      <c r="AJ101" s="181">
        <v>0</v>
      </c>
      <c r="AK101" s="181">
        <v>0</v>
      </c>
      <c r="AL101" s="181">
        <v>229953.66</v>
      </c>
      <c r="AM101" s="181">
        <v>0</v>
      </c>
      <c r="AN101" s="181">
        <v>105665</v>
      </c>
      <c r="AO101" s="181">
        <v>0</v>
      </c>
      <c r="AP101" s="181">
        <v>0</v>
      </c>
      <c r="AQ101" s="181">
        <v>0</v>
      </c>
      <c r="AR101" s="181">
        <v>0</v>
      </c>
      <c r="AS101" s="181">
        <v>0</v>
      </c>
      <c r="AT101" s="181">
        <v>0</v>
      </c>
      <c r="AU101" s="181">
        <v>1810639.08</v>
      </c>
      <c r="AV101" s="181">
        <v>0</v>
      </c>
      <c r="AW101" s="181">
        <v>0</v>
      </c>
      <c r="AX101" s="181">
        <v>0</v>
      </c>
      <c r="AY101" s="181">
        <v>0</v>
      </c>
      <c r="AZ101" s="181">
        <v>0</v>
      </c>
      <c r="BA101" s="181">
        <v>0</v>
      </c>
      <c r="BB101" s="181">
        <v>0</v>
      </c>
      <c r="BC101" s="181">
        <v>0</v>
      </c>
      <c r="BD101" s="181">
        <v>0</v>
      </c>
      <c r="BE101" s="181">
        <v>0</v>
      </c>
      <c r="BF101" s="181">
        <v>0</v>
      </c>
      <c r="BG101" s="181">
        <v>0</v>
      </c>
      <c r="BH101" s="181">
        <v>0</v>
      </c>
      <c r="BI101" s="181">
        <v>0</v>
      </c>
      <c r="BJ101" s="181">
        <v>0</v>
      </c>
      <c r="BK101" s="181">
        <v>0</v>
      </c>
      <c r="BL101" s="181">
        <v>0</v>
      </c>
      <c r="BM101" s="182" t="s">
        <v>467</v>
      </c>
      <c r="BN101" s="182" t="s">
        <v>467</v>
      </c>
      <c r="BO101" s="182" t="s">
        <v>467</v>
      </c>
      <c r="BP101" s="182" t="s">
        <v>467</v>
      </c>
      <c r="BQ101" s="182" t="s">
        <v>467</v>
      </c>
      <c r="BR101" s="182" t="s">
        <v>467</v>
      </c>
      <c r="BS101" s="182" t="s">
        <v>467</v>
      </c>
      <c r="BT101" s="182" t="s">
        <v>467</v>
      </c>
      <c r="BU101" s="182" t="s">
        <v>467</v>
      </c>
      <c r="BV101" s="182" t="s">
        <v>467</v>
      </c>
      <c r="BW101" s="182" t="s">
        <v>467</v>
      </c>
      <c r="BX101" s="182" t="s">
        <v>467</v>
      </c>
      <c r="BY101" s="182" t="s">
        <v>467</v>
      </c>
      <c r="BZ101" s="181">
        <v>760340</v>
      </c>
      <c r="CA101" s="181">
        <v>0</v>
      </c>
      <c r="CB101" s="181">
        <v>760340</v>
      </c>
      <c r="CC101" s="181">
        <v>0</v>
      </c>
      <c r="CD101" s="181">
        <v>0</v>
      </c>
      <c r="CE101" s="181">
        <v>0</v>
      </c>
      <c r="CF101" s="181">
        <v>0</v>
      </c>
      <c r="CG101" s="181">
        <v>0</v>
      </c>
      <c r="CH101" s="181">
        <v>0</v>
      </c>
      <c r="CI101" s="181">
        <v>0</v>
      </c>
      <c r="CJ101" s="181">
        <v>0</v>
      </c>
      <c r="CK101" s="181">
        <v>0</v>
      </c>
      <c r="CL101" s="181">
        <v>0</v>
      </c>
      <c r="CM101" s="181">
        <v>0</v>
      </c>
      <c r="CN101" s="181">
        <v>0</v>
      </c>
      <c r="CO101" s="181">
        <v>0</v>
      </c>
      <c r="CP101" s="181">
        <v>0</v>
      </c>
      <c r="CQ101" s="182" t="s">
        <v>467</v>
      </c>
      <c r="CR101" s="182" t="s">
        <v>467</v>
      </c>
      <c r="CS101" s="182" t="s">
        <v>467</v>
      </c>
      <c r="CT101" s="181">
        <v>0</v>
      </c>
      <c r="CU101" s="181">
        <v>0</v>
      </c>
      <c r="CV101" s="181">
        <v>0</v>
      </c>
      <c r="CW101" s="181">
        <v>0</v>
      </c>
      <c r="CX101" s="181">
        <v>0</v>
      </c>
      <c r="CY101" s="181">
        <v>0</v>
      </c>
      <c r="CZ101" s="182" t="s">
        <v>467</v>
      </c>
      <c r="DA101" s="182" t="s">
        <v>467</v>
      </c>
      <c r="DB101" s="182" t="s">
        <v>467</v>
      </c>
      <c r="DC101" s="181">
        <v>0</v>
      </c>
      <c r="DD101" s="181">
        <v>0</v>
      </c>
      <c r="DE101" s="181">
        <v>0</v>
      </c>
      <c r="DF101" s="181">
        <v>0</v>
      </c>
      <c r="DG101" s="183">
        <v>0</v>
      </c>
    </row>
    <row r="102" spans="1:111">
      <c r="A102" s="334" t="s">
        <v>754</v>
      </c>
      <c r="B102" s="335" t="s">
        <v>504</v>
      </c>
      <c r="C102" s="335" t="s">
        <v>504</v>
      </c>
      <c r="D102" s="253" t="s">
        <v>755</v>
      </c>
      <c r="E102" s="181">
        <v>26795718.109999999</v>
      </c>
      <c r="F102" s="181">
        <v>22386735.760000002</v>
      </c>
      <c r="G102" s="181">
        <v>6700733.5</v>
      </c>
      <c r="H102" s="181">
        <v>6321318.2199999997</v>
      </c>
      <c r="I102" s="181">
        <v>546761</v>
      </c>
      <c r="J102" s="181">
        <v>659333</v>
      </c>
      <c r="K102" s="181">
        <v>0</v>
      </c>
      <c r="L102" s="181">
        <v>0</v>
      </c>
      <c r="M102" s="181">
        <v>0</v>
      </c>
      <c r="N102" s="181">
        <v>0</v>
      </c>
      <c r="O102" s="181">
        <v>0</v>
      </c>
      <c r="P102" s="181">
        <v>0</v>
      </c>
      <c r="Q102" s="181">
        <v>0</v>
      </c>
      <c r="R102" s="181">
        <v>0</v>
      </c>
      <c r="S102" s="181">
        <v>8158590.04</v>
      </c>
      <c r="T102" s="181">
        <v>4214600.72</v>
      </c>
      <c r="U102" s="181">
        <v>0</v>
      </c>
      <c r="V102" s="181">
        <v>0</v>
      </c>
      <c r="W102" s="181">
        <v>0</v>
      </c>
      <c r="X102" s="181">
        <v>0</v>
      </c>
      <c r="Y102" s="181">
        <v>50000</v>
      </c>
      <c r="Z102" s="181">
        <v>577643.07999999996</v>
      </c>
      <c r="AA102" s="181">
        <v>235420</v>
      </c>
      <c r="AB102" s="181">
        <v>0</v>
      </c>
      <c r="AC102" s="181">
        <v>975140</v>
      </c>
      <c r="AD102" s="181">
        <v>0</v>
      </c>
      <c r="AE102" s="181">
        <v>0</v>
      </c>
      <c r="AF102" s="181">
        <v>0</v>
      </c>
      <c r="AG102" s="181">
        <v>0</v>
      </c>
      <c r="AH102" s="181">
        <v>0</v>
      </c>
      <c r="AI102" s="181">
        <v>0</v>
      </c>
      <c r="AJ102" s="181">
        <v>61528.07</v>
      </c>
      <c r="AK102" s="181">
        <v>0</v>
      </c>
      <c r="AL102" s="181">
        <v>0</v>
      </c>
      <c r="AM102" s="181">
        <v>0</v>
      </c>
      <c r="AN102" s="181">
        <v>0</v>
      </c>
      <c r="AO102" s="181">
        <v>0</v>
      </c>
      <c r="AP102" s="181">
        <v>313119.57</v>
      </c>
      <c r="AQ102" s="181">
        <v>0</v>
      </c>
      <c r="AR102" s="181">
        <v>506000</v>
      </c>
      <c r="AS102" s="181">
        <v>1495750</v>
      </c>
      <c r="AT102" s="181">
        <v>0</v>
      </c>
      <c r="AU102" s="181">
        <v>0</v>
      </c>
      <c r="AV102" s="181">
        <v>194381.63</v>
      </c>
      <c r="AW102" s="181">
        <v>0</v>
      </c>
      <c r="AX102" s="181">
        <v>0</v>
      </c>
      <c r="AY102" s="181">
        <v>0</v>
      </c>
      <c r="AZ102" s="181">
        <v>0</v>
      </c>
      <c r="BA102" s="181">
        <v>6260</v>
      </c>
      <c r="BB102" s="181">
        <v>0</v>
      </c>
      <c r="BC102" s="181">
        <v>162794.01999999999</v>
      </c>
      <c r="BD102" s="181">
        <v>0</v>
      </c>
      <c r="BE102" s="181">
        <v>0</v>
      </c>
      <c r="BF102" s="181">
        <v>0</v>
      </c>
      <c r="BG102" s="181">
        <v>25327.61</v>
      </c>
      <c r="BH102" s="181">
        <v>0</v>
      </c>
      <c r="BI102" s="181">
        <v>0</v>
      </c>
      <c r="BJ102" s="181">
        <v>0</v>
      </c>
      <c r="BK102" s="181">
        <v>0</v>
      </c>
      <c r="BL102" s="181">
        <v>0</v>
      </c>
      <c r="BM102" s="182" t="s">
        <v>467</v>
      </c>
      <c r="BN102" s="182" t="s">
        <v>467</v>
      </c>
      <c r="BO102" s="182" t="s">
        <v>467</v>
      </c>
      <c r="BP102" s="182" t="s">
        <v>467</v>
      </c>
      <c r="BQ102" s="182" t="s">
        <v>467</v>
      </c>
      <c r="BR102" s="182" t="s">
        <v>467</v>
      </c>
      <c r="BS102" s="182" t="s">
        <v>467</v>
      </c>
      <c r="BT102" s="182" t="s">
        <v>467</v>
      </c>
      <c r="BU102" s="182" t="s">
        <v>467</v>
      </c>
      <c r="BV102" s="182" t="s">
        <v>467</v>
      </c>
      <c r="BW102" s="182" t="s">
        <v>467</v>
      </c>
      <c r="BX102" s="182" t="s">
        <v>467</v>
      </c>
      <c r="BY102" s="182" t="s">
        <v>467</v>
      </c>
      <c r="BZ102" s="181">
        <v>0</v>
      </c>
      <c r="CA102" s="181">
        <v>0</v>
      </c>
      <c r="CB102" s="181">
        <v>0</v>
      </c>
      <c r="CC102" s="181">
        <v>0</v>
      </c>
      <c r="CD102" s="181">
        <v>0</v>
      </c>
      <c r="CE102" s="181">
        <v>0</v>
      </c>
      <c r="CF102" s="181">
        <v>0</v>
      </c>
      <c r="CG102" s="181">
        <v>0</v>
      </c>
      <c r="CH102" s="181">
        <v>0</v>
      </c>
      <c r="CI102" s="181">
        <v>0</v>
      </c>
      <c r="CJ102" s="181">
        <v>0</v>
      </c>
      <c r="CK102" s="181">
        <v>0</v>
      </c>
      <c r="CL102" s="181">
        <v>0</v>
      </c>
      <c r="CM102" s="181">
        <v>0</v>
      </c>
      <c r="CN102" s="181">
        <v>0</v>
      </c>
      <c r="CO102" s="181">
        <v>0</v>
      </c>
      <c r="CP102" s="181">
        <v>0</v>
      </c>
      <c r="CQ102" s="182" t="s">
        <v>467</v>
      </c>
      <c r="CR102" s="182" t="s">
        <v>467</v>
      </c>
      <c r="CS102" s="182" t="s">
        <v>467</v>
      </c>
      <c r="CT102" s="181">
        <v>0</v>
      </c>
      <c r="CU102" s="181">
        <v>0</v>
      </c>
      <c r="CV102" s="181">
        <v>0</v>
      </c>
      <c r="CW102" s="181">
        <v>0</v>
      </c>
      <c r="CX102" s="181">
        <v>0</v>
      </c>
      <c r="CY102" s="181">
        <v>0</v>
      </c>
      <c r="CZ102" s="182" t="s">
        <v>467</v>
      </c>
      <c r="DA102" s="182" t="s">
        <v>467</v>
      </c>
      <c r="DB102" s="182" t="s">
        <v>467</v>
      </c>
      <c r="DC102" s="181">
        <v>0</v>
      </c>
      <c r="DD102" s="181">
        <v>0</v>
      </c>
      <c r="DE102" s="181">
        <v>0</v>
      </c>
      <c r="DF102" s="181">
        <v>0</v>
      </c>
      <c r="DG102" s="183">
        <v>0</v>
      </c>
    </row>
    <row r="103" spans="1:111" ht="24" customHeight="1">
      <c r="A103" s="334" t="s">
        <v>756</v>
      </c>
      <c r="B103" s="335" t="s">
        <v>504</v>
      </c>
      <c r="C103" s="335" t="s">
        <v>504</v>
      </c>
      <c r="D103" s="253" t="s">
        <v>625</v>
      </c>
      <c r="E103" s="181">
        <v>26795718.109999999</v>
      </c>
      <c r="F103" s="181">
        <v>22386735.760000002</v>
      </c>
      <c r="G103" s="181">
        <v>6700733.5</v>
      </c>
      <c r="H103" s="181">
        <v>6321318.2199999997</v>
      </c>
      <c r="I103" s="181">
        <v>546761</v>
      </c>
      <c r="J103" s="181">
        <v>659333</v>
      </c>
      <c r="K103" s="181">
        <v>0</v>
      </c>
      <c r="L103" s="181">
        <v>0</v>
      </c>
      <c r="M103" s="181">
        <v>0</v>
      </c>
      <c r="N103" s="181">
        <v>0</v>
      </c>
      <c r="O103" s="181">
        <v>0</v>
      </c>
      <c r="P103" s="181">
        <v>0</v>
      </c>
      <c r="Q103" s="181">
        <v>0</v>
      </c>
      <c r="R103" s="181">
        <v>0</v>
      </c>
      <c r="S103" s="181">
        <v>8158590.04</v>
      </c>
      <c r="T103" s="181">
        <v>4214600.72</v>
      </c>
      <c r="U103" s="181">
        <v>0</v>
      </c>
      <c r="V103" s="181">
        <v>0</v>
      </c>
      <c r="W103" s="181">
        <v>0</v>
      </c>
      <c r="X103" s="181">
        <v>0</v>
      </c>
      <c r="Y103" s="181">
        <v>50000</v>
      </c>
      <c r="Z103" s="181">
        <v>577643.07999999996</v>
      </c>
      <c r="AA103" s="181">
        <v>235420</v>
      </c>
      <c r="AB103" s="181">
        <v>0</v>
      </c>
      <c r="AC103" s="181">
        <v>975140</v>
      </c>
      <c r="AD103" s="181">
        <v>0</v>
      </c>
      <c r="AE103" s="181">
        <v>0</v>
      </c>
      <c r="AF103" s="181">
        <v>0</v>
      </c>
      <c r="AG103" s="181">
        <v>0</v>
      </c>
      <c r="AH103" s="181">
        <v>0</v>
      </c>
      <c r="AI103" s="181">
        <v>0</v>
      </c>
      <c r="AJ103" s="181">
        <v>61528.07</v>
      </c>
      <c r="AK103" s="181">
        <v>0</v>
      </c>
      <c r="AL103" s="181">
        <v>0</v>
      </c>
      <c r="AM103" s="181">
        <v>0</v>
      </c>
      <c r="AN103" s="181">
        <v>0</v>
      </c>
      <c r="AO103" s="181">
        <v>0</v>
      </c>
      <c r="AP103" s="181">
        <v>313119.57</v>
      </c>
      <c r="AQ103" s="181">
        <v>0</v>
      </c>
      <c r="AR103" s="181">
        <v>506000</v>
      </c>
      <c r="AS103" s="181">
        <v>1495750</v>
      </c>
      <c r="AT103" s="181">
        <v>0</v>
      </c>
      <c r="AU103" s="181">
        <v>0</v>
      </c>
      <c r="AV103" s="181">
        <v>194381.63</v>
      </c>
      <c r="AW103" s="181">
        <v>0</v>
      </c>
      <c r="AX103" s="181">
        <v>0</v>
      </c>
      <c r="AY103" s="181">
        <v>0</v>
      </c>
      <c r="AZ103" s="181">
        <v>0</v>
      </c>
      <c r="BA103" s="181">
        <v>6260</v>
      </c>
      <c r="BB103" s="181">
        <v>0</v>
      </c>
      <c r="BC103" s="181">
        <v>162794.01999999999</v>
      </c>
      <c r="BD103" s="181">
        <v>0</v>
      </c>
      <c r="BE103" s="181">
        <v>0</v>
      </c>
      <c r="BF103" s="181">
        <v>0</v>
      </c>
      <c r="BG103" s="181">
        <v>25327.61</v>
      </c>
      <c r="BH103" s="181">
        <v>0</v>
      </c>
      <c r="BI103" s="181">
        <v>0</v>
      </c>
      <c r="BJ103" s="181">
        <v>0</v>
      </c>
      <c r="BK103" s="181">
        <v>0</v>
      </c>
      <c r="BL103" s="181">
        <v>0</v>
      </c>
      <c r="BM103" s="182" t="s">
        <v>467</v>
      </c>
      <c r="BN103" s="182" t="s">
        <v>467</v>
      </c>
      <c r="BO103" s="182" t="s">
        <v>467</v>
      </c>
      <c r="BP103" s="182" t="s">
        <v>467</v>
      </c>
      <c r="BQ103" s="182" t="s">
        <v>467</v>
      </c>
      <c r="BR103" s="182" t="s">
        <v>467</v>
      </c>
      <c r="BS103" s="182" t="s">
        <v>467</v>
      </c>
      <c r="BT103" s="182" t="s">
        <v>467</v>
      </c>
      <c r="BU103" s="182" t="s">
        <v>467</v>
      </c>
      <c r="BV103" s="182" t="s">
        <v>467</v>
      </c>
      <c r="BW103" s="182" t="s">
        <v>467</v>
      </c>
      <c r="BX103" s="182" t="s">
        <v>467</v>
      </c>
      <c r="BY103" s="182" t="s">
        <v>467</v>
      </c>
      <c r="BZ103" s="181">
        <v>0</v>
      </c>
      <c r="CA103" s="181">
        <v>0</v>
      </c>
      <c r="CB103" s="181">
        <v>0</v>
      </c>
      <c r="CC103" s="181">
        <v>0</v>
      </c>
      <c r="CD103" s="181">
        <v>0</v>
      </c>
      <c r="CE103" s="181">
        <v>0</v>
      </c>
      <c r="CF103" s="181">
        <v>0</v>
      </c>
      <c r="CG103" s="181">
        <v>0</v>
      </c>
      <c r="CH103" s="181">
        <v>0</v>
      </c>
      <c r="CI103" s="181">
        <v>0</v>
      </c>
      <c r="CJ103" s="181">
        <v>0</v>
      </c>
      <c r="CK103" s="181">
        <v>0</v>
      </c>
      <c r="CL103" s="181">
        <v>0</v>
      </c>
      <c r="CM103" s="181">
        <v>0</v>
      </c>
      <c r="CN103" s="181">
        <v>0</v>
      </c>
      <c r="CO103" s="181">
        <v>0</v>
      </c>
      <c r="CP103" s="181">
        <v>0</v>
      </c>
      <c r="CQ103" s="182" t="s">
        <v>467</v>
      </c>
      <c r="CR103" s="182" t="s">
        <v>467</v>
      </c>
      <c r="CS103" s="182" t="s">
        <v>467</v>
      </c>
      <c r="CT103" s="181">
        <v>0</v>
      </c>
      <c r="CU103" s="181">
        <v>0</v>
      </c>
      <c r="CV103" s="181">
        <v>0</v>
      </c>
      <c r="CW103" s="181">
        <v>0</v>
      </c>
      <c r="CX103" s="181">
        <v>0</v>
      </c>
      <c r="CY103" s="181">
        <v>0</v>
      </c>
      <c r="CZ103" s="182" t="s">
        <v>467</v>
      </c>
      <c r="DA103" s="182" t="s">
        <v>467</v>
      </c>
      <c r="DB103" s="182" t="s">
        <v>467</v>
      </c>
      <c r="DC103" s="181">
        <v>0</v>
      </c>
      <c r="DD103" s="181">
        <v>0</v>
      </c>
      <c r="DE103" s="181">
        <v>0</v>
      </c>
      <c r="DF103" s="181">
        <v>0</v>
      </c>
      <c r="DG103" s="183">
        <v>0</v>
      </c>
    </row>
    <row r="104" spans="1:111">
      <c r="A104" s="334" t="s">
        <v>757</v>
      </c>
      <c r="B104" s="335" t="s">
        <v>504</v>
      </c>
      <c r="C104" s="335" t="s">
        <v>504</v>
      </c>
      <c r="D104" s="253" t="s">
        <v>758</v>
      </c>
      <c r="E104" s="181">
        <v>5014026.2699999996</v>
      </c>
      <c r="F104" s="181">
        <v>4440341.8899999997</v>
      </c>
      <c r="G104" s="181">
        <v>1318916.8</v>
      </c>
      <c r="H104" s="181">
        <v>1617877.9</v>
      </c>
      <c r="I104" s="181">
        <v>9900</v>
      </c>
      <c r="J104" s="181">
        <v>112329</v>
      </c>
      <c r="K104" s="181">
        <v>0</v>
      </c>
      <c r="L104" s="181">
        <v>0</v>
      </c>
      <c r="M104" s="181">
        <v>129067.2</v>
      </c>
      <c r="N104" s="181">
        <v>0</v>
      </c>
      <c r="O104" s="181">
        <v>0</v>
      </c>
      <c r="P104" s="181">
        <v>586645.75</v>
      </c>
      <c r="Q104" s="181">
        <v>0</v>
      </c>
      <c r="R104" s="181">
        <v>0</v>
      </c>
      <c r="S104" s="181">
        <v>665605.24</v>
      </c>
      <c r="T104" s="181">
        <v>547733.57999999996</v>
      </c>
      <c r="U104" s="181">
        <v>12609.99</v>
      </c>
      <c r="V104" s="181">
        <v>1376</v>
      </c>
      <c r="W104" s="181">
        <v>0</v>
      </c>
      <c r="X104" s="181">
        <v>1111.75</v>
      </c>
      <c r="Y104" s="181">
        <v>0</v>
      </c>
      <c r="Z104" s="181">
        <v>0</v>
      </c>
      <c r="AA104" s="181">
        <v>46690</v>
      </c>
      <c r="AB104" s="181">
        <v>0</v>
      </c>
      <c r="AC104" s="181">
        <v>0</v>
      </c>
      <c r="AD104" s="181">
        <v>11541</v>
      </c>
      <c r="AE104" s="181">
        <v>0</v>
      </c>
      <c r="AF104" s="181">
        <v>5770</v>
      </c>
      <c r="AG104" s="181">
        <v>0</v>
      </c>
      <c r="AH104" s="181">
        <v>7380</v>
      </c>
      <c r="AI104" s="181">
        <v>3300</v>
      </c>
      <c r="AJ104" s="181">
        <v>14089</v>
      </c>
      <c r="AK104" s="181">
        <v>0</v>
      </c>
      <c r="AL104" s="181">
        <v>0</v>
      </c>
      <c r="AM104" s="181">
        <v>0</v>
      </c>
      <c r="AN104" s="181">
        <v>95</v>
      </c>
      <c r="AO104" s="181">
        <v>200000</v>
      </c>
      <c r="AP104" s="181">
        <v>76247.759999999995</v>
      </c>
      <c r="AQ104" s="181">
        <v>2910</v>
      </c>
      <c r="AR104" s="181">
        <v>88734.2</v>
      </c>
      <c r="AS104" s="181">
        <v>0</v>
      </c>
      <c r="AT104" s="181">
        <v>0</v>
      </c>
      <c r="AU104" s="181">
        <v>75878.880000000005</v>
      </c>
      <c r="AV104" s="181">
        <v>25950.799999999999</v>
      </c>
      <c r="AW104" s="181">
        <v>0</v>
      </c>
      <c r="AX104" s="181">
        <v>0</v>
      </c>
      <c r="AY104" s="181">
        <v>0</v>
      </c>
      <c r="AZ104" s="181">
        <v>0</v>
      </c>
      <c r="BA104" s="181">
        <v>0</v>
      </c>
      <c r="BB104" s="181">
        <v>0</v>
      </c>
      <c r="BC104" s="181">
        <v>0</v>
      </c>
      <c r="BD104" s="181">
        <v>0</v>
      </c>
      <c r="BE104" s="181">
        <v>0</v>
      </c>
      <c r="BF104" s="181">
        <v>0</v>
      </c>
      <c r="BG104" s="181">
        <v>25950.799999999999</v>
      </c>
      <c r="BH104" s="181">
        <v>0</v>
      </c>
      <c r="BI104" s="181">
        <v>0</v>
      </c>
      <c r="BJ104" s="181">
        <v>0</v>
      </c>
      <c r="BK104" s="181">
        <v>0</v>
      </c>
      <c r="BL104" s="181">
        <v>0</v>
      </c>
      <c r="BM104" s="182" t="s">
        <v>467</v>
      </c>
      <c r="BN104" s="182" t="s">
        <v>467</v>
      </c>
      <c r="BO104" s="182" t="s">
        <v>467</v>
      </c>
      <c r="BP104" s="182" t="s">
        <v>467</v>
      </c>
      <c r="BQ104" s="182" t="s">
        <v>467</v>
      </c>
      <c r="BR104" s="182" t="s">
        <v>467</v>
      </c>
      <c r="BS104" s="182" t="s">
        <v>467</v>
      </c>
      <c r="BT104" s="182" t="s">
        <v>467</v>
      </c>
      <c r="BU104" s="182" t="s">
        <v>467</v>
      </c>
      <c r="BV104" s="182" t="s">
        <v>467</v>
      </c>
      <c r="BW104" s="182" t="s">
        <v>467</v>
      </c>
      <c r="BX104" s="182" t="s">
        <v>467</v>
      </c>
      <c r="BY104" s="182" t="s">
        <v>467</v>
      </c>
      <c r="BZ104" s="181">
        <v>0</v>
      </c>
      <c r="CA104" s="181">
        <v>0</v>
      </c>
      <c r="CB104" s="181">
        <v>0</v>
      </c>
      <c r="CC104" s="181">
        <v>0</v>
      </c>
      <c r="CD104" s="181">
        <v>0</v>
      </c>
      <c r="CE104" s="181">
        <v>0</v>
      </c>
      <c r="CF104" s="181">
        <v>0</v>
      </c>
      <c r="CG104" s="181">
        <v>0</v>
      </c>
      <c r="CH104" s="181">
        <v>0</v>
      </c>
      <c r="CI104" s="181">
        <v>0</v>
      </c>
      <c r="CJ104" s="181">
        <v>0</v>
      </c>
      <c r="CK104" s="181">
        <v>0</v>
      </c>
      <c r="CL104" s="181">
        <v>0</v>
      </c>
      <c r="CM104" s="181">
        <v>0</v>
      </c>
      <c r="CN104" s="181">
        <v>0</v>
      </c>
      <c r="CO104" s="181">
        <v>0</v>
      </c>
      <c r="CP104" s="181">
        <v>0</v>
      </c>
      <c r="CQ104" s="182" t="s">
        <v>467</v>
      </c>
      <c r="CR104" s="182" t="s">
        <v>467</v>
      </c>
      <c r="CS104" s="182" t="s">
        <v>467</v>
      </c>
      <c r="CT104" s="181">
        <v>0</v>
      </c>
      <c r="CU104" s="181">
        <v>0</v>
      </c>
      <c r="CV104" s="181">
        <v>0</v>
      </c>
      <c r="CW104" s="181">
        <v>0</v>
      </c>
      <c r="CX104" s="181">
        <v>0</v>
      </c>
      <c r="CY104" s="181">
        <v>0</v>
      </c>
      <c r="CZ104" s="182" t="s">
        <v>467</v>
      </c>
      <c r="DA104" s="182" t="s">
        <v>467</v>
      </c>
      <c r="DB104" s="182" t="s">
        <v>467</v>
      </c>
      <c r="DC104" s="181">
        <v>0</v>
      </c>
      <c r="DD104" s="181">
        <v>0</v>
      </c>
      <c r="DE104" s="181">
        <v>0</v>
      </c>
      <c r="DF104" s="181">
        <v>0</v>
      </c>
      <c r="DG104" s="183">
        <v>0</v>
      </c>
    </row>
    <row r="105" spans="1:111" ht="24" customHeight="1">
      <c r="A105" s="334" t="s">
        <v>759</v>
      </c>
      <c r="B105" s="335" t="s">
        <v>504</v>
      </c>
      <c r="C105" s="335" t="s">
        <v>504</v>
      </c>
      <c r="D105" s="253" t="s">
        <v>625</v>
      </c>
      <c r="E105" s="181">
        <v>5014026.2699999996</v>
      </c>
      <c r="F105" s="181">
        <v>4440341.8899999997</v>
      </c>
      <c r="G105" s="181">
        <v>1318916.8</v>
      </c>
      <c r="H105" s="181">
        <v>1617877.9</v>
      </c>
      <c r="I105" s="181">
        <v>9900</v>
      </c>
      <c r="J105" s="181">
        <v>112329</v>
      </c>
      <c r="K105" s="181">
        <v>0</v>
      </c>
      <c r="L105" s="181">
        <v>0</v>
      </c>
      <c r="M105" s="181">
        <v>129067.2</v>
      </c>
      <c r="N105" s="181">
        <v>0</v>
      </c>
      <c r="O105" s="181">
        <v>0</v>
      </c>
      <c r="P105" s="181">
        <v>586645.75</v>
      </c>
      <c r="Q105" s="181">
        <v>0</v>
      </c>
      <c r="R105" s="181">
        <v>0</v>
      </c>
      <c r="S105" s="181">
        <v>665605.24</v>
      </c>
      <c r="T105" s="181">
        <v>547733.57999999996</v>
      </c>
      <c r="U105" s="181">
        <v>12609.99</v>
      </c>
      <c r="V105" s="181">
        <v>1376</v>
      </c>
      <c r="W105" s="181">
        <v>0</v>
      </c>
      <c r="X105" s="181">
        <v>1111.75</v>
      </c>
      <c r="Y105" s="181">
        <v>0</v>
      </c>
      <c r="Z105" s="181">
        <v>0</v>
      </c>
      <c r="AA105" s="181">
        <v>46690</v>
      </c>
      <c r="AB105" s="181">
        <v>0</v>
      </c>
      <c r="AC105" s="181">
        <v>0</v>
      </c>
      <c r="AD105" s="181">
        <v>11541</v>
      </c>
      <c r="AE105" s="181">
        <v>0</v>
      </c>
      <c r="AF105" s="181">
        <v>5770</v>
      </c>
      <c r="AG105" s="181">
        <v>0</v>
      </c>
      <c r="AH105" s="181">
        <v>7380</v>
      </c>
      <c r="AI105" s="181">
        <v>3300</v>
      </c>
      <c r="AJ105" s="181">
        <v>14089</v>
      </c>
      <c r="AK105" s="181">
        <v>0</v>
      </c>
      <c r="AL105" s="181">
        <v>0</v>
      </c>
      <c r="AM105" s="181">
        <v>0</v>
      </c>
      <c r="AN105" s="181">
        <v>95</v>
      </c>
      <c r="AO105" s="181">
        <v>200000</v>
      </c>
      <c r="AP105" s="181">
        <v>76247.759999999995</v>
      </c>
      <c r="AQ105" s="181">
        <v>2910</v>
      </c>
      <c r="AR105" s="181">
        <v>88734.2</v>
      </c>
      <c r="AS105" s="181">
        <v>0</v>
      </c>
      <c r="AT105" s="181">
        <v>0</v>
      </c>
      <c r="AU105" s="181">
        <v>75878.880000000005</v>
      </c>
      <c r="AV105" s="181">
        <v>25950.799999999999</v>
      </c>
      <c r="AW105" s="181">
        <v>0</v>
      </c>
      <c r="AX105" s="181">
        <v>0</v>
      </c>
      <c r="AY105" s="181">
        <v>0</v>
      </c>
      <c r="AZ105" s="181">
        <v>0</v>
      </c>
      <c r="BA105" s="181">
        <v>0</v>
      </c>
      <c r="BB105" s="181">
        <v>0</v>
      </c>
      <c r="BC105" s="181">
        <v>0</v>
      </c>
      <c r="BD105" s="181">
        <v>0</v>
      </c>
      <c r="BE105" s="181">
        <v>0</v>
      </c>
      <c r="BF105" s="181">
        <v>0</v>
      </c>
      <c r="BG105" s="181">
        <v>25950.799999999999</v>
      </c>
      <c r="BH105" s="181">
        <v>0</v>
      </c>
      <c r="BI105" s="181">
        <v>0</v>
      </c>
      <c r="BJ105" s="181">
        <v>0</v>
      </c>
      <c r="BK105" s="181">
        <v>0</v>
      </c>
      <c r="BL105" s="181">
        <v>0</v>
      </c>
      <c r="BM105" s="182" t="s">
        <v>467</v>
      </c>
      <c r="BN105" s="182" t="s">
        <v>467</v>
      </c>
      <c r="BO105" s="182" t="s">
        <v>467</v>
      </c>
      <c r="BP105" s="182" t="s">
        <v>467</v>
      </c>
      <c r="BQ105" s="182" t="s">
        <v>467</v>
      </c>
      <c r="BR105" s="182" t="s">
        <v>467</v>
      </c>
      <c r="BS105" s="182" t="s">
        <v>467</v>
      </c>
      <c r="BT105" s="182" t="s">
        <v>467</v>
      </c>
      <c r="BU105" s="182" t="s">
        <v>467</v>
      </c>
      <c r="BV105" s="182" t="s">
        <v>467</v>
      </c>
      <c r="BW105" s="182" t="s">
        <v>467</v>
      </c>
      <c r="BX105" s="182" t="s">
        <v>467</v>
      </c>
      <c r="BY105" s="182" t="s">
        <v>467</v>
      </c>
      <c r="BZ105" s="181">
        <v>0</v>
      </c>
      <c r="CA105" s="181">
        <v>0</v>
      </c>
      <c r="CB105" s="181">
        <v>0</v>
      </c>
      <c r="CC105" s="181">
        <v>0</v>
      </c>
      <c r="CD105" s="181">
        <v>0</v>
      </c>
      <c r="CE105" s="181">
        <v>0</v>
      </c>
      <c r="CF105" s="181">
        <v>0</v>
      </c>
      <c r="CG105" s="181">
        <v>0</v>
      </c>
      <c r="CH105" s="181">
        <v>0</v>
      </c>
      <c r="CI105" s="181">
        <v>0</v>
      </c>
      <c r="CJ105" s="181">
        <v>0</v>
      </c>
      <c r="CK105" s="181">
        <v>0</v>
      </c>
      <c r="CL105" s="181">
        <v>0</v>
      </c>
      <c r="CM105" s="181">
        <v>0</v>
      </c>
      <c r="CN105" s="181">
        <v>0</v>
      </c>
      <c r="CO105" s="181">
        <v>0</v>
      </c>
      <c r="CP105" s="181">
        <v>0</v>
      </c>
      <c r="CQ105" s="182" t="s">
        <v>467</v>
      </c>
      <c r="CR105" s="182" t="s">
        <v>467</v>
      </c>
      <c r="CS105" s="182" t="s">
        <v>467</v>
      </c>
      <c r="CT105" s="181">
        <v>0</v>
      </c>
      <c r="CU105" s="181">
        <v>0</v>
      </c>
      <c r="CV105" s="181">
        <v>0</v>
      </c>
      <c r="CW105" s="181">
        <v>0</v>
      </c>
      <c r="CX105" s="181">
        <v>0</v>
      </c>
      <c r="CY105" s="181">
        <v>0</v>
      </c>
      <c r="CZ105" s="182" t="s">
        <v>467</v>
      </c>
      <c r="DA105" s="182" t="s">
        <v>467</v>
      </c>
      <c r="DB105" s="182" t="s">
        <v>467</v>
      </c>
      <c r="DC105" s="181">
        <v>0</v>
      </c>
      <c r="DD105" s="181">
        <v>0</v>
      </c>
      <c r="DE105" s="181">
        <v>0</v>
      </c>
      <c r="DF105" s="181">
        <v>0</v>
      </c>
      <c r="DG105" s="183">
        <v>0</v>
      </c>
    </row>
    <row r="106" spans="1:111" ht="24" customHeight="1">
      <c r="A106" s="334" t="s">
        <v>760</v>
      </c>
      <c r="B106" s="335" t="s">
        <v>504</v>
      </c>
      <c r="C106" s="335" t="s">
        <v>504</v>
      </c>
      <c r="D106" s="253" t="s">
        <v>761</v>
      </c>
      <c r="E106" s="181">
        <v>9852793</v>
      </c>
      <c r="F106" s="181">
        <v>8318392</v>
      </c>
      <c r="G106" s="181">
        <v>2036265</v>
      </c>
      <c r="H106" s="181">
        <v>3442250</v>
      </c>
      <c r="I106" s="181">
        <v>159488</v>
      </c>
      <c r="J106" s="181">
        <v>0</v>
      </c>
      <c r="K106" s="181">
        <v>0</v>
      </c>
      <c r="L106" s="181">
        <v>0</v>
      </c>
      <c r="M106" s="181">
        <v>0</v>
      </c>
      <c r="N106" s="181">
        <v>0</v>
      </c>
      <c r="O106" s="181">
        <v>0</v>
      </c>
      <c r="P106" s="181">
        <v>34815</v>
      </c>
      <c r="Q106" s="181">
        <v>0</v>
      </c>
      <c r="R106" s="181">
        <v>0</v>
      </c>
      <c r="S106" s="181">
        <v>2645574</v>
      </c>
      <c r="T106" s="181">
        <v>1517481</v>
      </c>
      <c r="U106" s="181">
        <v>60000</v>
      </c>
      <c r="V106" s="181">
        <v>10000</v>
      </c>
      <c r="W106" s="181">
        <v>0</v>
      </c>
      <c r="X106" s="181">
        <v>0</v>
      </c>
      <c r="Y106" s="181">
        <v>40000</v>
      </c>
      <c r="Z106" s="181">
        <v>140000</v>
      </c>
      <c r="AA106" s="181">
        <v>97840</v>
      </c>
      <c r="AB106" s="181">
        <v>0</v>
      </c>
      <c r="AC106" s="181">
        <v>0</v>
      </c>
      <c r="AD106" s="181">
        <v>60000</v>
      </c>
      <c r="AE106" s="181">
        <v>0</v>
      </c>
      <c r="AF106" s="181">
        <v>40000</v>
      </c>
      <c r="AG106" s="181">
        <v>0</v>
      </c>
      <c r="AH106" s="181">
        <v>0</v>
      </c>
      <c r="AI106" s="181">
        <v>40000</v>
      </c>
      <c r="AJ106" s="181">
        <v>20000</v>
      </c>
      <c r="AK106" s="181">
        <v>0</v>
      </c>
      <c r="AL106" s="181">
        <v>0</v>
      </c>
      <c r="AM106" s="181">
        <v>0</v>
      </c>
      <c r="AN106" s="181">
        <v>0</v>
      </c>
      <c r="AO106" s="181">
        <v>0</v>
      </c>
      <c r="AP106" s="181">
        <v>116048</v>
      </c>
      <c r="AQ106" s="181">
        <v>3360</v>
      </c>
      <c r="AR106" s="181">
        <v>66000</v>
      </c>
      <c r="AS106" s="181">
        <v>495300</v>
      </c>
      <c r="AT106" s="181">
        <v>0</v>
      </c>
      <c r="AU106" s="181">
        <v>328933</v>
      </c>
      <c r="AV106" s="181">
        <v>16920</v>
      </c>
      <c r="AW106" s="181">
        <v>0</v>
      </c>
      <c r="AX106" s="181">
        <v>0</v>
      </c>
      <c r="AY106" s="181">
        <v>0</v>
      </c>
      <c r="AZ106" s="181">
        <v>0</v>
      </c>
      <c r="BA106" s="181">
        <v>16920</v>
      </c>
      <c r="BB106" s="181">
        <v>0</v>
      </c>
      <c r="BC106" s="181">
        <v>0</v>
      </c>
      <c r="BD106" s="181">
        <v>0</v>
      </c>
      <c r="BE106" s="181">
        <v>0</v>
      </c>
      <c r="BF106" s="181">
        <v>0</v>
      </c>
      <c r="BG106" s="181">
        <v>0</v>
      </c>
      <c r="BH106" s="181">
        <v>0</v>
      </c>
      <c r="BI106" s="181">
        <v>0</v>
      </c>
      <c r="BJ106" s="181">
        <v>0</v>
      </c>
      <c r="BK106" s="181">
        <v>0</v>
      </c>
      <c r="BL106" s="181">
        <v>0</v>
      </c>
      <c r="BM106" s="182" t="s">
        <v>467</v>
      </c>
      <c r="BN106" s="182" t="s">
        <v>467</v>
      </c>
      <c r="BO106" s="182" t="s">
        <v>467</v>
      </c>
      <c r="BP106" s="182" t="s">
        <v>467</v>
      </c>
      <c r="BQ106" s="182" t="s">
        <v>467</v>
      </c>
      <c r="BR106" s="182" t="s">
        <v>467</v>
      </c>
      <c r="BS106" s="182" t="s">
        <v>467</v>
      </c>
      <c r="BT106" s="182" t="s">
        <v>467</v>
      </c>
      <c r="BU106" s="182" t="s">
        <v>467</v>
      </c>
      <c r="BV106" s="182" t="s">
        <v>467</v>
      </c>
      <c r="BW106" s="182" t="s">
        <v>467</v>
      </c>
      <c r="BX106" s="182" t="s">
        <v>467</v>
      </c>
      <c r="BY106" s="182" t="s">
        <v>467</v>
      </c>
      <c r="BZ106" s="181">
        <v>0</v>
      </c>
      <c r="CA106" s="181">
        <v>0</v>
      </c>
      <c r="CB106" s="181">
        <v>0</v>
      </c>
      <c r="CC106" s="181">
        <v>0</v>
      </c>
      <c r="CD106" s="181">
        <v>0</v>
      </c>
      <c r="CE106" s="181">
        <v>0</v>
      </c>
      <c r="CF106" s="181">
        <v>0</v>
      </c>
      <c r="CG106" s="181">
        <v>0</v>
      </c>
      <c r="CH106" s="181">
        <v>0</v>
      </c>
      <c r="CI106" s="181">
        <v>0</v>
      </c>
      <c r="CJ106" s="181">
        <v>0</v>
      </c>
      <c r="CK106" s="181">
        <v>0</v>
      </c>
      <c r="CL106" s="181">
        <v>0</v>
      </c>
      <c r="CM106" s="181">
        <v>0</v>
      </c>
      <c r="CN106" s="181">
        <v>0</v>
      </c>
      <c r="CO106" s="181">
        <v>0</v>
      </c>
      <c r="CP106" s="181">
        <v>0</v>
      </c>
      <c r="CQ106" s="182" t="s">
        <v>467</v>
      </c>
      <c r="CR106" s="182" t="s">
        <v>467</v>
      </c>
      <c r="CS106" s="182" t="s">
        <v>467</v>
      </c>
      <c r="CT106" s="181">
        <v>0</v>
      </c>
      <c r="CU106" s="181">
        <v>0</v>
      </c>
      <c r="CV106" s="181">
        <v>0</v>
      </c>
      <c r="CW106" s="181">
        <v>0</v>
      </c>
      <c r="CX106" s="181">
        <v>0</v>
      </c>
      <c r="CY106" s="181">
        <v>0</v>
      </c>
      <c r="CZ106" s="182" t="s">
        <v>467</v>
      </c>
      <c r="DA106" s="182" t="s">
        <v>467</v>
      </c>
      <c r="DB106" s="182" t="s">
        <v>467</v>
      </c>
      <c r="DC106" s="181">
        <v>0</v>
      </c>
      <c r="DD106" s="181">
        <v>0</v>
      </c>
      <c r="DE106" s="181">
        <v>0</v>
      </c>
      <c r="DF106" s="181">
        <v>0</v>
      </c>
      <c r="DG106" s="183">
        <v>0</v>
      </c>
    </row>
    <row r="107" spans="1:111">
      <c r="A107" s="334" t="s">
        <v>762</v>
      </c>
      <c r="B107" s="335" t="s">
        <v>504</v>
      </c>
      <c r="C107" s="335" t="s">
        <v>504</v>
      </c>
      <c r="D107" s="253" t="s">
        <v>625</v>
      </c>
      <c r="E107" s="181">
        <v>9835873</v>
      </c>
      <c r="F107" s="181">
        <v>8318392</v>
      </c>
      <c r="G107" s="181">
        <v>2036265</v>
      </c>
      <c r="H107" s="181">
        <v>3442250</v>
      </c>
      <c r="I107" s="181">
        <v>159488</v>
      </c>
      <c r="J107" s="181">
        <v>0</v>
      </c>
      <c r="K107" s="181">
        <v>0</v>
      </c>
      <c r="L107" s="181">
        <v>0</v>
      </c>
      <c r="M107" s="181">
        <v>0</v>
      </c>
      <c r="N107" s="181">
        <v>0</v>
      </c>
      <c r="O107" s="181">
        <v>0</v>
      </c>
      <c r="P107" s="181">
        <v>34815</v>
      </c>
      <c r="Q107" s="181">
        <v>0</v>
      </c>
      <c r="R107" s="181">
        <v>0</v>
      </c>
      <c r="S107" s="181">
        <v>2645574</v>
      </c>
      <c r="T107" s="181">
        <v>1517481</v>
      </c>
      <c r="U107" s="181">
        <v>60000</v>
      </c>
      <c r="V107" s="181">
        <v>10000</v>
      </c>
      <c r="W107" s="181">
        <v>0</v>
      </c>
      <c r="X107" s="181">
        <v>0</v>
      </c>
      <c r="Y107" s="181">
        <v>40000</v>
      </c>
      <c r="Z107" s="181">
        <v>140000</v>
      </c>
      <c r="AA107" s="181">
        <v>97840</v>
      </c>
      <c r="AB107" s="181">
        <v>0</v>
      </c>
      <c r="AC107" s="181">
        <v>0</v>
      </c>
      <c r="AD107" s="181">
        <v>60000</v>
      </c>
      <c r="AE107" s="181">
        <v>0</v>
      </c>
      <c r="AF107" s="181">
        <v>40000</v>
      </c>
      <c r="AG107" s="181">
        <v>0</v>
      </c>
      <c r="AH107" s="181">
        <v>0</v>
      </c>
      <c r="AI107" s="181">
        <v>40000</v>
      </c>
      <c r="AJ107" s="181">
        <v>20000</v>
      </c>
      <c r="AK107" s="181">
        <v>0</v>
      </c>
      <c r="AL107" s="181">
        <v>0</v>
      </c>
      <c r="AM107" s="181">
        <v>0</v>
      </c>
      <c r="AN107" s="181">
        <v>0</v>
      </c>
      <c r="AO107" s="181">
        <v>0</v>
      </c>
      <c r="AP107" s="181">
        <v>116048</v>
      </c>
      <c r="AQ107" s="181">
        <v>3360</v>
      </c>
      <c r="AR107" s="181">
        <v>66000</v>
      </c>
      <c r="AS107" s="181">
        <v>495300</v>
      </c>
      <c r="AT107" s="181">
        <v>0</v>
      </c>
      <c r="AU107" s="181">
        <v>328933</v>
      </c>
      <c r="AV107" s="181">
        <v>0</v>
      </c>
      <c r="AW107" s="181">
        <v>0</v>
      </c>
      <c r="AX107" s="181">
        <v>0</v>
      </c>
      <c r="AY107" s="181">
        <v>0</v>
      </c>
      <c r="AZ107" s="181">
        <v>0</v>
      </c>
      <c r="BA107" s="181">
        <v>0</v>
      </c>
      <c r="BB107" s="181">
        <v>0</v>
      </c>
      <c r="BC107" s="181">
        <v>0</v>
      </c>
      <c r="BD107" s="181">
        <v>0</v>
      </c>
      <c r="BE107" s="181">
        <v>0</v>
      </c>
      <c r="BF107" s="181">
        <v>0</v>
      </c>
      <c r="BG107" s="181">
        <v>0</v>
      </c>
      <c r="BH107" s="181">
        <v>0</v>
      </c>
      <c r="BI107" s="181">
        <v>0</v>
      </c>
      <c r="BJ107" s="181">
        <v>0</v>
      </c>
      <c r="BK107" s="181">
        <v>0</v>
      </c>
      <c r="BL107" s="181">
        <v>0</v>
      </c>
      <c r="BM107" s="182" t="s">
        <v>467</v>
      </c>
      <c r="BN107" s="182" t="s">
        <v>467</v>
      </c>
      <c r="BO107" s="182" t="s">
        <v>467</v>
      </c>
      <c r="BP107" s="182" t="s">
        <v>467</v>
      </c>
      <c r="BQ107" s="182" t="s">
        <v>467</v>
      </c>
      <c r="BR107" s="182" t="s">
        <v>467</v>
      </c>
      <c r="BS107" s="182" t="s">
        <v>467</v>
      </c>
      <c r="BT107" s="182" t="s">
        <v>467</v>
      </c>
      <c r="BU107" s="182" t="s">
        <v>467</v>
      </c>
      <c r="BV107" s="182" t="s">
        <v>467</v>
      </c>
      <c r="BW107" s="182" t="s">
        <v>467</v>
      </c>
      <c r="BX107" s="182" t="s">
        <v>467</v>
      </c>
      <c r="BY107" s="182" t="s">
        <v>467</v>
      </c>
      <c r="BZ107" s="181">
        <v>0</v>
      </c>
      <c r="CA107" s="181">
        <v>0</v>
      </c>
      <c r="CB107" s="181">
        <v>0</v>
      </c>
      <c r="CC107" s="181">
        <v>0</v>
      </c>
      <c r="CD107" s="181">
        <v>0</v>
      </c>
      <c r="CE107" s="181">
        <v>0</v>
      </c>
      <c r="CF107" s="181">
        <v>0</v>
      </c>
      <c r="CG107" s="181">
        <v>0</v>
      </c>
      <c r="CH107" s="181">
        <v>0</v>
      </c>
      <c r="CI107" s="181">
        <v>0</v>
      </c>
      <c r="CJ107" s="181">
        <v>0</v>
      </c>
      <c r="CK107" s="181">
        <v>0</v>
      </c>
      <c r="CL107" s="181">
        <v>0</v>
      </c>
      <c r="CM107" s="181">
        <v>0</v>
      </c>
      <c r="CN107" s="181">
        <v>0</v>
      </c>
      <c r="CO107" s="181">
        <v>0</v>
      </c>
      <c r="CP107" s="181">
        <v>0</v>
      </c>
      <c r="CQ107" s="182" t="s">
        <v>467</v>
      </c>
      <c r="CR107" s="182" t="s">
        <v>467</v>
      </c>
      <c r="CS107" s="182" t="s">
        <v>467</v>
      </c>
      <c r="CT107" s="181">
        <v>0</v>
      </c>
      <c r="CU107" s="181">
        <v>0</v>
      </c>
      <c r="CV107" s="181">
        <v>0</v>
      </c>
      <c r="CW107" s="181">
        <v>0</v>
      </c>
      <c r="CX107" s="181">
        <v>0</v>
      </c>
      <c r="CY107" s="181">
        <v>0</v>
      </c>
      <c r="CZ107" s="182" t="s">
        <v>467</v>
      </c>
      <c r="DA107" s="182" t="s">
        <v>467</v>
      </c>
      <c r="DB107" s="182" t="s">
        <v>467</v>
      </c>
      <c r="DC107" s="181">
        <v>0</v>
      </c>
      <c r="DD107" s="181">
        <v>0</v>
      </c>
      <c r="DE107" s="181">
        <v>0</v>
      </c>
      <c r="DF107" s="181">
        <v>0</v>
      </c>
      <c r="DG107" s="183">
        <v>0</v>
      </c>
    </row>
    <row r="108" spans="1:111">
      <c r="A108" s="334" t="s">
        <v>763</v>
      </c>
      <c r="B108" s="335" t="s">
        <v>504</v>
      </c>
      <c r="C108" s="335" t="s">
        <v>504</v>
      </c>
      <c r="D108" s="253" t="s">
        <v>764</v>
      </c>
      <c r="E108" s="181">
        <v>16920</v>
      </c>
      <c r="F108" s="181">
        <v>0</v>
      </c>
      <c r="G108" s="181">
        <v>0</v>
      </c>
      <c r="H108" s="181">
        <v>0</v>
      </c>
      <c r="I108" s="181">
        <v>0</v>
      </c>
      <c r="J108" s="181">
        <v>0</v>
      </c>
      <c r="K108" s="181">
        <v>0</v>
      </c>
      <c r="L108" s="181">
        <v>0</v>
      </c>
      <c r="M108" s="181">
        <v>0</v>
      </c>
      <c r="N108" s="181">
        <v>0</v>
      </c>
      <c r="O108" s="181">
        <v>0</v>
      </c>
      <c r="P108" s="181">
        <v>0</v>
      </c>
      <c r="Q108" s="181">
        <v>0</v>
      </c>
      <c r="R108" s="181">
        <v>0</v>
      </c>
      <c r="S108" s="181">
        <v>0</v>
      </c>
      <c r="T108" s="181">
        <v>0</v>
      </c>
      <c r="U108" s="181">
        <v>0</v>
      </c>
      <c r="V108" s="181">
        <v>0</v>
      </c>
      <c r="W108" s="181">
        <v>0</v>
      </c>
      <c r="X108" s="181">
        <v>0</v>
      </c>
      <c r="Y108" s="181">
        <v>0</v>
      </c>
      <c r="Z108" s="181">
        <v>0</v>
      </c>
      <c r="AA108" s="181">
        <v>0</v>
      </c>
      <c r="AB108" s="181">
        <v>0</v>
      </c>
      <c r="AC108" s="181">
        <v>0</v>
      </c>
      <c r="AD108" s="181">
        <v>0</v>
      </c>
      <c r="AE108" s="181">
        <v>0</v>
      </c>
      <c r="AF108" s="181">
        <v>0</v>
      </c>
      <c r="AG108" s="181">
        <v>0</v>
      </c>
      <c r="AH108" s="181">
        <v>0</v>
      </c>
      <c r="AI108" s="181">
        <v>0</v>
      </c>
      <c r="AJ108" s="181">
        <v>0</v>
      </c>
      <c r="AK108" s="181">
        <v>0</v>
      </c>
      <c r="AL108" s="181">
        <v>0</v>
      </c>
      <c r="AM108" s="181">
        <v>0</v>
      </c>
      <c r="AN108" s="181">
        <v>0</v>
      </c>
      <c r="AO108" s="181">
        <v>0</v>
      </c>
      <c r="AP108" s="181">
        <v>0</v>
      </c>
      <c r="AQ108" s="181">
        <v>0</v>
      </c>
      <c r="AR108" s="181">
        <v>0</v>
      </c>
      <c r="AS108" s="181">
        <v>0</v>
      </c>
      <c r="AT108" s="181">
        <v>0</v>
      </c>
      <c r="AU108" s="181">
        <v>0</v>
      </c>
      <c r="AV108" s="181">
        <v>16920</v>
      </c>
      <c r="AW108" s="181">
        <v>0</v>
      </c>
      <c r="AX108" s="181">
        <v>0</v>
      </c>
      <c r="AY108" s="181">
        <v>0</v>
      </c>
      <c r="AZ108" s="181">
        <v>0</v>
      </c>
      <c r="BA108" s="181">
        <v>16920</v>
      </c>
      <c r="BB108" s="181">
        <v>0</v>
      </c>
      <c r="BC108" s="181">
        <v>0</v>
      </c>
      <c r="BD108" s="181">
        <v>0</v>
      </c>
      <c r="BE108" s="181">
        <v>0</v>
      </c>
      <c r="BF108" s="181">
        <v>0</v>
      </c>
      <c r="BG108" s="181">
        <v>0</v>
      </c>
      <c r="BH108" s="181">
        <v>0</v>
      </c>
      <c r="BI108" s="181">
        <v>0</v>
      </c>
      <c r="BJ108" s="181">
        <v>0</v>
      </c>
      <c r="BK108" s="181">
        <v>0</v>
      </c>
      <c r="BL108" s="181">
        <v>0</v>
      </c>
      <c r="BM108" s="182" t="s">
        <v>467</v>
      </c>
      <c r="BN108" s="182" t="s">
        <v>467</v>
      </c>
      <c r="BO108" s="182" t="s">
        <v>467</v>
      </c>
      <c r="BP108" s="182" t="s">
        <v>467</v>
      </c>
      <c r="BQ108" s="182" t="s">
        <v>467</v>
      </c>
      <c r="BR108" s="182" t="s">
        <v>467</v>
      </c>
      <c r="BS108" s="182" t="s">
        <v>467</v>
      </c>
      <c r="BT108" s="182" t="s">
        <v>467</v>
      </c>
      <c r="BU108" s="182" t="s">
        <v>467</v>
      </c>
      <c r="BV108" s="182" t="s">
        <v>467</v>
      </c>
      <c r="BW108" s="182" t="s">
        <v>467</v>
      </c>
      <c r="BX108" s="182" t="s">
        <v>467</v>
      </c>
      <c r="BY108" s="182" t="s">
        <v>467</v>
      </c>
      <c r="BZ108" s="181">
        <v>0</v>
      </c>
      <c r="CA108" s="181">
        <v>0</v>
      </c>
      <c r="CB108" s="181">
        <v>0</v>
      </c>
      <c r="CC108" s="181">
        <v>0</v>
      </c>
      <c r="CD108" s="181">
        <v>0</v>
      </c>
      <c r="CE108" s="181">
        <v>0</v>
      </c>
      <c r="CF108" s="181">
        <v>0</v>
      </c>
      <c r="CG108" s="181">
        <v>0</v>
      </c>
      <c r="CH108" s="181">
        <v>0</v>
      </c>
      <c r="CI108" s="181">
        <v>0</v>
      </c>
      <c r="CJ108" s="181">
        <v>0</v>
      </c>
      <c r="CK108" s="181">
        <v>0</v>
      </c>
      <c r="CL108" s="181">
        <v>0</v>
      </c>
      <c r="CM108" s="181">
        <v>0</v>
      </c>
      <c r="CN108" s="181">
        <v>0</v>
      </c>
      <c r="CO108" s="181">
        <v>0</v>
      </c>
      <c r="CP108" s="181">
        <v>0</v>
      </c>
      <c r="CQ108" s="182" t="s">
        <v>467</v>
      </c>
      <c r="CR108" s="182" t="s">
        <v>467</v>
      </c>
      <c r="CS108" s="182" t="s">
        <v>467</v>
      </c>
      <c r="CT108" s="181">
        <v>0</v>
      </c>
      <c r="CU108" s="181">
        <v>0</v>
      </c>
      <c r="CV108" s="181">
        <v>0</v>
      </c>
      <c r="CW108" s="181">
        <v>0</v>
      </c>
      <c r="CX108" s="181">
        <v>0</v>
      </c>
      <c r="CY108" s="181">
        <v>0</v>
      </c>
      <c r="CZ108" s="182" t="s">
        <v>467</v>
      </c>
      <c r="DA108" s="182" t="s">
        <v>467</v>
      </c>
      <c r="DB108" s="182" t="s">
        <v>467</v>
      </c>
      <c r="DC108" s="181">
        <v>0</v>
      </c>
      <c r="DD108" s="181">
        <v>0</v>
      </c>
      <c r="DE108" s="181">
        <v>0</v>
      </c>
      <c r="DF108" s="181">
        <v>0</v>
      </c>
      <c r="DG108" s="183">
        <v>0</v>
      </c>
    </row>
    <row r="109" spans="1:111" ht="24" customHeight="1">
      <c r="A109" s="334" t="s">
        <v>765</v>
      </c>
      <c r="B109" s="335" t="s">
        <v>504</v>
      </c>
      <c r="C109" s="335" t="s">
        <v>504</v>
      </c>
      <c r="D109" s="253" t="s">
        <v>766</v>
      </c>
      <c r="E109" s="181">
        <v>208776.17</v>
      </c>
      <c r="F109" s="181">
        <v>0</v>
      </c>
      <c r="G109" s="181">
        <v>0</v>
      </c>
      <c r="H109" s="181">
        <v>0</v>
      </c>
      <c r="I109" s="181">
        <v>0</v>
      </c>
      <c r="J109" s="181">
        <v>0</v>
      </c>
      <c r="K109" s="181">
        <v>0</v>
      </c>
      <c r="L109" s="181">
        <v>0</v>
      </c>
      <c r="M109" s="181">
        <v>0</v>
      </c>
      <c r="N109" s="181">
        <v>0</v>
      </c>
      <c r="O109" s="181">
        <v>0</v>
      </c>
      <c r="P109" s="181">
        <v>0</v>
      </c>
      <c r="Q109" s="181">
        <v>0</v>
      </c>
      <c r="R109" s="181">
        <v>0</v>
      </c>
      <c r="S109" s="181">
        <v>0</v>
      </c>
      <c r="T109" s="181">
        <v>0</v>
      </c>
      <c r="U109" s="181">
        <v>0</v>
      </c>
      <c r="V109" s="181">
        <v>0</v>
      </c>
      <c r="W109" s="181">
        <v>0</v>
      </c>
      <c r="X109" s="181">
        <v>0</v>
      </c>
      <c r="Y109" s="181">
        <v>0</v>
      </c>
      <c r="Z109" s="181">
        <v>0</v>
      </c>
      <c r="AA109" s="181">
        <v>0</v>
      </c>
      <c r="AB109" s="181">
        <v>0</v>
      </c>
      <c r="AC109" s="181">
        <v>0</v>
      </c>
      <c r="AD109" s="181">
        <v>0</v>
      </c>
      <c r="AE109" s="181">
        <v>0</v>
      </c>
      <c r="AF109" s="181">
        <v>0</v>
      </c>
      <c r="AG109" s="181">
        <v>0</v>
      </c>
      <c r="AH109" s="181">
        <v>0</v>
      </c>
      <c r="AI109" s="181">
        <v>0</v>
      </c>
      <c r="AJ109" s="181">
        <v>0</v>
      </c>
      <c r="AK109" s="181">
        <v>0</v>
      </c>
      <c r="AL109" s="181">
        <v>0</v>
      </c>
      <c r="AM109" s="181">
        <v>0</v>
      </c>
      <c r="AN109" s="181">
        <v>0</v>
      </c>
      <c r="AO109" s="181">
        <v>0</v>
      </c>
      <c r="AP109" s="181">
        <v>0</v>
      </c>
      <c r="AQ109" s="181">
        <v>0</v>
      </c>
      <c r="AR109" s="181">
        <v>0</v>
      </c>
      <c r="AS109" s="181">
        <v>0</v>
      </c>
      <c r="AT109" s="181">
        <v>0</v>
      </c>
      <c r="AU109" s="181">
        <v>0</v>
      </c>
      <c r="AV109" s="181">
        <v>0</v>
      </c>
      <c r="AW109" s="181">
        <v>0</v>
      </c>
      <c r="AX109" s="181">
        <v>0</v>
      </c>
      <c r="AY109" s="181">
        <v>0</v>
      </c>
      <c r="AZ109" s="181">
        <v>0</v>
      </c>
      <c r="BA109" s="181">
        <v>0</v>
      </c>
      <c r="BB109" s="181">
        <v>0</v>
      </c>
      <c r="BC109" s="181">
        <v>0</v>
      </c>
      <c r="BD109" s="181">
        <v>0</v>
      </c>
      <c r="BE109" s="181">
        <v>0</v>
      </c>
      <c r="BF109" s="181">
        <v>0</v>
      </c>
      <c r="BG109" s="181">
        <v>0</v>
      </c>
      <c r="BH109" s="181">
        <v>0</v>
      </c>
      <c r="BI109" s="181">
        <v>0</v>
      </c>
      <c r="BJ109" s="181">
        <v>0</v>
      </c>
      <c r="BK109" s="181">
        <v>0</v>
      </c>
      <c r="BL109" s="181">
        <v>0</v>
      </c>
      <c r="BM109" s="182" t="s">
        <v>467</v>
      </c>
      <c r="BN109" s="182" t="s">
        <v>467</v>
      </c>
      <c r="BO109" s="182" t="s">
        <v>467</v>
      </c>
      <c r="BP109" s="182" t="s">
        <v>467</v>
      </c>
      <c r="BQ109" s="182" t="s">
        <v>467</v>
      </c>
      <c r="BR109" s="182" t="s">
        <v>467</v>
      </c>
      <c r="BS109" s="182" t="s">
        <v>467</v>
      </c>
      <c r="BT109" s="182" t="s">
        <v>467</v>
      </c>
      <c r="BU109" s="182" t="s">
        <v>467</v>
      </c>
      <c r="BV109" s="182" t="s">
        <v>467</v>
      </c>
      <c r="BW109" s="182" t="s">
        <v>467</v>
      </c>
      <c r="BX109" s="182" t="s">
        <v>467</v>
      </c>
      <c r="BY109" s="182" t="s">
        <v>467</v>
      </c>
      <c r="BZ109" s="181">
        <v>0</v>
      </c>
      <c r="CA109" s="181">
        <v>0</v>
      </c>
      <c r="CB109" s="181">
        <v>0</v>
      </c>
      <c r="CC109" s="181">
        <v>0</v>
      </c>
      <c r="CD109" s="181">
        <v>0</v>
      </c>
      <c r="CE109" s="181">
        <v>0</v>
      </c>
      <c r="CF109" s="181">
        <v>0</v>
      </c>
      <c r="CG109" s="181">
        <v>0</v>
      </c>
      <c r="CH109" s="181">
        <v>0</v>
      </c>
      <c r="CI109" s="181">
        <v>0</v>
      </c>
      <c r="CJ109" s="181">
        <v>0</v>
      </c>
      <c r="CK109" s="181">
        <v>0</v>
      </c>
      <c r="CL109" s="181">
        <v>0</v>
      </c>
      <c r="CM109" s="181">
        <v>0</v>
      </c>
      <c r="CN109" s="181">
        <v>0</v>
      </c>
      <c r="CO109" s="181">
        <v>0</v>
      </c>
      <c r="CP109" s="181">
        <v>0</v>
      </c>
      <c r="CQ109" s="182" t="s">
        <v>467</v>
      </c>
      <c r="CR109" s="182" t="s">
        <v>467</v>
      </c>
      <c r="CS109" s="182" t="s">
        <v>467</v>
      </c>
      <c r="CT109" s="181">
        <v>0</v>
      </c>
      <c r="CU109" s="181">
        <v>0</v>
      </c>
      <c r="CV109" s="181">
        <v>0</v>
      </c>
      <c r="CW109" s="181">
        <v>0</v>
      </c>
      <c r="CX109" s="181">
        <v>0</v>
      </c>
      <c r="CY109" s="181">
        <v>0</v>
      </c>
      <c r="CZ109" s="182" t="s">
        <v>467</v>
      </c>
      <c r="DA109" s="182" t="s">
        <v>467</v>
      </c>
      <c r="DB109" s="182" t="s">
        <v>467</v>
      </c>
      <c r="DC109" s="181">
        <v>208776.17</v>
      </c>
      <c r="DD109" s="181">
        <v>0</v>
      </c>
      <c r="DE109" s="181">
        <v>0</v>
      </c>
      <c r="DF109" s="181">
        <v>0</v>
      </c>
      <c r="DG109" s="183">
        <v>208776.17</v>
      </c>
    </row>
    <row r="110" spans="1:111" ht="48" customHeight="1">
      <c r="A110" s="334" t="s">
        <v>767</v>
      </c>
      <c r="B110" s="335" t="s">
        <v>504</v>
      </c>
      <c r="C110" s="335" t="s">
        <v>504</v>
      </c>
      <c r="D110" s="253" t="s">
        <v>214</v>
      </c>
      <c r="E110" s="181">
        <v>208776.17</v>
      </c>
      <c r="F110" s="181">
        <v>0</v>
      </c>
      <c r="G110" s="181">
        <v>0</v>
      </c>
      <c r="H110" s="181">
        <v>0</v>
      </c>
      <c r="I110" s="181">
        <v>0</v>
      </c>
      <c r="J110" s="181">
        <v>0</v>
      </c>
      <c r="K110" s="181">
        <v>0</v>
      </c>
      <c r="L110" s="181">
        <v>0</v>
      </c>
      <c r="M110" s="181">
        <v>0</v>
      </c>
      <c r="N110" s="181">
        <v>0</v>
      </c>
      <c r="O110" s="181">
        <v>0</v>
      </c>
      <c r="P110" s="181">
        <v>0</v>
      </c>
      <c r="Q110" s="181">
        <v>0</v>
      </c>
      <c r="R110" s="181">
        <v>0</v>
      </c>
      <c r="S110" s="181">
        <v>0</v>
      </c>
      <c r="T110" s="181">
        <v>0</v>
      </c>
      <c r="U110" s="181">
        <v>0</v>
      </c>
      <c r="V110" s="181">
        <v>0</v>
      </c>
      <c r="W110" s="181">
        <v>0</v>
      </c>
      <c r="X110" s="181">
        <v>0</v>
      </c>
      <c r="Y110" s="181">
        <v>0</v>
      </c>
      <c r="Z110" s="181">
        <v>0</v>
      </c>
      <c r="AA110" s="181">
        <v>0</v>
      </c>
      <c r="AB110" s="181">
        <v>0</v>
      </c>
      <c r="AC110" s="181">
        <v>0</v>
      </c>
      <c r="AD110" s="181">
        <v>0</v>
      </c>
      <c r="AE110" s="181">
        <v>0</v>
      </c>
      <c r="AF110" s="181">
        <v>0</v>
      </c>
      <c r="AG110" s="181">
        <v>0</v>
      </c>
      <c r="AH110" s="181">
        <v>0</v>
      </c>
      <c r="AI110" s="181">
        <v>0</v>
      </c>
      <c r="AJ110" s="181">
        <v>0</v>
      </c>
      <c r="AK110" s="181">
        <v>0</v>
      </c>
      <c r="AL110" s="181">
        <v>0</v>
      </c>
      <c r="AM110" s="181">
        <v>0</v>
      </c>
      <c r="AN110" s="181">
        <v>0</v>
      </c>
      <c r="AO110" s="181">
        <v>0</v>
      </c>
      <c r="AP110" s="181">
        <v>0</v>
      </c>
      <c r="AQ110" s="181">
        <v>0</v>
      </c>
      <c r="AR110" s="181">
        <v>0</v>
      </c>
      <c r="AS110" s="181">
        <v>0</v>
      </c>
      <c r="AT110" s="181">
        <v>0</v>
      </c>
      <c r="AU110" s="181">
        <v>0</v>
      </c>
      <c r="AV110" s="181">
        <v>0</v>
      </c>
      <c r="AW110" s="181">
        <v>0</v>
      </c>
      <c r="AX110" s="181">
        <v>0</v>
      </c>
      <c r="AY110" s="181">
        <v>0</v>
      </c>
      <c r="AZ110" s="181">
        <v>0</v>
      </c>
      <c r="BA110" s="181">
        <v>0</v>
      </c>
      <c r="BB110" s="181">
        <v>0</v>
      </c>
      <c r="BC110" s="181">
        <v>0</v>
      </c>
      <c r="BD110" s="181">
        <v>0</v>
      </c>
      <c r="BE110" s="181">
        <v>0</v>
      </c>
      <c r="BF110" s="181">
        <v>0</v>
      </c>
      <c r="BG110" s="181">
        <v>0</v>
      </c>
      <c r="BH110" s="181">
        <v>0</v>
      </c>
      <c r="BI110" s="181">
        <v>0</v>
      </c>
      <c r="BJ110" s="181">
        <v>0</v>
      </c>
      <c r="BK110" s="181">
        <v>0</v>
      </c>
      <c r="BL110" s="181">
        <v>0</v>
      </c>
      <c r="BM110" s="182" t="s">
        <v>467</v>
      </c>
      <c r="BN110" s="182" t="s">
        <v>467</v>
      </c>
      <c r="BO110" s="182" t="s">
        <v>467</v>
      </c>
      <c r="BP110" s="182" t="s">
        <v>467</v>
      </c>
      <c r="BQ110" s="182" t="s">
        <v>467</v>
      </c>
      <c r="BR110" s="182" t="s">
        <v>467</v>
      </c>
      <c r="BS110" s="182" t="s">
        <v>467</v>
      </c>
      <c r="BT110" s="182" t="s">
        <v>467</v>
      </c>
      <c r="BU110" s="182" t="s">
        <v>467</v>
      </c>
      <c r="BV110" s="182" t="s">
        <v>467</v>
      </c>
      <c r="BW110" s="182" t="s">
        <v>467</v>
      </c>
      <c r="BX110" s="182" t="s">
        <v>467</v>
      </c>
      <c r="BY110" s="182" t="s">
        <v>467</v>
      </c>
      <c r="BZ110" s="181">
        <v>0</v>
      </c>
      <c r="CA110" s="181">
        <v>0</v>
      </c>
      <c r="CB110" s="181">
        <v>0</v>
      </c>
      <c r="CC110" s="181">
        <v>0</v>
      </c>
      <c r="CD110" s="181">
        <v>0</v>
      </c>
      <c r="CE110" s="181">
        <v>0</v>
      </c>
      <c r="CF110" s="181">
        <v>0</v>
      </c>
      <c r="CG110" s="181">
        <v>0</v>
      </c>
      <c r="CH110" s="181">
        <v>0</v>
      </c>
      <c r="CI110" s="181">
        <v>0</v>
      </c>
      <c r="CJ110" s="181">
        <v>0</v>
      </c>
      <c r="CK110" s="181">
        <v>0</v>
      </c>
      <c r="CL110" s="181">
        <v>0</v>
      </c>
      <c r="CM110" s="181">
        <v>0</v>
      </c>
      <c r="CN110" s="181">
        <v>0</v>
      </c>
      <c r="CO110" s="181">
        <v>0</v>
      </c>
      <c r="CP110" s="181">
        <v>0</v>
      </c>
      <c r="CQ110" s="182" t="s">
        <v>467</v>
      </c>
      <c r="CR110" s="182" t="s">
        <v>467</v>
      </c>
      <c r="CS110" s="182" t="s">
        <v>467</v>
      </c>
      <c r="CT110" s="181">
        <v>0</v>
      </c>
      <c r="CU110" s="181">
        <v>0</v>
      </c>
      <c r="CV110" s="181">
        <v>0</v>
      </c>
      <c r="CW110" s="181">
        <v>0</v>
      </c>
      <c r="CX110" s="181">
        <v>0</v>
      </c>
      <c r="CY110" s="181">
        <v>0</v>
      </c>
      <c r="CZ110" s="182" t="s">
        <v>467</v>
      </c>
      <c r="DA110" s="182" t="s">
        <v>467</v>
      </c>
      <c r="DB110" s="182" t="s">
        <v>467</v>
      </c>
      <c r="DC110" s="181">
        <v>208776.17</v>
      </c>
      <c r="DD110" s="181">
        <v>0</v>
      </c>
      <c r="DE110" s="181">
        <v>0</v>
      </c>
      <c r="DF110" s="181">
        <v>0</v>
      </c>
      <c r="DG110" s="183">
        <v>208776.17</v>
      </c>
    </row>
    <row r="111" spans="1:111">
      <c r="A111" s="334" t="s">
        <v>768</v>
      </c>
      <c r="B111" s="335" t="s">
        <v>504</v>
      </c>
      <c r="C111" s="335" t="s">
        <v>504</v>
      </c>
      <c r="D111" s="253" t="s">
        <v>215</v>
      </c>
      <c r="E111" s="181">
        <v>374637286.20999998</v>
      </c>
      <c r="F111" s="181">
        <v>264575677.56999999</v>
      </c>
      <c r="G111" s="181">
        <v>115905592.84999999</v>
      </c>
      <c r="H111" s="181">
        <v>6929610.6399999997</v>
      </c>
      <c r="I111" s="181">
        <v>3378683</v>
      </c>
      <c r="J111" s="181">
        <v>985347</v>
      </c>
      <c r="K111" s="181">
        <v>114885480.75</v>
      </c>
      <c r="L111" s="181">
        <v>1382457.3</v>
      </c>
      <c r="M111" s="181">
        <v>0</v>
      </c>
      <c r="N111" s="181">
        <v>567881.37</v>
      </c>
      <c r="O111" s="181">
        <v>7844.62</v>
      </c>
      <c r="P111" s="181">
        <v>2652093.02</v>
      </c>
      <c r="Q111" s="181">
        <v>663467.31000000006</v>
      </c>
      <c r="R111" s="181">
        <v>571</v>
      </c>
      <c r="S111" s="181">
        <v>17216648.710000001</v>
      </c>
      <c r="T111" s="181">
        <v>65278377.759999998</v>
      </c>
      <c r="U111" s="181">
        <v>6461698.9000000004</v>
      </c>
      <c r="V111" s="181">
        <v>682679.19</v>
      </c>
      <c r="W111" s="181">
        <v>266310</v>
      </c>
      <c r="X111" s="181">
        <v>24026.68</v>
      </c>
      <c r="Y111" s="181">
        <v>5216773.38</v>
      </c>
      <c r="Z111" s="181">
        <v>6373691.9100000001</v>
      </c>
      <c r="AA111" s="181">
        <v>2840700.14</v>
      </c>
      <c r="AB111" s="181">
        <v>0</v>
      </c>
      <c r="AC111" s="181">
        <v>4114052.13</v>
      </c>
      <c r="AD111" s="181">
        <v>3852749.4</v>
      </c>
      <c r="AE111" s="181">
        <v>20000</v>
      </c>
      <c r="AF111" s="181">
        <v>11994897.33</v>
      </c>
      <c r="AG111" s="181">
        <v>155888</v>
      </c>
      <c r="AH111" s="181">
        <v>127094.44</v>
      </c>
      <c r="AI111" s="181">
        <v>3224039.8</v>
      </c>
      <c r="AJ111" s="181">
        <v>103189.4</v>
      </c>
      <c r="AK111" s="181">
        <v>5225392.76</v>
      </c>
      <c r="AL111" s="181">
        <v>0</v>
      </c>
      <c r="AM111" s="181">
        <v>40000</v>
      </c>
      <c r="AN111" s="181">
        <v>1979600.41</v>
      </c>
      <c r="AO111" s="181">
        <v>145448</v>
      </c>
      <c r="AP111" s="181">
        <v>4633626.13</v>
      </c>
      <c r="AQ111" s="181">
        <v>82201.509999999995</v>
      </c>
      <c r="AR111" s="181">
        <v>395778.01</v>
      </c>
      <c r="AS111" s="181">
        <v>759242</v>
      </c>
      <c r="AT111" s="181">
        <v>271332.53999999998</v>
      </c>
      <c r="AU111" s="181">
        <v>6287965.7000000002</v>
      </c>
      <c r="AV111" s="181">
        <v>1876571.81</v>
      </c>
      <c r="AW111" s="181">
        <v>127656.98</v>
      </c>
      <c r="AX111" s="181">
        <v>0</v>
      </c>
      <c r="AY111" s="181">
        <v>0</v>
      </c>
      <c r="AZ111" s="181">
        <v>54327.7</v>
      </c>
      <c r="BA111" s="181">
        <v>804646.76</v>
      </c>
      <c r="BB111" s="181">
        <v>0</v>
      </c>
      <c r="BC111" s="181">
        <v>0</v>
      </c>
      <c r="BD111" s="181">
        <v>633794.75</v>
      </c>
      <c r="BE111" s="181">
        <v>240</v>
      </c>
      <c r="BF111" s="181">
        <v>0</v>
      </c>
      <c r="BG111" s="181">
        <v>255905.62</v>
      </c>
      <c r="BH111" s="181">
        <v>4460905.57</v>
      </c>
      <c r="BI111" s="181">
        <v>4460905.57</v>
      </c>
      <c r="BJ111" s="181">
        <v>0</v>
      </c>
      <c r="BK111" s="181">
        <v>0</v>
      </c>
      <c r="BL111" s="181">
        <v>0</v>
      </c>
      <c r="BM111" s="182" t="s">
        <v>467</v>
      </c>
      <c r="BN111" s="182" t="s">
        <v>467</v>
      </c>
      <c r="BO111" s="182" t="s">
        <v>467</v>
      </c>
      <c r="BP111" s="182" t="s">
        <v>467</v>
      </c>
      <c r="BQ111" s="182" t="s">
        <v>467</v>
      </c>
      <c r="BR111" s="182" t="s">
        <v>467</v>
      </c>
      <c r="BS111" s="182" t="s">
        <v>467</v>
      </c>
      <c r="BT111" s="182" t="s">
        <v>467</v>
      </c>
      <c r="BU111" s="182" t="s">
        <v>467</v>
      </c>
      <c r="BV111" s="182" t="s">
        <v>467</v>
      </c>
      <c r="BW111" s="182" t="s">
        <v>467</v>
      </c>
      <c r="BX111" s="182" t="s">
        <v>467</v>
      </c>
      <c r="BY111" s="182" t="s">
        <v>467</v>
      </c>
      <c r="BZ111" s="181">
        <v>38445753.5</v>
      </c>
      <c r="CA111" s="181">
        <v>0</v>
      </c>
      <c r="CB111" s="181">
        <v>2300534.06</v>
      </c>
      <c r="CC111" s="181">
        <v>32347729.489999998</v>
      </c>
      <c r="CD111" s="181">
        <v>0</v>
      </c>
      <c r="CE111" s="181">
        <v>0</v>
      </c>
      <c r="CF111" s="181">
        <v>1540980</v>
      </c>
      <c r="CG111" s="181">
        <v>0</v>
      </c>
      <c r="CH111" s="181">
        <v>0</v>
      </c>
      <c r="CI111" s="181">
        <v>0</v>
      </c>
      <c r="CJ111" s="181">
        <v>0</v>
      </c>
      <c r="CK111" s="181">
        <v>0</v>
      </c>
      <c r="CL111" s="181">
        <v>0</v>
      </c>
      <c r="CM111" s="181">
        <v>0</v>
      </c>
      <c r="CN111" s="181">
        <v>0</v>
      </c>
      <c r="CO111" s="181">
        <v>0</v>
      </c>
      <c r="CP111" s="181">
        <v>2256509.9500000002</v>
      </c>
      <c r="CQ111" s="182" t="s">
        <v>467</v>
      </c>
      <c r="CR111" s="182" t="s">
        <v>467</v>
      </c>
      <c r="CS111" s="182" t="s">
        <v>467</v>
      </c>
      <c r="CT111" s="181">
        <v>0</v>
      </c>
      <c r="CU111" s="181">
        <v>0</v>
      </c>
      <c r="CV111" s="181">
        <v>0</v>
      </c>
      <c r="CW111" s="181">
        <v>0</v>
      </c>
      <c r="CX111" s="181">
        <v>0</v>
      </c>
      <c r="CY111" s="181">
        <v>0</v>
      </c>
      <c r="CZ111" s="182" t="s">
        <v>467</v>
      </c>
      <c r="DA111" s="182" t="s">
        <v>467</v>
      </c>
      <c r="DB111" s="182" t="s">
        <v>467</v>
      </c>
      <c r="DC111" s="181">
        <v>0</v>
      </c>
      <c r="DD111" s="181">
        <v>0</v>
      </c>
      <c r="DE111" s="181">
        <v>0</v>
      </c>
      <c r="DF111" s="181">
        <v>0</v>
      </c>
      <c r="DG111" s="183">
        <v>0</v>
      </c>
    </row>
    <row r="112" spans="1:111">
      <c r="A112" s="334" t="s">
        <v>769</v>
      </c>
      <c r="B112" s="335" t="s">
        <v>504</v>
      </c>
      <c r="C112" s="335" t="s">
        <v>504</v>
      </c>
      <c r="D112" s="253" t="s">
        <v>770</v>
      </c>
      <c r="E112" s="181">
        <v>3956275.66</v>
      </c>
      <c r="F112" s="181">
        <v>2727004.71</v>
      </c>
      <c r="G112" s="181">
        <v>949126</v>
      </c>
      <c r="H112" s="181">
        <v>675212</v>
      </c>
      <c r="I112" s="181">
        <v>957531</v>
      </c>
      <c r="J112" s="181">
        <v>0</v>
      </c>
      <c r="K112" s="181">
        <v>0</v>
      </c>
      <c r="L112" s="181">
        <v>0</v>
      </c>
      <c r="M112" s="181">
        <v>0</v>
      </c>
      <c r="N112" s="181">
        <v>0</v>
      </c>
      <c r="O112" s="181">
        <v>0</v>
      </c>
      <c r="P112" s="181">
        <v>0</v>
      </c>
      <c r="Q112" s="181">
        <v>0</v>
      </c>
      <c r="R112" s="181">
        <v>0</v>
      </c>
      <c r="S112" s="181">
        <v>145135.71</v>
      </c>
      <c r="T112" s="181">
        <v>1186449.3500000001</v>
      </c>
      <c r="U112" s="181">
        <v>277825.14</v>
      </c>
      <c r="V112" s="181">
        <v>128882</v>
      </c>
      <c r="W112" s="181">
        <v>0</v>
      </c>
      <c r="X112" s="181">
        <v>1826.8</v>
      </c>
      <c r="Y112" s="181">
        <v>14251.21</v>
      </c>
      <c r="Z112" s="181">
        <v>67520.759999999995</v>
      </c>
      <c r="AA112" s="181">
        <v>91658.28</v>
      </c>
      <c r="AB112" s="181">
        <v>0</v>
      </c>
      <c r="AC112" s="181">
        <v>16935</v>
      </c>
      <c r="AD112" s="181">
        <v>152701.09</v>
      </c>
      <c r="AE112" s="181">
        <v>0</v>
      </c>
      <c r="AF112" s="181">
        <v>44564.23</v>
      </c>
      <c r="AG112" s="181">
        <v>0</v>
      </c>
      <c r="AH112" s="181">
        <v>14208</v>
      </c>
      <c r="AI112" s="181">
        <v>0</v>
      </c>
      <c r="AJ112" s="181">
        <v>8053</v>
      </c>
      <c r="AK112" s="181">
        <v>11104.8</v>
      </c>
      <c r="AL112" s="181">
        <v>0</v>
      </c>
      <c r="AM112" s="181">
        <v>0</v>
      </c>
      <c r="AN112" s="181">
        <v>950</v>
      </c>
      <c r="AO112" s="181">
        <v>5000</v>
      </c>
      <c r="AP112" s="181">
        <v>41764</v>
      </c>
      <c r="AQ112" s="181">
        <v>0</v>
      </c>
      <c r="AR112" s="181">
        <v>20000</v>
      </c>
      <c r="AS112" s="181">
        <v>235509</v>
      </c>
      <c r="AT112" s="181">
        <v>0</v>
      </c>
      <c r="AU112" s="181">
        <v>53696.04</v>
      </c>
      <c r="AV112" s="181">
        <v>42821.599999999999</v>
      </c>
      <c r="AW112" s="181">
        <v>0</v>
      </c>
      <c r="AX112" s="181">
        <v>0</v>
      </c>
      <c r="AY112" s="181">
        <v>0</v>
      </c>
      <c r="AZ112" s="181">
        <v>0</v>
      </c>
      <c r="BA112" s="181">
        <v>25990.6</v>
      </c>
      <c r="BB112" s="181">
        <v>0</v>
      </c>
      <c r="BC112" s="181">
        <v>0</v>
      </c>
      <c r="BD112" s="181">
        <v>0</v>
      </c>
      <c r="BE112" s="181">
        <v>0</v>
      </c>
      <c r="BF112" s="181">
        <v>0</v>
      </c>
      <c r="BG112" s="181">
        <v>16831</v>
      </c>
      <c r="BH112" s="181">
        <v>0</v>
      </c>
      <c r="BI112" s="181">
        <v>0</v>
      </c>
      <c r="BJ112" s="181">
        <v>0</v>
      </c>
      <c r="BK112" s="181">
        <v>0</v>
      </c>
      <c r="BL112" s="181">
        <v>0</v>
      </c>
      <c r="BM112" s="182" t="s">
        <v>467</v>
      </c>
      <c r="BN112" s="182" t="s">
        <v>467</v>
      </c>
      <c r="BO112" s="182" t="s">
        <v>467</v>
      </c>
      <c r="BP112" s="182" t="s">
        <v>467</v>
      </c>
      <c r="BQ112" s="182" t="s">
        <v>467</v>
      </c>
      <c r="BR112" s="182" t="s">
        <v>467</v>
      </c>
      <c r="BS112" s="182" t="s">
        <v>467</v>
      </c>
      <c r="BT112" s="182" t="s">
        <v>467</v>
      </c>
      <c r="BU112" s="182" t="s">
        <v>467</v>
      </c>
      <c r="BV112" s="182" t="s">
        <v>467</v>
      </c>
      <c r="BW112" s="182" t="s">
        <v>467</v>
      </c>
      <c r="BX112" s="182" t="s">
        <v>467</v>
      </c>
      <c r="BY112" s="182" t="s">
        <v>467</v>
      </c>
      <c r="BZ112" s="181">
        <v>0</v>
      </c>
      <c r="CA112" s="181">
        <v>0</v>
      </c>
      <c r="CB112" s="181">
        <v>0</v>
      </c>
      <c r="CC112" s="181">
        <v>0</v>
      </c>
      <c r="CD112" s="181">
        <v>0</v>
      </c>
      <c r="CE112" s="181">
        <v>0</v>
      </c>
      <c r="CF112" s="181">
        <v>0</v>
      </c>
      <c r="CG112" s="181">
        <v>0</v>
      </c>
      <c r="CH112" s="181">
        <v>0</v>
      </c>
      <c r="CI112" s="181">
        <v>0</v>
      </c>
      <c r="CJ112" s="181">
        <v>0</v>
      </c>
      <c r="CK112" s="181">
        <v>0</v>
      </c>
      <c r="CL112" s="181">
        <v>0</v>
      </c>
      <c r="CM112" s="181">
        <v>0</v>
      </c>
      <c r="CN112" s="181">
        <v>0</v>
      </c>
      <c r="CO112" s="181">
        <v>0</v>
      </c>
      <c r="CP112" s="181">
        <v>0</v>
      </c>
      <c r="CQ112" s="182" t="s">
        <v>467</v>
      </c>
      <c r="CR112" s="182" t="s">
        <v>467</v>
      </c>
      <c r="CS112" s="182" t="s">
        <v>467</v>
      </c>
      <c r="CT112" s="181">
        <v>0</v>
      </c>
      <c r="CU112" s="181">
        <v>0</v>
      </c>
      <c r="CV112" s="181">
        <v>0</v>
      </c>
      <c r="CW112" s="181">
        <v>0</v>
      </c>
      <c r="CX112" s="181">
        <v>0</v>
      </c>
      <c r="CY112" s="181">
        <v>0</v>
      </c>
      <c r="CZ112" s="182" t="s">
        <v>467</v>
      </c>
      <c r="DA112" s="182" t="s">
        <v>467</v>
      </c>
      <c r="DB112" s="182" t="s">
        <v>467</v>
      </c>
      <c r="DC112" s="181">
        <v>0</v>
      </c>
      <c r="DD112" s="181">
        <v>0</v>
      </c>
      <c r="DE112" s="181">
        <v>0</v>
      </c>
      <c r="DF112" s="181">
        <v>0</v>
      </c>
      <c r="DG112" s="183">
        <v>0</v>
      </c>
    </row>
    <row r="113" spans="1:111">
      <c r="A113" s="334" t="s">
        <v>771</v>
      </c>
      <c r="B113" s="335" t="s">
        <v>504</v>
      </c>
      <c r="C113" s="335" t="s">
        <v>504</v>
      </c>
      <c r="D113" s="253" t="s">
        <v>625</v>
      </c>
      <c r="E113" s="181">
        <v>3095464.3</v>
      </c>
      <c r="F113" s="181">
        <v>2581869</v>
      </c>
      <c r="G113" s="181">
        <v>949126</v>
      </c>
      <c r="H113" s="181">
        <v>675212</v>
      </c>
      <c r="I113" s="181">
        <v>957531</v>
      </c>
      <c r="J113" s="181">
        <v>0</v>
      </c>
      <c r="K113" s="181">
        <v>0</v>
      </c>
      <c r="L113" s="181">
        <v>0</v>
      </c>
      <c r="M113" s="181">
        <v>0</v>
      </c>
      <c r="N113" s="181">
        <v>0</v>
      </c>
      <c r="O113" s="181">
        <v>0</v>
      </c>
      <c r="P113" s="181">
        <v>0</v>
      </c>
      <c r="Q113" s="181">
        <v>0</v>
      </c>
      <c r="R113" s="181">
        <v>0</v>
      </c>
      <c r="S113" s="181">
        <v>0</v>
      </c>
      <c r="T113" s="181">
        <v>506683.7</v>
      </c>
      <c r="U113" s="181">
        <v>174975.64</v>
      </c>
      <c r="V113" s="181">
        <v>8882</v>
      </c>
      <c r="W113" s="181">
        <v>0</v>
      </c>
      <c r="X113" s="181">
        <v>0</v>
      </c>
      <c r="Y113" s="181">
        <v>4000</v>
      </c>
      <c r="Z113" s="181">
        <v>7000</v>
      </c>
      <c r="AA113" s="181">
        <v>10000</v>
      </c>
      <c r="AB113" s="181">
        <v>0</v>
      </c>
      <c r="AC113" s="181">
        <v>0</v>
      </c>
      <c r="AD113" s="181">
        <v>0</v>
      </c>
      <c r="AE113" s="181">
        <v>0</v>
      </c>
      <c r="AF113" s="181">
        <v>5000</v>
      </c>
      <c r="AG113" s="181">
        <v>0</v>
      </c>
      <c r="AH113" s="181">
        <v>4208</v>
      </c>
      <c r="AI113" s="181">
        <v>0</v>
      </c>
      <c r="AJ113" s="181">
        <v>8053</v>
      </c>
      <c r="AK113" s="181">
        <v>0</v>
      </c>
      <c r="AL113" s="181">
        <v>0</v>
      </c>
      <c r="AM113" s="181">
        <v>0</v>
      </c>
      <c r="AN113" s="181">
        <v>950</v>
      </c>
      <c r="AO113" s="181">
        <v>0</v>
      </c>
      <c r="AP113" s="181">
        <v>41764</v>
      </c>
      <c r="AQ113" s="181">
        <v>0</v>
      </c>
      <c r="AR113" s="181">
        <v>20000</v>
      </c>
      <c r="AS113" s="181">
        <v>217131.51999999999</v>
      </c>
      <c r="AT113" s="181">
        <v>0</v>
      </c>
      <c r="AU113" s="181">
        <v>4719.54</v>
      </c>
      <c r="AV113" s="181">
        <v>6911.6</v>
      </c>
      <c r="AW113" s="181">
        <v>0</v>
      </c>
      <c r="AX113" s="181">
        <v>0</v>
      </c>
      <c r="AY113" s="181">
        <v>0</v>
      </c>
      <c r="AZ113" s="181">
        <v>0</v>
      </c>
      <c r="BA113" s="181">
        <v>5870.6</v>
      </c>
      <c r="BB113" s="181">
        <v>0</v>
      </c>
      <c r="BC113" s="181">
        <v>0</v>
      </c>
      <c r="BD113" s="181">
        <v>0</v>
      </c>
      <c r="BE113" s="181">
        <v>0</v>
      </c>
      <c r="BF113" s="181">
        <v>0</v>
      </c>
      <c r="BG113" s="181">
        <v>1041</v>
      </c>
      <c r="BH113" s="181">
        <v>0</v>
      </c>
      <c r="BI113" s="181">
        <v>0</v>
      </c>
      <c r="BJ113" s="181">
        <v>0</v>
      </c>
      <c r="BK113" s="181">
        <v>0</v>
      </c>
      <c r="BL113" s="181">
        <v>0</v>
      </c>
      <c r="BM113" s="182" t="s">
        <v>467</v>
      </c>
      <c r="BN113" s="182" t="s">
        <v>467</v>
      </c>
      <c r="BO113" s="182" t="s">
        <v>467</v>
      </c>
      <c r="BP113" s="182" t="s">
        <v>467</v>
      </c>
      <c r="BQ113" s="182" t="s">
        <v>467</v>
      </c>
      <c r="BR113" s="182" t="s">
        <v>467</v>
      </c>
      <c r="BS113" s="182" t="s">
        <v>467</v>
      </c>
      <c r="BT113" s="182" t="s">
        <v>467</v>
      </c>
      <c r="BU113" s="182" t="s">
        <v>467</v>
      </c>
      <c r="BV113" s="182" t="s">
        <v>467</v>
      </c>
      <c r="BW113" s="182" t="s">
        <v>467</v>
      </c>
      <c r="BX113" s="182" t="s">
        <v>467</v>
      </c>
      <c r="BY113" s="182" t="s">
        <v>467</v>
      </c>
      <c r="BZ113" s="181">
        <v>0</v>
      </c>
      <c r="CA113" s="181">
        <v>0</v>
      </c>
      <c r="CB113" s="181">
        <v>0</v>
      </c>
      <c r="CC113" s="181">
        <v>0</v>
      </c>
      <c r="CD113" s="181">
        <v>0</v>
      </c>
      <c r="CE113" s="181">
        <v>0</v>
      </c>
      <c r="CF113" s="181">
        <v>0</v>
      </c>
      <c r="CG113" s="181">
        <v>0</v>
      </c>
      <c r="CH113" s="181">
        <v>0</v>
      </c>
      <c r="CI113" s="181">
        <v>0</v>
      </c>
      <c r="CJ113" s="181">
        <v>0</v>
      </c>
      <c r="CK113" s="181">
        <v>0</v>
      </c>
      <c r="CL113" s="181">
        <v>0</v>
      </c>
      <c r="CM113" s="181">
        <v>0</v>
      </c>
      <c r="CN113" s="181">
        <v>0</v>
      </c>
      <c r="CO113" s="181">
        <v>0</v>
      </c>
      <c r="CP113" s="181">
        <v>0</v>
      </c>
      <c r="CQ113" s="182" t="s">
        <v>467</v>
      </c>
      <c r="CR113" s="182" t="s">
        <v>467</v>
      </c>
      <c r="CS113" s="182" t="s">
        <v>467</v>
      </c>
      <c r="CT113" s="181">
        <v>0</v>
      </c>
      <c r="CU113" s="181">
        <v>0</v>
      </c>
      <c r="CV113" s="181">
        <v>0</v>
      </c>
      <c r="CW113" s="181">
        <v>0</v>
      </c>
      <c r="CX113" s="181">
        <v>0</v>
      </c>
      <c r="CY113" s="181">
        <v>0</v>
      </c>
      <c r="CZ113" s="182" t="s">
        <v>467</v>
      </c>
      <c r="DA113" s="182" t="s">
        <v>467</v>
      </c>
      <c r="DB113" s="182" t="s">
        <v>467</v>
      </c>
      <c r="DC113" s="181">
        <v>0</v>
      </c>
      <c r="DD113" s="181">
        <v>0</v>
      </c>
      <c r="DE113" s="181">
        <v>0</v>
      </c>
      <c r="DF113" s="181">
        <v>0</v>
      </c>
      <c r="DG113" s="183">
        <v>0</v>
      </c>
    </row>
    <row r="114" spans="1:111">
      <c r="A114" s="334" t="s">
        <v>772</v>
      </c>
      <c r="B114" s="335" t="s">
        <v>504</v>
      </c>
      <c r="C114" s="335" t="s">
        <v>504</v>
      </c>
      <c r="D114" s="253" t="s">
        <v>638</v>
      </c>
      <c r="E114" s="181">
        <v>860811.36</v>
      </c>
      <c r="F114" s="181">
        <v>145135.71</v>
      </c>
      <c r="G114" s="181">
        <v>0</v>
      </c>
      <c r="H114" s="181">
        <v>0</v>
      </c>
      <c r="I114" s="181">
        <v>0</v>
      </c>
      <c r="J114" s="181">
        <v>0</v>
      </c>
      <c r="K114" s="181">
        <v>0</v>
      </c>
      <c r="L114" s="181">
        <v>0</v>
      </c>
      <c r="M114" s="181">
        <v>0</v>
      </c>
      <c r="N114" s="181">
        <v>0</v>
      </c>
      <c r="O114" s="181">
        <v>0</v>
      </c>
      <c r="P114" s="181">
        <v>0</v>
      </c>
      <c r="Q114" s="181">
        <v>0</v>
      </c>
      <c r="R114" s="181">
        <v>0</v>
      </c>
      <c r="S114" s="181">
        <v>145135.71</v>
      </c>
      <c r="T114" s="181">
        <v>679765.65</v>
      </c>
      <c r="U114" s="181">
        <v>102849.5</v>
      </c>
      <c r="V114" s="181">
        <v>120000</v>
      </c>
      <c r="W114" s="181">
        <v>0</v>
      </c>
      <c r="X114" s="181">
        <v>1826.8</v>
      </c>
      <c r="Y114" s="181">
        <v>10251.209999999999</v>
      </c>
      <c r="Z114" s="181">
        <v>60520.76</v>
      </c>
      <c r="AA114" s="181">
        <v>81658.28</v>
      </c>
      <c r="AB114" s="181">
        <v>0</v>
      </c>
      <c r="AC114" s="181">
        <v>16935</v>
      </c>
      <c r="AD114" s="181">
        <v>152701.09</v>
      </c>
      <c r="AE114" s="181">
        <v>0</v>
      </c>
      <c r="AF114" s="181">
        <v>39564.230000000003</v>
      </c>
      <c r="AG114" s="181">
        <v>0</v>
      </c>
      <c r="AH114" s="181">
        <v>10000</v>
      </c>
      <c r="AI114" s="181">
        <v>0</v>
      </c>
      <c r="AJ114" s="181">
        <v>0</v>
      </c>
      <c r="AK114" s="181">
        <v>11104.8</v>
      </c>
      <c r="AL114" s="181">
        <v>0</v>
      </c>
      <c r="AM114" s="181">
        <v>0</v>
      </c>
      <c r="AN114" s="181">
        <v>0</v>
      </c>
      <c r="AO114" s="181">
        <v>5000</v>
      </c>
      <c r="AP114" s="181">
        <v>0</v>
      </c>
      <c r="AQ114" s="181">
        <v>0</v>
      </c>
      <c r="AR114" s="181">
        <v>0</v>
      </c>
      <c r="AS114" s="181">
        <v>18377.48</v>
      </c>
      <c r="AT114" s="181">
        <v>0</v>
      </c>
      <c r="AU114" s="181">
        <v>48976.5</v>
      </c>
      <c r="AV114" s="181">
        <v>35910</v>
      </c>
      <c r="AW114" s="181">
        <v>0</v>
      </c>
      <c r="AX114" s="181">
        <v>0</v>
      </c>
      <c r="AY114" s="181">
        <v>0</v>
      </c>
      <c r="AZ114" s="181">
        <v>0</v>
      </c>
      <c r="BA114" s="181">
        <v>20120</v>
      </c>
      <c r="BB114" s="181">
        <v>0</v>
      </c>
      <c r="BC114" s="181">
        <v>0</v>
      </c>
      <c r="BD114" s="181">
        <v>0</v>
      </c>
      <c r="BE114" s="181">
        <v>0</v>
      </c>
      <c r="BF114" s="181">
        <v>0</v>
      </c>
      <c r="BG114" s="181">
        <v>15790</v>
      </c>
      <c r="BH114" s="181">
        <v>0</v>
      </c>
      <c r="BI114" s="181">
        <v>0</v>
      </c>
      <c r="BJ114" s="181">
        <v>0</v>
      </c>
      <c r="BK114" s="181">
        <v>0</v>
      </c>
      <c r="BL114" s="181">
        <v>0</v>
      </c>
      <c r="BM114" s="182" t="s">
        <v>467</v>
      </c>
      <c r="BN114" s="182" t="s">
        <v>467</v>
      </c>
      <c r="BO114" s="182" t="s">
        <v>467</v>
      </c>
      <c r="BP114" s="182" t="s">
        <v>467</v>
      </c>
      <c r="BQ114" s="182" t="s">
        <v>467</v>
      </c>
      <c r="BR114" s="182" t="s">
        <v>467</v>
      </c>
      <c r="BS114" s="182" t="s">
        <v>467</v>
      </c>
      <c r="BT114" s="182" t="s">
        <v>467</v>
      </c>
      <c r="BU114" s="182" t="s">
        <v>467</v>
      </c>
      <c r="BV114" s="182" t="s">
        <v>467</v>
      </c>
      <c r="BW114" s="182" t="s">
        <v>467</v>
      </c>
      <c r="BX114" s="182" t="s">
        <v>467</v>
      </c>
      <c r="BY114" s="182" t="s">
        <v>467</v>
      </c>
      <c r="BZ114" s="181">
        <v>0</v>
      </c>
      <c r="CA114" s="181">
        <v>0</v>
      </c>
      <c r="CB114" s="181">
        <v>0</v>
      </c>
      <c r="CC114" s="181">
        <v>0</v>
      </c>
      <c r="CD114" s="181">
        <v>0</v>
      </c>
      <c r="CE114" s="181">
        <v>0</v>
      </c>
      <c r="CF114" s="181">
        <v>0</v>
      </c>
      <c r="CG114" s="181">
        <v>0</v>
      </c>
      <c r="CH114" s="181">
        <v>0</v>
      </c>
      <c r="CI114" s="181">
        <v>0</v>
      </c>
      <c r="CJ114" s="181">
        <v>0</v>
      </c>
      <c r="CK114" s="181">
        <v>0</v>
      </c>
      <c r="CL114" s="181">
        <v>0</v>
      </c>
      <c r="CM114" s="181">
        <v>0</v>
      </c>
      <c r="CN114" s="181">
        <v>0</v>
      </c>
      <c r="CO114" s="181">
        <v>0</v>
      </c>
      <c r="CP114" s="181">
        <v>0</v>
      </c>
      <c r="CQ114" s="182" t="s">
        <v>467</v>
      </c>
      <c r="CR114" s="182" t="s">
        <v>467</v>
      </c>
      <c r="CS114" s="182" t="s">
        <v>467</v>
      </c>
      <c r="CT114" s="181">
        <v>0</v>
      </c>
      <c r="CU114" s="181">
        <v>0</v>
      </c>
      <c r="CV114" s="181">
        <v>0</v>
      </c>
      <c r="CW114" s="181">
        <v>0</v>
      </c>
      <c r="CX114" s="181">
        <v>0</v>
      </c>
      <c r="CY114" s="181">
        <v>0</v>
      </c>
      <c r="CZ114" s="182" t="s">
        <v>467</v>
      </c>
      <c r="DA114" s="182" t="s">
        <v>467</v>
      </c>
      <c r="DB114" s="182" t="s">
        <v>467</v>
      </c>
      <c r="DC114" s="181">
        <v>0</v>
      </c>
      <c r="DD114" s="181">
        <v>0</v>
      </c>
      <c r="DE114" s="181">
        <v>0</v>
      </c>
      <c r="DF114" s="181">
        <v>0</v>
      </c>
      <c r="DG114" s="183">
        <v>0</v>
      </c>
    </row>
    <row r="115" spans="1:111">
      <c r="A115" s="334" t="s">
        <v>773</v>
      </c>
      <c r="B115" s="335" t="s">
        <v>504</v>
      </c>
      <c r="C115" s="335" t="s">
        <v>504</v>
      </c>
      <c r="D115" s="253" t="s">
        <v>774</v>
      </c>
      <c r="E115" s="181">
        <v>220639343.59</v>
      </c>
      <c r="F115" s="181">
        <v>178583997.84999999</v>
      </c>
      <c r="G115" s="181">
        <v>79837516.790000007</v>
      </c>
      <c r="H115" s="181">
        <v>3540186.9</v>
      </c>
      <c r="I115" s="181">
        <v>0</v>
      </c>
      <c r="J115" s="181">
        <v>774038</v>
      </c>
      <c r="K115" s="181">
        <v>87153648.400000006</v>
      </c>
      <c r="L115" s="181">
        <v>0</v>
      </c>
      <c r="M115" s="181">
        <v>0</v>
      </c>
      <c r="N115" s="181">
        <v>22355.47</v>
      </c>
      <c r="O115" s="181">
        <v>7844.62</v>
      </c>
      <c r="P115" s="181">
        <v>1462270.18</v>
      </c>
      <c r="Q115" s="181">
        <v>40649.31</v>
      </c>
      <c r="R115" s="181">
        <v>0</v>
      </c>
      <c r="S115" s="181">
        <v>5745488.1799999997</v>
      </c>
      <c r="T115" s="181">
        <v>31719093</v>
      </c>
      <c r="U115" s="181">
        <v>4509932.8099999996</v>
      </c>
      <c r="V115" s="181">
        <v>524960.09</v>
      </c>
      <c r="W115" s="181">
        <v>193310</v>
      </c>
      <c r="X115" s="181">
        <v>19452.349999999999</v>
      </c>
      <c r="Y115" s="181">
        <v>2462413.61</v>
      </c>
      <c r="Z115" s="181">
        <v>3296379.68</v>
      </c>
      <c r="AA115" s="181">
        <v>1015340.26</v>
      </c>
      <c r="AB115" s="181">
        <v>0</v>
      </c>
      <c r="AC115" s="181">
        <v>2060142.87</v>
      </c>
      <c r="AD115" s="181">
        <v>2181423.31</v>
      </c>
      <c r="AE115" s="181">
        <v>20000</v>
      </c>
      <c r="AF115" s="181">
        <v>5068328.7699999996</v>
      </c>
      <c r="AG115" s="181">
        <v>105986</v>
      </c>
      <c r="AH115" s="181">
        <v>32670</v>
      </c>
      <c r="AI115" s="181">
        <v>593249.04</v>
      </c>
      <c r="AJ115" s="181">
        <v>13171.4</v>
      </c>
      <c r="AK115" s="181">
        <v>880949.41</v>
      </c>
      <c r="AL115" s="181">
        <v>0</v>
      </c>
      <c r="AM115" s="181">
        <v>0</v>
      </c>
      <c r="AN115" s="181">
        <v>371677.5</v>
      </c>
      <c r="AO115" s="181">
        <v>140448</v>
      </c>
      <c r="AP115" s="181">
        <v>3184830.09</v>
      </c>
      <c r="AQ115" s="181">
        <v>57483</v>
      </c>
      <c r="AR115" s="181">
        <v>15807.61</v>
      </c>
      <c r="AS115" s="181">
        <v>154694</v>
      </c>
      <c r="AT115" s="181">
        <v>271332.53999999998</v>
      </c>
      <c r="AU115" s="181">
        <v>4545110.66</v>
      </c>
      <c r="AV115" s="181">
        <v>1140417.45</v>
      </c>
      <c r="AW115" s="181">
        <v>0</v>
      </c>
      <c r="AX115" s="181">
        <v>0</v>
      </c>
      <c r="AY115" s="181">
        <v>0</v>
      </c>
      <c r="AZ115" s="181">
        <v>0</v>
      </c>
      <c r="BA115" s="181">
        <v>491644.2</v>
      </c>
      <c r="BB115" s="181">
        <v>0</v>
      </c>
      <c r="BC115" s="181">
        <v>0</v>
      </c>
      <c r="BD115" s="181">
        <v>550706.75</v>
      </c>
      <c r="BE115" s="181">
        <v>120</v>
      </c>
      <c r="BF115" s="181">
        <v>0</v>
      </c>
      <c r="BG115" s="181">
        <v>97946.5</v>
      </c>
      <c r="BH115" s="181">
        <v>4460905.57</v>
      </c>
      <c r="BI115" s="181">
        <v>4460905.57</v>
      </c>
      <c r="BJ115" s="181">
        <v>0</v>
      </c>
      <c r="BK115" s="181">
        <v>0</v>
      </c>
      <c r="BL115" s="181">
        <v>0</v>
      </c>
      <c r="BM115" s="182" t="s">
        <v>467</v>
      </c>
      <c r="BN115" s="182" t="s">
        <v>467</v>
      </c>
      <c r="BO115" s="182" t="s">
        <v>467</v>
      </c>
      <c r="BP115" s="182" t="s">
        <v>467</v>
      </c>
      <c r="BQ115" s="182" t="s">
        <v>467</v>
      </c>
      <c r="BR115" s="182" t="s">
        <v>467</v>
      </c>
      <c r="BS115" s="182" t="s">
        <v>467</v>
      </c>
      <c r="BT115" s="182" t="s">
        <v>467</v>
      </c>
      <c r="BU115" s="182" t="s">
        <v>467</v>
      </c>
      <c r="BV115" s="182" t="s">
        <v>467</v>
      </c>
      <c r="BW115" s="182" t="s">
        <v>467</v>
      </c>
      <c r="BX115" s="182" t="s">
        <v>467</v>
      </c>
      <c r="BY115" s="182" t="s">
        <v>467</v>
      </c>
      <c r="BZ115" s="181">
        <v>4734929.72</v>
      </c>
      <c r="CA115" s="181">
        <v>0</v>
      </c>
      <c r="CB115" s="181">
        <v>816743.5</v>
      </c>
      <c r="CC115" s="181">
        <v>2943270.09</v>
      </c>
      <c r="CD115" s="181">
        <v>0</v>
      </c>
      <c r="CE115" s="181">
        <v>0</v>
      </c>
      <c r="CF115" s="181">
        <v>307780</v>
      </c>
      <c r="CG115" s="181">
        <v>0</v>
      </c>
      <c r="CH115" s="181">
        <v>0</v>
      </c>
      <c r="CI115" s="181">
        <v>0</v>
      </c>
      <c r="CJ115" s="181">
        <v>0</v>
      </c>
      <c r="CK115" s="181">
        <v>0</v>
      </c>
      <c r="CL115" s="181">
        <v>0</v>
      </c>
      <c r="CM115" s="181">
        <v>0</v>
      </c>
      <c r="CN115" s="181">
        <v>0</v>
      </c>
      <c r="CO115" s="181">
        <v>0</v>
      </c>
      <c r="CP115" s="181">
        <v>667136.13</v>
      </c>
      <c r="CQ115" s="182" t="s">
        <v>467</v>
      </c>
      <c r="CR115" s="182" t="s">
        <v>467</v>
      </c>
      <c r="CS115" s="182" t="s">
        <v>467</v>
      </c>
      <c r="CT115" s="181">
        <v>0</v>
      </c>
      <c r="CU115" s="181">
        <v>0</v>
      </c>
      <c r="CV115" s="181">
        <v>0</v>
      </c>
      <c r="CW115" s="181">
        <v>0</v>
      </c>
      <c r="CX115" s="181">
        <v>0</v>
      </c>
      <c r="CY115" s="181">
        <v>0</v>
      </c>
      <c r="CZ115" s="182" t="s">
        <v>467</v>
      </c>
      <c r="DA115" s="182" t="s">
        <v>467</v>
      </c>
      <c r="DB115" s="182" t="s">
        <v>467</v>
      </c>
      <c r="DC115" s="181">
        <v>0</v>
      </c>
      <c r="DD115" s="181">
        <v>0</v>
      </c>
      <c r="DE115" s="181">
        <v>0</v>
      </c>
      <c r="DF115" s="181">
        <v>0</v>
      </c>
      <c r="DG115" s="183">
        <v>0</v>
      </c>
    </row>
    <row r="116" spans="1:111">
      <c r="A116" s="334" t="s">
        <v>775</v>
      </c>
      <c r="B116" s="335" t="s">
        <v>504</v>
      </c>
      <c r="C116" s="335" t="s">
        <v>504</v>
      </c>
      <c r="D116" s="253" t="s">
        <v>776</v>
      </c>
      <c r="E116" s="181">
        <v>5305972.45</v>
      </c>
      <c r="F116" s="181">
        <v>4704193.26</v>
      </c>
      <c r="G116" s="181">
        <v>2526959.7999999998</v>
      </c>
      <c r="H116" s="181">
        <v>6408</v>
      </c>
      <c r="I116" s="181">
        <v>0</v>
      </c>
      <c r="J116" s="181">
        <v>0</v>
      </c>
      <c r="K116" s="181">
        <v>1824936</v>
      </c>
      <c r="L116" s="181">
        <v>0</v>
      </c>
      <c r="M116" s="181">
        <v>0</v>
      </c>
      <c r="N116" s="181">
        <v>0</v>
      </c>
      <c r="O116" s="181">
        <v>0</v>
      </c>
      <c r="P116" s="181">
        <v>43389.46</v>
      </c>
      <c r="Q116" s="181">
        <v>0</v>
      </c>
      <c r="R116" s="181">
        <v>0</v>
      </c>
      <c r="S116" s="181">
        <v>302500</v>
      </c>
      <c r="T116" s="181">
        <v>600869.99</v>
      </c>
      <c r="U116" s="181">
        <v>245098.32</v>
      </c>
      <c r="V116" s="181">
        <v>10000</v>
      </c>
      <c r="W116" s="181">
        <v>0</v>
      </c>
      <c r="X116" s="181">
        <v>0</v>
      </c>
      <c r="Y116" s="181">
        <v>2278</v>
      </c>
      <c r="Z116" s="181">
        <v>15563.27</v>
      </c>
      <c r="AA116" s="181">
        <v>40400</v>
      </c>
      <c r="AB116" s="181">
        <v>0</v>
      </c>
      <c r="AC116" s="181">
        <v>18921.5</v>
      </c>
      <c r="AD116" s="181">
        <v>27498.5</v>
      </c>
      <c r="AE116" s="181">
        <v>0</v>
      </c>
      <c r="AF116" s="181">
        <v>74456.39</v>
      </c>
      <c r="AG116" s="181">
        <v>0</v>
      </c>
      <c r="AH116" s="181">
        <v>0</v>
      </c>
      <c r="AI116" s="181">
        <v>8970</v>
      </c>
      <c r="AJ116" s="181">
        <v>0</v>
      </c>
      <c r="AK116" s="181">
        <v>5412.8</v>
      </c>
      <c r="AL116" s="181">
        <v>0</v>
      </c>
      <c r="AM116" s="181">
        <v>0</v>
      </c>
      <c r="AN116" s="181">
        <v>35905</v>
      </c>
      <c r="AO116" s="181">
        <v>8400</v>
      </c>
      <c r="AP116" s="181">
        <v>79458</v>
      </c>
      <c r="AQ116" s="181">
        <v>3991.5</v>
      </c>
      <c r="AR116" s="181">
        <v>0</v>
      </c>
      <c r="AS116" s="181">
        <v>0</v>
      </c>
      <c r="AT116" s="181">
        <v>0</v>
      </c>
      <c r="AU116" s="181">
        <v>24516.71</v>
      </c>
      <c r="AV116" s="181">
        <v>909.2</v>
      </c>
      <c r="AW116" s="181">
        <v>0</v>
      </c>
      <c r="AX116" s="181">
        <v>0</v>
      </c>
      <c r="AY116" s="181">
        <v>0</v>
      </c>
      <c r="AZ116" s="181">
        <v>0</v>
      </c>
      <c r="BA116" s="181">
        <v>0</v>
      </c>
      <c r="BB116" s="181">
        <v>0</v>
      </c>
      <c r="BC116" s="181">
        <v>0</v>
      </c>
      <c r="BD116" s="181">
        <v>0</v>
      </c>
      <c r="BE116" s="181">
        <v>0</v>
      </c>
      <c r="BF116" s="181">
        <v>0</v>
      </c>
      <c r="BG116" s="181">
        <v>909.2</v>
      </c>
      <c r="BH116" s="181">
        <v>0</v>
      </c>
      <c r="BI116" s="181">
        <v>0</v>
      </c>
      <c r="BJ116" s="181">
        <v>0</v>
      </c>
      <c r="BK116" s="181">
        <v>0</v>
      </c>
      <c r="BL116" s="181">
        <v>0</v>
      </c>
      <c r="BM116" s="182" t="s">
        <v>467</v>
      </c>
      <c r="BN116" s="182" t="s">
        <v>467</v>
      </c>
      <c r="BO116" s="182" t="s">
        <v>467</v>
      </c>
      <c r="BP116" s="182" t="s">
        <v>467</v>
      </c>
      <c r="BQ116" s="182" t="s">
        <v>467</v>
      </c>
      <c r="BR116" s="182" t="s">
        <v>467</v>
      </c>
      <c r="BS116" s="182" t="s">
        <v>467</v>
      </c>
      <c r="BT116" s="182" t="s">
        <v>467</v>
      </c>
      <c r="BU116" s="182" t="s">
        <v>467</v>
      </c>
      <c r="BV116" s="182" t="s">
        <v>467</v>
      </c>
      <c r="BW116" s="182" t="s">
        <v>467</v>
      </c>
      <c r="BX116" s="182" t="s">
        <v>467</v>
      </c>
      <c r="BY116" s="182" t="s">
        <v>467</v>
      </c>
      <c r="BZ116" s="181">
        <v>0</v>
      </c>
      <c r="CA116" s="181">
        <v>0</v>
      </c>
      <c r="CB116" s="181">
        <v>0</v>
      </c>
      <c r="CC116" s="181">
        <v>0</v>
      </c>
      <c r="CD116" s="181">
        <v>0</v>
      </c>
      <c r="CE116" s="181">
        <v>0</v>
      </c>
      <c r="CF116" s="181">
        <v>0</v>
      </c>
      <c r="CG116" s="181">
        <v>0</v>
      </c>
      <c r="CH116" s="181">
        <v>0</v>
      </c>
      <c r="CI116" s="181">
        <v>0</v>
      </c>
      <c r="CJ116" s="181">
        <v>0</v>
      </c>
      <c r="CK116" s="181">
        <v>0</v>
      </c>
      <c r="CL116" s="181">
        <v>0</v>
      </c>
      <c r="CM116" s="181">
        <v>0</v>
      </c>
      <c r="CN116" s="181">
        <v>0</v>
      </c>
      <c r="CO116" s="181">
        <v>0</v>
      </c>
      <c r="CP116" s="181">
        <v>0</v>
      </c>
      <c r="CQ116" s="182" t="s">
        <v>467</v>
      </c>
      <c r="CR116" s="182" t="s">
        <v>467</v>
      </c>
      <c r="CS116" s="182" t="s">
        <v>467</v>
      </c>
      <c r="CT116" s="181">
        <v>0</v>
      </c>
      <c r="CU116" s="181">
        <v>0</v>
      </c>
      <c r="CV116" s="181">
        <v>0</v>
      </c>
      <c r="CW116" s="181">
        <v>0</v>
      </c>
      <c r="CX116" s="181">
        <v>0</v>
      </c>
      <c r="CY116" s="181">
        <v>0</v>
      </c>
      <c r="CZ116" s="182" t="s">
        <v>467</v>
      </c>
      <c r="DA116" s="182" t="s">
        <v>467</v>
      </c>
      <c r="DB116" s="182" t="s">
        <v>467</v>
      </c>
      <c r="DC116" s="181">
        <v>0</v>
      </c>
      <c r="DD116" s="181">
        <v>0</v>
      </c>
      <c r="DE116" s="181">
        <v>0</v>
      </c>
      <c r="DF116" s="181">
        <v>0</v>
      </c>
      <c r="DG116" s="183">
        <v>0</v>
      </c>
    </row>
    <row r="117" spans="1:111">
      <c r="A117" s="334" t="s">
        <v>777</v>
      </c>
      <c r="B117" s="335" t="s">
        <v>504</v>
      </c>
      <c r="C117" s="335" t="s">
        <v>504</v>
      </c>
      <c r="D117" s="253" t="s">
        <v>778</v>
      </c>
      <c r="E117" s="181">
        <v>13345517.42</v>
      </c>
      <c r="F117" s="181">
        <v>9137763.9399999995</v>
      </c>
      <c r="G117" s="181">
        <v>4490037.9800000004</v>
      </c>
      <c r="H117" s="181">
        <v>4464</v>
      </c>
      <c r="I117" s="181">
        <v>0</v>
      </c>
      <c r="J117" s="181">
        <v>486300</v>
      </c>
      <c r="K117" s="181">
        <v>3807138.6</v>
      </c>
      <c r="L117" s="181">
        <v>0</v>
      </c>
      <c r="M117" s="181">
        <v>0</v>
      </c>
      <c r="N117" s="181">
        <v>0</v>
      </c>
      <c r="O117" s="181">
        <v>0</v>
      </c>
      <c r="P117" s="181">
        <v>76169.56</v>
      </c>
      <c r="Q117" s="181">
        <v>0</v>
      </c>
      <c r="R117" s="181">
        <v>0</v>
      </c>
      <c r="S117" s="181">
        <v>273653.8</v>
      </c>
      <c r="T117" s="181">
        <v>3198743.48</v>
      </c>
      <c r="U117" s="181">
        <v>576658.03</v>
      </c>
      <c r="V117" s="181">
        <v>234744.1</v>
      </c>
      <c r="W117" s="181">
        <v>0</v>
      </c>
      <c r="X117" s="181">
        <v>2130</v>
      </c>
      <c r="Y117" s="181">
        <v>40000</v>
      </c>
      <c r="Z117" s="181">
        <v>91376.639999999999</v>
      </c>
      <c r="AA117" s="181">
        <v>13525</v>
      </c>
      <c r="AB117" s="181">
        <v>0</v>
      </c>
      <c r="AC117" s="181">
        <v>273524.5</v>
      </c>
      <c r="AD117" s="181">
        <v>70884.5</v>
      </c>
      <c r="AE117" s="181">
        <v>0</v>
      </c>
      <c r="AF117" s="181">
        <v>1323654.57</v>
      </c>
      <c r="AG117" s="181">
        <v>0</v>
      </c>
      <c r="AH117" s="181">
        <v>0</v>
      </c>
      <c r="AI117" s="181">
        <v>126250.94</v>
      </c>
      <c r="AJ117" s="181">
        <v>479</v>
      </c>
      <c r="AK117" s="181">
        <v>0</v>
      </c>
      <c r="AL117" s="181">
        <v>0</v>
      </c>
      <c r="AM117" s="181">
        <v>0</v>
      </c>
      <c r="AN117" s="181">
        <v>44900</v>
      </c>
      <c r="AO117" s="181">
        <v>0</v>
      </c>
      <c r="AP117" s="181">
        <v>143411.18</v>
      </c>
      <c r="AQ117" s="181">
        <v>0</v>
      </c>
      <c r="AR117" s="181">
        <v>0</v>
      </c>
      <c r="AS117" s="181">
        <v>0</v>
      </c>
      <c r="AT117" s="181">
        <v>0</v>
      </c>
      <c r="AU117" s="181">
        <v>257205.02</v>
      </c>
      <c r="AV117" s="181">
        <v>0</v>
      </c>
      <c r="AW117" s="181">
        <v>0</v>
      </c>
      <c r="AX117" s="181">
        <v>0</v>
      </c>
      <c r="AY117" s="181">
        <v>0</v>
      </c>
      <c r="AZ117" s="181">
        <v>0</v>
      </c>
      <c r="BA117" s="181">
        <v>0</v>
      </c>
      <c r="BB117" s="181">
        <v>0</v>
      </c>
      <c r="BC117" s="181">
        <v>0</v>
      </c>
      <c r="BD117" s="181">
        <v>0</v>
      </c>
      <c r="BE117" s="181">
        <v>0</v>
      </c>
      <c r="BF117" s="181">
        <v>0</v>
      </c>
      <c r="BG117" s="181">
        <v>0</v>
      </c>
      <c r="BH117" s="181">
        <v>0</v>
      </c>
      <c r="BI117" s="181">
        <v>0</v>
      </c>
      <c r="BJ117" s="181">
        <v>0</v>
      </c>
      <c r="BK117" s="181">
        <v>0</v>
      </c>
      <c r="BL117" s="181">
        <v>0</v>
      </c>
      <c r="BM117" s="182" t="s">
        <v>467</v>
      </c>
      <c r="BN117" s="182" t="s">
        <v>467</v>
      </c>
      <c r="BO117" s="182" t="s">
        <v>467</v>
      </c>
      <c r="BP117" s="182" t="s">
        <v>467</v>
      </c>
      <c r="BQ117" s="182" t="s">
        <v>467</v>
      </c>
      <c r="BR117" s="182" t="s">
        <v>467</v>
      </c>
      <c r="BS117" s="182" t="s">
        <v>467</v>
      </c>
      <c r="BT117" s="182" t="s">
        <v>467</v>
      </c>
      <c r="BU117" s="182" t="s">
        <v>467</v>
      </c>
      <c r="BV117" s="182" t="s">
        <v>467</v>
      </c>
      <c r="BW117" s="182" t="s">
        <v>467</v>
      </c>
      <c r="BX117" s="182" t="s">
        <v>467</v>
      </c>
      <c r="BY117" s="182" t="s">
        <v>467</v>
      </c>
      <c r="BZ117" s="181">
        <v>1009010</v>
      </c>
      <c r="CA117" s="181">
        <v>0</v>
      </c>
      <c r="CB117" s="181">
        <v>0</v>
      </c>
      <c r="CC117" s="181">
        <v>756200</v>
      </c>
      <c r="CD117" s="181">
        <v>0</v>
      </c>
      <c r="CE117" s="181">
        <v>0</v>
      </c>
      <c r="CF117" s="181">
        <v>0</v>
      </c>
      <c r="CG117" s="181">
        <v>0</v>
      </c>
      <c r="CH117" s="181">
        <v>0</v>
      </c>
      <c r="CI117" s="181">
        <v>0</v>
      </c>
      <c r="CJ117" s="181">
        <v>0</v>
      </c>
      <c r="CK117" s="181">
        <v>0</v>
      </c>
      <c r="CL117" s="181">
        <v>0</v>
      </c>
      <c r="CM117" s="181">
        <v>0</v>
      </c>
      <c r="CN117" s="181">
        <v>0</v>
      </c>
      <c r="CO117" s="181">
        <v>0</v>
      </c>
      <c r="CP117" s="181">
        <v>252810</v>
      </c>
      <c r="CQ117" s="182" t="s">
        <v>467</v>
      </c>
      <c r="CR117" s="182" t="s">
        <v>467</v>
      </c>
      <c r="CS117" s="182" t="s">
        <v>467</v>
      </c>
      <c r="CT117" s="181">
        <v>0</v>
      </c>
      <c r="CU117" s="181">
        <v>0</v>
      </c>
      <c r="CV117" s="181">
        <v>0</v>
      </c>
      <c r="CW117" s="181">
        <v>0</v>
      </c>
      <c r="CX117" s="181">
        <v>0</v>
      </c>
      <c r="CY117" s="181">
        <v>0</v>
      </c>
      <c r="CZ117" s="182" t="s">
        <v>467</v>
      </c>
      <c r="DA117" s="182" t="s">
        <v>467</v>
      </c>
      <c r="DB117" s="182" t="s">
        <v>467</v>
      </c>
      <c r="DC117" s="181">
        <v>0</v>
      </c>
      <c r="DD117" s="181">
        <v>0</v>
      </c>
      <c r="DE117" s="181">
        <v>0</v>
      </c>
      <c r="DF117" s="181">
        <v>0</v>
      </c>
      <c r="DG117" s="183">
        <v>0</v>
      </c>
    </row>
    <row r="118" spans="1:111">
      <c r="A118" s="334" t="s">
        <v>779</v>
      </c>
      <c r="B118" s="335" t="s">
        <v>504</v>
      </c>
      <c r="C118" s="335" t="s">
        <v>504</v>
      </c>
      <c r="D118" s="253" t="s">
        <v>780</v>
      </c>
      <c r="E118" s="181">
        <v>161205163.37</v>
      </c>
      <c r="F118" s="181">
        <v>130781368.83</v>
      </c>
      <c r="G118" s="181">
        <v>58593160.600000001</v>
      </c>
      <c r="H118" s="181">
        <v>3525942.9</v>
      </c>
      <c r="I118" s="181">
        <v>0</v>
      </c>
      <c r="J118" s="181">
        <v>115740</v>
      </c>
      <c r="K118" s="181">
        <v>66497215.200000003</v>
      </c>
      <c r="L118" s="181">
        <v>0</v>
      </c>
      <c r="M118" s="181">
        <v>0</v>
      </c>
      <c r="N118" s="181">
        <v>21077.71</v>
      </c>
      <c r="O118" s="181">
        <v>7205.74</v>
      </c>
      <c r="P118" s="181">
        <v>704694.11</v>
      </c>
      <c r="Q118" s="181">
        <v>38732.71</v>
      </c>
      <c r="R118" s="181">
        <v>0</v>
      </c>
      <c r="S118" s="181">
        <v>1277599.8600000001</v>
      </c>
      <c r="T118" s="181">
        <v>23666543.329999998</v>
      </c>
      <c r="U118" s="181">
        <v>2470258.06</v>
      </c>
      <c r="V118" s="181">
        <v>227224.54</v>
      </c>
      <c r="W118" s="181">
        <v>184000</v>
      </c>
      <c r="X118" s="181">
        <v>13429.56</v>
      </c>
      <c r="Y118" s="181">
        <v>2283439.52</v>
      </c>
      <c r="Z118" s="181">
        <v>2827601.24</v>
      </c>
      <c r="AA118" s="181">
        <v>730045.56</v>
      </c>
      <c r="AB118" s="181">
        <v>0</v>
      </c>
      <c r="AC118" s="181">
        <v>1674593.65</v>
      </c>
      <c r="AD118" s="181">
        <v>1623205.31</v>
      </c>
      <c r="AE118" s="181">
        <v>20000</v>
      </c>
      <c r="AF118" s="181">
        <v>3224165.72</v>
      </c>
      <c r="AG118" s="181">
        <v>70854</v>
      </c>
      <c r="AH118" s="181">
        <v>32170</v>
      </c>
      <c r="AI118" s="181">
        <v>447298.1</v>
      </c>
      <c r="AJ118" s="181">
        <v>12692.4</v>
      </c>
      <c r="AK118" s="181">
        <v>748536.74</v>
      </c>
      <c r="AL118" s="181">
        <v>0</v>
      </c>
      <c r="AM118" s="181">
        <v>0</v>
      </c>
      <c r="AN118" s="181">
        <v>170589.5</v>
      </c>
      <c r="AO118" s="181">
        <v>132048</v>
      </c>
      <c r="AP118" s="181">
        <v>2887673.91</v>
      </c>
      <c r="AQ118" s="181">
        <v>53491.5</v>
      </c>
      <c r="AR118" s="181">
        <v>15807.61</v>
      </c>
      <c r="AS118" s="181">
        <v>28908</v>
      </c>
      <c r="AT118" s="181">
        <v>180126.48</v>
      </c>
      <c r="AU118" s="181">
        <v>3608383.93</v>
      </c>
      <c r="AV118" s="181">
        <v>1060539.05</v>
      </c>
      <c r="AW118" s="181">
        <v>0</v>
      </c>
      <c r="AX118" s="181">
        <v>0</v>
      </c>
      <c r="AY118" s="181">
        <v>0</v>
      </c>
      <c r="AZ118" s="181">
        <v>0</v>
      </c>
      <c r="BA118" s="181">
        <v>461050</v>
      </c>
      <c r="BB118" s="181">
        <v>0</v>
      </c>
      <c r="BC118" s="181">
        <v>0</v>
      </c>
      <c r="BD118" s="181">
        <v>502331.75</v>
      </c>
      <c r="BE118" s="181">
        <v>120</v>
      </c>
      <c r="BF118" s="181">
        <v>0</v>
      </c>
      <c r="BG118" s="181">
        <v>97037.3</v>
      </c>
      <c r="BH118" s="181">
        <v>3642844.44</v>
      </c>
      <c r="BI118" s="181">
        <v>3642844.44</v>
      </c>
      <c r="BJ118" s="181">
        <v>0</v>
      </c>
      <c r="BK118" s="181">
        <v>0</v>
      </c>
      <c r="BL118" s="181">
        <v>0</v>
      </c>
      <c r="BM118" s="182" t="s">
        <v>467</v>
      </c>
      <c r="BN118" s="182" t="s">
        <v>467</v>
      </c>
      <c r="BO118" s="182" t="s">
        <v>467</v>
      </c>
      <c r="BP118" s="182" t="s">
        <v>467</v>
      </c>
      <c r="BQ118" s="182" t="s">
        <v>467</v>
      </c>
      <c r="BR118" s="182" t="s">
        <v>467</v>
      </c>
      <c r="BS118" s="182" t="s">
        <v>467</v>
      </c>
      <c r="BT118" s="182" t="s">
        <v>467</v>
      </c>
      <c r="BU118" s="182" t="s">
        <v>467</v>
      </c>
      <c r="BV118" s="182" t="s">
        <v>467</v>
      </c>
      <c r="BW118" s="182" t="s">
        <v>467</v>
      </c>
      <c r="BX118" s="182" t="s">
        <v>467</v>
      </c>
      <c r="BY118" s="182" t="s">
        <v>467</v>
      </c>
      <c r="BZ118" s="181">
        <v>2053867.72</v>
      </c>
      <c r="CA118" s="181">
        <v>0</v>
      </c>
      <c r="CB118" s="181">
        <v>715906.5</v>
      </c>
      <c r="CC118" s="181">
        <v>978695.09</v>
      </c>
      <c r="CD118" s="181">
        <v>0</v>
      </c>
      <c r="CE118" s="181">
        <v>0</v>
      </c>
      <c r="CF118" s="181">
        <v>0</v>
      </c>
      <c r="CG118" s="181">
        <v>0</v>
      </c>
      <c r="CH118" s="181">
        <v>0</v>
      </c>
      <c r="CI118" s="181">
        <v>0</v>
      </c>
      <c r="CJ118" s="181">
        <v>0</v>
      </c>
      <c r="CK118" s="181">
        <v>0</v>
      </c>
      <c r="CL118" s="181">
        <v>0</v>
      </c>
      <c r="CM118" s="181">
        <v>0</v>
      </c>
      <c r="CN118" s="181">
        <v>0</v>
      </c>
      <c r="CO118" s="181">
        <v>0</v>
      </c>
      <c r="CP118" s="181">
        <v>359266.13</v>
      </c>
      <c r="CQ118" s="182" t="s">
        <v>467</v>
      </c>
      <c r="CR118" s="182" t="s">
        <v>467</v>
      </c>
      <c r="CS118" s="182" t="s">
        <v>467</v>
      </c>
      <c r="CT118" s="181">
        <v>0</v>
      </c>
      <c r="CU118" s="181">
        <v>0</v>
      </c>
      <c r="CV118" s="181">
        <v>0</v>
      </c>
      <c r="CW118" s="181">
        <v>0</v>
      </c>
      <c r="CX118" s="181">
        <v>0</v>
      </c>
      <c r="CY118" s="181">
        <v>0</v>
      </c>
      <c r="CZ118" s="182" t="s">
        <v>467</v>
      </c>
      <c r="DA118" s="182" t="s">
        <v>467</v>
      </c>
      <c r="DB118" s="182" t="s">
        <v>467</v>
      </c>
      <c r="DC118" s="181">
        <v>0</v>
      </c>
      <c r="DD118" s="181">
        <v>0</v>
      </c>
      <c r="DE118" s="181">
        <v>0</v>
      </c>
      <c r="DF118" s="181">
        <v>0</v>
      </c>
      <c r="DG118" s="183">
        <v>0</v>
      </c>
    </row>
    <row r="119" spans="1:111">
      <c r="A119" s="334" t="s">
        <v>781</v>
      </c>
      <c r="B119" s="335" t="s">
        <v>504</v>
      </c>
      <c r="C119" s="335" t="s">
        <v>504</v>
      </c>
      <c r="D119" s="253" t="s">
        <v>782</v>
      </c>
      <c r="E119" s="181">
        <v>40782690.350000001</v>
      </c>
      <c r="F119" s="181">
        <v>33960671.82</v>
      </c>
      <c r="G119" s="181">
        <v>14227358.41</v>
      </c>
      <c r="H119" s="181">
        <v>3372</v>
      </c>
      <c r="I119" s="181">
        <v>0</v>
      </c>
      <c r="J119" s="181">
        <v>171998</v>
      </c>
      <c r="K119" s="181">
        <v>15024358.6</v>
      </c>
      <c r="L119" s="181">
        <v>0</v>
      </c>
      <c r="M119" s="181">
        <v>0</v>
      </c>
      <c r="N119" s="181">
        <v>1277.76</v>
      </c>
      <c r="O119" s="181">
        <v>638.88</v>
      </c>
      <c r="P119" s="181">
        <v>638017.05000000005</v>
      </c>
      <c r="Q119" s="181">
        <v>1916.6</v>
      </c>
      <c r="R119" s="181">
        <v>0</v>
      </c>
      <c r="S119" s="181">
        <v>3891734.52</v>
      </c>
      <c r="T119" s="181">
        <v>4252936.2</v>
      </c>
      <c r="U119" s="181">
        <v>1217918.3999999999</v>
      </c>
      <c r="V119" s="181">
        <v>52991.45</v>
      </c>
      <c r="W119" s="181">
        <v>9310</v>
      </c>
      <c r="X119" s="181">
        <v>3892.79</v>
      </c>
      <c r="Y119" s="181">
        <v>136696.09</v>
      </c>
      <c r="Z119" s="181">
        <v>361838.53</v>
      </c>
      <c r="AA119" s="181">
        <v>231369.7</v>
      </c>
      <c r="AB119" s="181">
        <v>0</v>
      </c>
      <c r="AC119" s="181">
        <v>93103.22</v>
      </c>
      <c r="AD119" s="181">
        <v>459835</v>
      </c>
      <c r="AE119" s="181">
        <v>0</v>
      </c>
      <c r="AF119" s="181">
        <v>446052.09</v>
      </c>
      <c r="AG119" s="181">
        <v>35132</v>
      </c>
      <c r="AH119" s="181">
        <v>500</v>
      </c>
      <c r="AI119" s="181">
        <v>10730</v>
      </c>
      <c r="AJ119" s="181">
        <v>0</v>
      </c>
      <c r="AK119" s="181">
        <v>126999.87</v>
      </c>
      <c r="AL119" s="181">
        <v>0</v>
      </c>
      <c r="AM119" s="181">
        <v>0</v>
      </c>
      <c r="AN119" s="181">
        <v>120283</v>
      </c>
      <c r="AO119" s="181">
        <v>0</v>
      </c>
      <c r="AP119" s="181">
        <v>74287</v>
      </c>
      <c r="AQ119" s="181">
        <v>0</v>
      </c>
      <c r="AR119" s="181">
        <v>0</v>
      </c>
      <c r="AS119" s="181">
        <v>125786</v>
      </c>
      <c r="AT119" s="181">
        <v>91206.06</v>
      </c>
      <c r="AU119" s="181">
        <v>655005</v>
      </c>
      <c r="AV119" s="181">
        <v>78969.2</v>
      </c>
      <c r="AW119" s="181">
        <v>0</v>
      </c>
      <c r="AX119" s="181">
        <v>0</v>
      </c>
      <c r="AY119" s="181">
        <v>0</v>
      </c>
      <c r="AZ119" s="181">
        <v>0</v>
      </c>
      <c r="BA119" s="181">
        <v>30594.2</v>
      </c>
      <c r="BB119" s="181">
        <v>0</v>
      </c>
      <c r="BC119" s="181">
        <v>0</v>
      </c>
      <c r="BD119" s="181">
        <v>48375</v>
      </c>
      <c r="BE119" s="181">
        <v>0</v>
      </c>
      <c r="BF119" s="181">
        <v>0</v>
      </c>
      <c r="BG119" s="181">
        <v>0</v>
      </c>
      <c r="BH119" s="181">
        <v>818061.13</v>
      </c>
      <c r="BI119" s="181">
        <v>818061.13</v>
      </c>
      <c r="BJ119" s="181">
        <v>0</v>
      </c>
      <c r="BK119" s="181">
        <v>0</v>
      </c>
      <c r="BL119" s="181">
        <v>0</v>
      </c>
      <c r="BM119" s="182" t="s">
        <v>467</v>
      </c>
      <c r="BN119" s="182" t="s">
        <v>467</v>
      </c>
      <c r="BO119" s="182" t="s">
        <v>467</v>
      </c>
      <c r="BP119" s="182" t="s">
        <v>467</v>
      </c>
      <c r="BQ119" s="182" t="s">
        <v>467</v>
      </c>
      <c r="BR119" s="182" t="s">
        <v>467</v>
      </c>
      <c r="BS119" s="182" t="s">
        <v>467</v>
      </c>
      <c r="BT119" s="182" t="s">
        <v>467</v>
      </c>
      <c r="BU119" s="182" t="s">
        <v>467</v>
      </c>
      <c r="BV119" s="182" t="s">
        <v>467</v>
      </c>
      <c r="BW119" s="182" t="s">
        <v>467</v>
      </c>
      <c r="BX119" s="182" t="s">
        <v>467</v>
      </c>
      <c r="BY119" s="182" t="s">
        <v>467</v>
      </c>
      <c r="BZ119" s="181">
        <v>1672052</v>
      </c>
      <c r="CA119" s="181">
        <v>0</v>
      </c>
      <c r="CB119" s="181">
        <v>100837</v>
      </c>
      <c r="CC119" s="181">
        <v>1208375</v>
      </c>
      <c r="CD119" s="181">
        <v>0</v>
      </c>
      <c r="CE119" s="181">
        <v>0</v>
      </c>
      <c r="CF119" s="181">
        <v>307780</v>
      </c>
      <c r="CG119" s="181">
        <v>0</v>
      </c>
      <c r="CH119" s="181">
        <v>0</v>
      </c>
      <c r="CI119" s="181">
        <v>0</v>
      </c>
      <c r="CJ119" s="181">
        <v>0</v>
      </c>
      <c r="CK119" s="181">
        <v>0</v>
      </c>
      <c r="CL119" s="181">
        <v>0</v>
      </c>
      <c r="CM119" s="181">
        <v>0</v>
      </c>
      <c r="CN119" s="181">
        <v>0</v>
      </c>
      <c r="CO119" s="181">
        <v>0</v>
      </c>
      <c r="CP119" s="181">
        <v>55060</v>
      </c>
      <c r="CQ119" s="182" t="s">
        <v>467</v>
      </c>
      <c r="CR119" s="182" t="s">
        <v>467</v>
      </c>
      <c r="CS119" s="182" t="s">
        <v>467</v>
      </c>
      <c r="CT119" s="181">
        <v>0</v>
      </c>
      <c r="CU119" s="181">
        <v>0</v>
      </c>
      <c r="CV119" s="181">
        <v>0</v>
      </c>
      <c r="CW119" s="181">
        <v>0</v>
      </c>
      <c r="CX119" s="181">
        <v>0</v>
      </c>
      <c r="CY119" s="181">
        <v>0</v>
      </c>
      <c r="CZ119" s="182" t="s">
        <v>467</v>
      </c>
      <c r="DA119" s="182" t="s">
        <v>467</v>
      </c>
      <c r="DB119" s="182" t="s">
        <v>467</v>
      </c>
      <c r="DC119" s="181">
        <v>0</v>
      </c>
      <c r="DD119" s="181">
        <v>0</v>
      </c>
      <c r="DE119" s="181">
        <v>0</v>
      </c>
      <c r="DF119" s="181">
        <v>0</v>
      </c>
      <c r="DG119" s="183">
        <v>0</v>
      </c>
    </row>
    <row r="120" spans="1:111">
      <c r="A120" s="334" t="s">
        <v>783</v>
      </c>
      <c r="B120" s="335" t="s">
        <v>504</v>
      </c>
      <c r="C120" s="335" t="s">
        <v>504</v>
      </c>
      <c r="D120" s="253" t="s">
        <v>784</v>
      </c>
      <c r="E120" s="181">
        <v>128088886.06</v>
      </c>
      <c r="F120" s="181">
        <v>66652630.140000001</v>
      </c>
      <c r="G120" s="181">
        <v>27588005.260000002</v>
      </c>
      <c r="H120" s="181">
        <v>582057.5</v>
      </c>
      <c r="I120" s="181">
        <v>628320.80000000005</v>
      </c>
      <c r="J120" s="181">
        <v>0</v>
      </c>
      <c r="K120" s="181">
        <v>23069083.609999999</v>
      </c>
      <c r="L120" s="181">
        <v>1303579.3</v>
      </c>
      <c r="M120" s="181">
        <v>0</v>
      </c>
      <c r="N120" s="181">
        <v>538709.9</v>
      </c>
      <c r="O120" s="181">
        <v>0</v>
      </c>
      <c r="P120" s="181">
        <v>1064954.95</v>
      </c>
      <c r="Q120" s="181">
        <v>622818</v>
      </c>
      <c r="R120" s="181">
        <v>571</v>
      </c>
      <c r="S120" s="181">
        <v>11254529.82</v>
      </c>
      <c r="T120" s="181">
        <v>27957413.620000001</v>
      </c>
      <c r="U120" s="181">
        <v>1353256.24</v>
      </c>
      <c r="V120" s="181">
        <v>369</v>
      </c>
      <c r="W120" s="181">
        <v>73000</v>
      </c>
      <c r="X120" s="181">
        <v>1487</v>
      </c>
      <c r="Y120" s="181">
        <v>2612842.5099999998</v>
      </c>
      <c r="Z120" s="181">
        <v>2744882.32</v>
      </c>
      <c r="AA120" s="181">
        <v>1582573.24</v>
      </c>
      <c r="AB120" s="181">
        <v>0</v>
      </c>
      <c r="AC120" s="181">
        <v>1845555.26</v>
      </c>
      <c r="AD120" s="181">
        <v>1266811.3</v>
      </c>
      <c r="AE120" s="181">
        <v>0</v>
      </c>
      <c r="AF120" s="181">
        <v>5384611.4299999997</v>
      </c>
      <c r="AG120" s="181">
        <v>49902</v>
      </c>
      <c r="AH120" s="181">
        <v>66057.440000000002</v>
      </c>
      <c r="AI120" s="181">
        <v>2514935.15</v>
      </c>
      <c r="AJ120" s="181">
        <v>69830</v>
      </c>
      <c r="AK120" s="181">
        <v>4147037.59</v>
      </c>
      <c r="AL120" s="181">
        <v>0</v>
      </c>
      <c r="AM120" s="181">
        <v>40000</v>
      </c>
      <c r="AN120" s="181">
        <v>1131057.6000000001</v>
      </c>
      <c r="AO120" s="181">
        <v>0</v>
      </c>
      <c r="AP120" s="181">
        <v>1181396.04</v>
      </c>
      <c r="AQ120" s="181">
        <v>21627.81</v>
      </c>
      <c r="AR120" s="181">
        <v>330985.40000000002</v>
      </c>
      <c r="AS120" s="181">
        <v>11093</v>
      </c>
      <c r="AT120" s="181">
        <v>0</v>
      </c>
      <c r="AU120" s="181">
        <v>1528103.29</v>
      </c>
      <c r="AV120" s="181">
        <v>577140.31999999995</v>
      </c>
      <c r="AW120" s="181">
        <v>127656.98</v>
      </c>
      <c r="AX120" s="181">
        <v>0</v>
      </c>
      <c r="AY120" s="181">
        <v>0</v>
      </c>
      <c r="AZ120" s="181">
        <v>54327.7</v>
      </c>
      <c r="BA120" s="181">
        <v>218574.42</v>
      </c>
      <c r="BB120" s="181">
        <v>0</v>
      </c>
      <c r="BC120" s="181">
        <v>0</v>
      </c>
      <c r="BD120" s="181">
        <v>83088</v>
      </c>
      <c r="BE120" s="181">
        <v>0</v>
      </c>
      <c r="BF120" s="181">
        <v>0</v>
      </c>
      <c r="BG120" s="181">
        <v>93493.22</v>
      </c>
      <c r="BH120" s="181">
        <v>0</v>
      </c>
      <c r="BI120" s="181">
        <v>0</v>
      </c>
      <c r="BJ120" s="181">
        <v>0</v>
      </c>
      <c r="BK120" s="181">
        <v>0</v>
      </c>
      <c r="BL120" s="181">
        <v>0</v>
      </c>
      <c r="BM120" s="182" t="s">
        <v>467</v>
      </c>
      <c r="BN120" s="182" t="s">
        <v>467</v>
      </c>
      <c r="BO120" s="182" t="s">
        <v>467</v>
      </c>
      <c r="BP120" s="182" t="s">
        <v>467</v>
      </c>
      <c r="BQ120" s="182" t="s">
        <v>467</v>
      </c>
      <c r="BR120" s="182" t="s">
        <v>467</v>
      </c>
      <c r="BS120" s="182" t="s">
        <v>467</v>
      </c>
      <c r="BT120" s="182" t="s">
        <v>467</v>
      </c>
      <c r="BU120" s="182" t="s">
        <v>467</v>
      </c>
      <c r="BV120" s="182" t="s">
        <v>467</v>
      </c>
      <c r="BW120" s="182" t="s">
        <v>467</v>
      </c>
      <c r="BX120" s="182" t="s">
        <v>467</v>
      </c>
      <c r="BY120" s="182" t="s">
        <v>467</v>
      </c>
      <c r="BZ120" s="181">
        <v>32901701.98</v>
      </c>
      <c r="CA120" s="181">
        <v>0</v>
      </c>
      <c r="CB120" s="181">
        <v>1400726.76</v>
      </c>
      <c r="CC120" s="181">
        <v>28687599.399999999</v>
      </c>
      <c r="CD120" s="181">
        <v>0</v>
      </c>
      <c r="CE120" s="181">
        <v>0</v>
      </c>
      <c r="CF120" s="181">
        <v>1233200</v>
      </c>
      <c r="CG120" s="181">
        <v>0</v>
      </c>
      <c r="CH120" s="181">
        <v>0</v>
      </c>
      <c r="CI120" s="181">
        <v>0</v>
      </c>
      <c r="CJ120" s="181">
        <v>0</v>
      </c>
      <c r="CK120" s="181">
        <v>0</v>
      </c>
      <c r="CL120" s="181">
        <v>0</v>
      </c>
      <c r="CM120" s="181">
        <v>0</v>
      </c>
      <c r="CN120" s="181">
        <v>0</v>
      </c>
      <c r="CO120" s="181">
        <v>0</v>
      </c>
      <c r="CP120" s="181">
        <v>1580175.82</v>
      </c>
      <c r="CQ120" s="182" t="s">
        <v>467</v>
      </c>
      <c r="CR120" s="182" t="s">
        <v>467</v>
      </c>
      <c r="CS120" s="182" t="s">
        <v>467</v>
      </c>
      <c r="CT120" s="181">
        <v>0</v>
      </c>
      <c r="CU120" s="181">
        <v>0</v>
      </c>
      <c r="CV120" s="181">
        <v>0</v>
      </c>
      <c r="CW120" s="181">
        <v>0</v>
      </c>
      <c r="CX120" s="181">
        <v>0</v>
      </c>
      <c r="CY120" s="181">
        <v>0</v>
      </c>
      <c r="CZ120" s="182" t="s">
        <v>467</v>
      </c>
      <c r="DA120" s="182" t="s">
        <v>467</v>
      </c>
      <c r="DB120" s="182" t="s">
        <v>467</v>
      </c>
      <c r="DC120" s="181">
        <v>0</v>
      </c>
      <c r="DD120" s="181">
        <v>0</v>
      </c>
      <c r="DE120" s="181">
        <v>0</v>
      </c>
      <c r="DF120" s="181">
        <v>0</v>
      </c>
      <c r="DG120" s="183">
        <v>0</v>
      </c>
    </row>
    <row r="121" spans="1:111">
      <c r="A121" s="334" t="s">
        <v>785</v>
      </c>
      <c r="B121" s="335" t="s">
        <v>504</v>
      </c>
      <c r="C121" s="335" t="s">
        <v>504</v>
      </c>
      <c r="D121" s="253" t="s">
        <v>786</v>
      </c>
      <c r="E121" s="181">
        <v>110083266.31</v>
      </c>
      <c r="F121" s="181">
        <v>54066532.030000001</v>
      </c>
      <c r="G121" s="181">
        <v>22132954.109999999</v>
      </c>
      <c r="H121" s="181">
        <v>31896</v>
      </c>
      <c r="I121" s="181">
        <v>628320.80000000005</v>
      </c>
      <c r="J121" s="181">
        <v>0</v>
      </c>
      <c r="K121" s="181">
        <v>18022400.609999999</v>
      </c>
      <c r="L121" s="181">
        <v>1303579.3</v>
      </c>
      <c r="M121" s="181">
        <v>0</v>
      </c>
      <c r="N121" s="181">
        <v>538709.9</v>
      </c>
      <c r="O121" s="181">
        <v>0</v>
      </c>
      <c r="P121" s="181">
        <v>491323.49</v>
      </c>
      <c r="Q121" s="181">
        <v>622818</v>
      </c>
      <c r="R121" s="181">
        <v>0</v>
      </c>
      <c r="S121" s="181">
        <v>10294529.82</v>
      </c>
      <c r="T121" s="181">
        <v>22696152.68</v>
      </c>
      <c r="U121" s="181">
        <v>1027312.88</v>
      </c>
      <c r="V121" s="181">
        <v>369</v>
      </c>
      <c r="W121" s="181">
        <v>23000</v>
      </c>
      <c r="X121" s="181">
        <v>1487</v>
      </c>
      <c r="Y121" s="181">
        <v>2286842.92</v>
      </c>
      <c r="Z121" s="181">
        <v>2194882.3199999998</v>
      </c>
      <c r="AA121" s="181">
        <v>1282573.24</v>
      </c>
      <c r="AB121" s="181">
        <v>0</v>
      </c>
      <c r="AC121" s="181">
        <v>1728766.76</v>
      </c>
      <c r="AD121" s="181">
        <v>916811.3</v>
      </c>
      <c r="AE121" s="181">
        <v>0</v>
      </c>
      <c r="AF121" s="181">
        <v>3273847.03</v>
      </c>
      <c r="AG121" s="181">
        <v>49902</v>
      </c>
      <c r="AH121" s="181">
        <v>66057.440000000002</v>
      </c>
      <c r="AI121" s="181">
        <v>2327985.15</v>
      </c>
      <c r="AJ121" s="181">
        <v>61705</v>
      </c>
      <c r="AK121" s="181">
        <v>3939136.87</v>
      </c>
      <c r="AL121" s="181">
        <v>0</v>
      </c>
      <c r="AM121" s="181">
        <v>0</v>
      </c>
      <c r="AN121" s="181">
        <v>981057.6</v>
      </c>
      <c r="AO121" s="181">
        <v>0</v>
      </c>
      <c r="AP121" s="181">
        <v>981825.04</v>
      </c>
      <c r="AQ121" s="181">
        <v>15927.81</v>
      </c>
      <c r="AR121" s="181">
        <v>290989.56</v>
      </c>
      <c r="AS121" s="181">
        <v>11093</v>
      </c>
      <c r="AT121" s="181">
        <v>0</v>
      </c>
      <c r="AU121" s="181">
        <v>1234580.76</v>
      </c>
      <c r="AV121" s="181">
        <v>418879.62</v>
      </c>
      <c r="AW121" s="181">
        <v>127656.98</v>
      </c>
      <c r="AX121" s="181">
        <v>0</v>
      </c>
      <c r="AY121" s="181">
        <v>0</v>
      </c>
      <c r="AZ121" s="181">
        <v>0</v>
      </c>
      <c r="BA121" s="181">
        <v>185337.42</v>
      </c>
      <c r="BB121" s="181">
        <v>0</v>
      </c>
      <c r="BC121" s="181">
        <v>0</v>
      </c>
      <c r="BD121" s="181">
        <v>31114</v>
      </c>
      <c r="BE121" s="181">
        <v>0</v>
      </c>
      <c r="BF121" s="181">
        <v>0</v>
      </c>
      <c r="BG121" s="181">
        <v>74771.22</v>
      </c>
      <c r="BH121" s="181">
        <v>0</v>
      </c>
      <c r="BI121" s="181">
        <v>0</v>
      </c>
      <c r="BJ121" s="181">
        <v>0</v>
      </c>
      <c r="BK121" s="181">
        <v>0</v>
      </c>
      <c r="BL121" s="181">
        <v>0</v>
      </c>
      <c r="BM121" s="182" t="s">
        <v>467</v>
      </c>
      <c r="BN121" s="182" t="s">
        <v>467</v>
      </c>
      <c r="BO121" s="182" t="s">
        <v>467</v>
      </c>
      <c r="BP121" s="182" t="s">
        <v>467</v>
      </c>
      <c r="BQ121" s="182" t="s">
        <v>467</v>
      </c>
      <c r="BR121" s="182" t="s">
        <v>467</v>
      </c>
      <c r="BS121" s="182" t="s">
        <v>467</v>
      </c>
      <c r="BT121" s="182" t="s">
        <v>467</v>
      </c>
      <c r="BU121" s="182" t="s">
        <v>467</v>
      </c>
      <c r="BV121" s="182" t="s">
        <v>467</v>
      </c>
      <c r="BW121" s="182" t="s">
        <v>467</v>
      </c>
      <c r="BX121" s="182" t="s">
        <v>467</v>
      </c>
      <c r="BY121" s="182" t="s">
        <v>467</v>
      </c>
      <c r="BZ121" s="181">
        <v>32901701.98</v>
      </c>
      <c r="CA121" s="181">
        <v>0</v>
      </c>
      <c r="CB121" s="181">
        <v>1400726.76</v>
      </c>
      <c r="CC121" s="181">
        <v>28687599.399999999</v>
      </c>
      <c r="CD121" s="181">
        <v>0</v>
      </c>
      <c r="CE121" s="181">
        <v>0</v>
      </c>
      <c r="CF121" s="181">
        <v>1233200</v>
      </c>
      <c r="CG121" s="181">
        <v>0</v>
      </c>
      <c r="CH121" s="181">
        <v>0</v>
      </c>
      <c r="CI121" s="181">
        <v>0</v>
      </c>
      <c r="CJ121" s="181">
        <v>0</v>
      </c>
      <c r="CK121" s="181">
        <v>0</v>
      </c>
      <c r="CL121" s="181">
        <v>0</v>
      </c>
      <c r="CM121" s="181">
        <v>0</v>
      </c>
      <c r="CN121" s="181">
        <v>0</v>
      </c>
      <c r="CO121" s="181">
        <v>0</v>
      </c>
      <c r="CP121" s="181">
        <v>1580175.82</v>
      </c>
      <c r="CQ121" s="182" t="s">
        <v>467</v>
      </c>
      <c r="CR121" s="182" t="s">
        <v>467</v>
      </c>
      <c r="CS121" s="182" t="s">
        <v>467</v>
      </c>
      <c r="CT121" s="181">
        <v>0</v>
      </c>
      <c r="CU121" s="181">
        <v>0</v>
      </c>
      <c r="CV121" s="181">
        <v>0</v>
      </c>
      <c r="CW121" s="181">
        <v>0</v>
      </c>
      <c r="CX121" s="181">
        <v>0</v>
      </c>
      <c r="CY121" s="181">
        <v>0</v>
      </c>
      <c r="CZ121" s="182" t="s">
        <v>467</v>
      </c>
      <c r="DA121" s="182" t="s">
        <v>467</v>
      </c>
      <c r="DB121" s="182" t="s">
        <v>467</v>
      </c>
      <c r="DC121" s="181">
        <v>0</v>
      </c>
      <c r="DD121" s="181">
        <v>0</v>
      </c>
      <c r="DE121" s="181">
        <v>0</v>
      </c>
      <c r="DF121" s="181">
        <v>0</v>
      </c>
      <c r="DG121" s="183">
        <v>0</v>
      </c>
    </row>
    <row r="122" spans="1:111">
      <c r="A122" s="334" t="s">
        <v>787</v>
      </c>
      <c r="B122" s="335" t="s">
        <v>504</v>
      </c>
      <c r="C122" s="335" t="s">
        <v>504</v>
      </c>
      <c r="D122" s="253" t="s">
        <v>788</v>
      </c>
      <c r="E122" s="181">
        <v>15748036.970000001</v>
      </c>
      <c r="F122" s="181">
        <v>12538911.33</v>
      </c>
      <c r="G122" s="181">
        <v>5455051.1500000004</v>
      </c>
      <c r="H122" s="181">
        <v>550161.5</v>
      </c>
      <c r="I122" s="181">
        <v>0</v>
      </c>
      <c r="J122" s="181">
        <v>0</v>
      </c>
      <c r="K122" s="181">
        <v>5046683</v>
      </c>
      <c r="L122" s="181">
        <v>0</v>
      </c>
      <c r="M122" s="181">
        <v>0</v>
      </c>
      <c r="N122" s="181">
        <v>0</v>
      </c>
      <c r="O122" s="181">
        <v>0</v>
      </c>
      <c r="P122" s="181">
        <v>526444.68000000005</v>
      </c>
      <c r="Q122" s="181">
        <v>0</v>
      </c>
      <c r="R122" s="181">
        <v>571</v>
      </c>
      <c r="S122" s="181">
        <v>960000</v>
      </c>
      <c r="T122" s="181">
        <v>3051739.94</v>
      </c>
      <c r="U122" s="181">
        <v>147693.95000000001</v>
      </c>
      <c r="V122" s="181">
        <v>0</v>
      </c>
      <c r="W122" s="181">
        <v>50000</v>
      </c>
      <c r="X122" s="181">
        <v>0</v>
      </c>
      <c r="Y122" s="181">
        <v>219728</v>
      </c>
      <c r="Z122" s="181">
        <v>550000</v>
      </c>
      <c r="AA122" s="181">
        <v>300000</v>
      </c>
      <c r="AB122" s="181">
        <v>0</v>
      </c>
      <c r="AC122" s="181">
        <v>116788.5</v>
      </c>
      <c r="AD122" s="181">
        <v>350000</v>
      </c>
      <c r="AE122" s="181">
        <v>0</v>
      </c>
      <c r="AF122" s="181">
        <v>185764.4</v>
      </c>
      <c r="AG122" s="181">
        <v>0</v>
      </c>
      <c r="AH122" s="181">
        <v>0</v>
      </c>
      <c r="AI122" s="181">
        <v>186950</v>
      </c>
      <c r="AJ122" s="181">
        <v>8125</v>
      </c>
      <c r="AK122" s="181">
        <v>207900.72</v>
      </c>
      <c r="AL122" s="181">
        <v>0</v>
      </c>
      <c r="AM122" s="181">
        <v>40000</v>
      </c>
      <c r="AN122" s="181">
        <v>150000</v>
      </c>
      <c r="AO122" s="181">
        <v>0</v>
      </c>
      <c r="AP122" s="181">
        <v>199571</v>
      </c>
      <c r="AQ122" s="181">
        <v>5700</v>
      </c>
      <c r="AR122" s="181">
        <v>39995.839999999997</v>
      </c>
      <c r="AS122" s="181">
        <v>0</v>
      </c>
      <c r="AT122" s="181">
        <v>0</v>
      </c>
      <c r="AU122" s="181">
        <v>293522.53000000003</v>
      </c>
      <c r="AV122" s="181">
        <v>157385.70000000001</v>
      </c>
      <c r="AW122" s="181">
        <v>0</v>
      </c>
      <c r="AX122" s="181">
        <v>0</v>
      </c>
      <c r="AY122" s="181">
        <v>0</v>
      </c>
      <c r="AZ122" s="181">
        <v>54327.7</v>
      </c>
      <c r="BA122" s="181">
        <v>33237</v>
      </c>
      <c r="BB122" s="181">
        <v>0</v>
      </c>
      <c r="BC122" s="181">
        <v>0</v>
      </c>
      <c r="BD122" s="181">
        <v>51099</v>
      </c>
      <c r="BE122" s="181">
        <v>0</v>
      </c>
      <c r="BF122" s="181">
        <v>0</v>
      </c>
      <c r="BG122" s="181">
        <v>18722</v>
      </c>
      <c r="BH122" s="181">
        <v>0</v>
      </c>
      <c r="BI122" s="181">
        <v>0</v>
      </c>
      <c r="BJ122" s="181">
        <v>0</v>
      </c>
      <c r="BK122" s="181">
        <v>0</v>
      </c>
      <c r="BL122" s="181">
        <v>0</v>
      </c>
      <c r="BM122" s="182" t="s">
        <v>467</v>
      </c>
      <c r="BN122" s="182" t="s">
        <v>467</v>
      </c>
      <c r="BO122" s="182" t="s">
        <v>467</v>
      </c>
      <c r="BP122" s="182" t="s">
        <v>467</v>
      </c>
      <c r="BQ122" s="182" t="s">
        <v>467</v>
      </c>
      <c r="BR122" s="182" t="s">
        <v>467</v>
      </c>
      <c r="BS122" s="182" t="s">
        <v>467</v>
      </c>
      <c r="BT122" s="182" t="s">
        <v>467</v>
      </c>
      <c r="BU122" s="182" t="s">
        <v>467</v>
      </c>
      <c r="BV122" s="182" t="s">
        <v>467</v>
      </c>
      <c r="BW122" s="182" t="s">
        <v>467</v>
      </c>
      <c r="BX122" s="182" t="s">
        <v>467</v>
      </c>
      <c r="BY122" s="182" t="s">
        <v>467</v>
      </c>
      <c r="BZ122" s="181">
        <v>0</v>
      </c>
      <c r="CA122" s="181">
        <v>0</v>
      </c>
      <c r="CB122" s="181">
        <v>0</v>
      </c>
      <c r="CC122" s="181">
        <v>0</v>
      </c>
      <c r="CD122" s="181">
        <v>0</v>
      </c>
      <c r="CE122" s="181">
        <v>0</v>
      </c>
      <c r="CF122" s="181">
        <v>0</v>
      </c>
      <c r="CG122" s="181">
        <v>0</v>
      </c>
      <c r="CH122" s="181">
        <v>0</v>
      </c>
      <c r="CI122" s="181">
        <v>0</v>
      </c>
      <c r="CJ122" s="181">
        <v>0</v>
      </c>
      <c r="CK122" s="181">
        <v>0</v>
      </c>
      <c r="CL122" s="181">
        <v>0</v>
      </c>
      <c r="CM122" s="181">
        <v>0</v>
      </c>
      <c r="CN122" s="181">
        <v>0</v>
      </c>
      <c r="CO122" s="181">
        <v>0</v>
      </c>
      <c r="CP122" s="181">
        <v>0</v>
      </c>
      <c r="CQ122" s="182" t="s">
        <v>467</v>
      </c>
      <c r="CR122" s="182" t="s">
        <v>467</v>
      </c>
      <c r="CS122" s="182" t="s">
        <v>467</v>
      </c>
      <c r="CT122" s="181">
        <v>0</v>
      </c>
      <c r="CU122" s="181">
        <v>0</v>
      </c>
      <c r="CV122" s="181">
        <v>0</v>
      </c>
      <c r="CW122" s="181">
        <v>0</v>
      </c>
      <c r="CX122" s="181">
        <v>0</v>
      </c>
      <c r="CY122" s="181">
        <v>0</v>
      </c>
      <c r="CZ122" s="182" t="s">
        <v>467</v>
      </c>
      <c r="DA122" s="182" t="s">
        <v>467</v>
      </c>
      <c r="DB122" s="182" t="s">
        <v>467</v>
      </c>
      <c r="DC122" s="181">
        <v>0</v>
      </c>
      <c r="DD122" s="181">
        <v>0</v>
      </c>
      <c r="DE122" s="181">
        <v>0</v>
      </c>
      <c r="DF122" s="181">
        <v>0</v>
      </c>
      <c r="DG122" s="183">
        <v>0</v>
      </c>
    </row>
    <row r="123" spans="1:111">
      <c r="A123" s="334" t="s">
        <v>789</v>
      </c>
      <c r="B123" s="335" t="s">
        <v>504</v>
      </c>
      <c r="C123" s="335" t="s">
        <v>504</v>
      </c>
      <c r="D123" s="253" t="s">
        <v>790</v>
      </c>
      <c r="E123" s="181">
        <v>2257582.7799999998</v>
      </c>
      <c r="F123" s="181">
        <v>47186.78</v>
      </c>
      <c r="G123" s="181">
        <v>0</v>
      </c>
      <c r="H123" s="181">
        <v>0</v>
      </c>
      <c r="I123" s="181">
        <v>0</v>
      </c>
      <c r="J123" s="181">
        <v>0</v>
      </c>
      <c r="K123" s="181">
        <v>0</v>
      </c>
      <c r="L123" s="181">
        <v>0</v>
      </c>
      <c r="M123" s="181">
        <v>0</v>
      </c>
      <c r="N123" s="181">
        <v>0</v>
      </c>
      <c r="O123" s="181">
        <v>0</v>
      </c>
      <c r="P123" s="181">
        <v>47186.78</v>
      </c>
      <c r="Q123" s="181">
        <v>0</v>
      </c>
      <c r="R123" s="181">
        <v>0</v>
      </c>
      <c r="S123" s="181">
        <v>0</v>
      </c>
      <c r="T123" s="181">
        <v>2209521</v>
      </c>
      <c r="U123" s="181">
        <v>178249.41</v>
      </c>
      <c r="V123" s="181">
        <v>0</v>
      </c>
      <c r="W123" s="181">
        <v>0</v>
      </c>
      <c r="X123" s="181">
        <v>0</v>
      </c>
      <c r="Y123" s="181">
        <v>106271.59</v>
      </c>
      <c r="Z123" s="181">
        <v>0</v>
      </c>
      <c r="AA123" s="181">
        <v>0</v>
      </c>
      <c r="AB123" s="181">
        <v>0</v>
      </c>
      <c r="AC123" s="181">
        <v>0</v>
      </c>
      <c r="AD123" s="181">
        <v>0</v>
      </c>
      <c r="AE123" s="181">
        <v>0</v>
      </c>
      <c r="AF123" s="181">
        <v>1925000</v>
      </c>
      <c r="AG123" s="181">
        <v>0</v>
      </c>
      <c r="AH123" s="181">
        <v>0</v>
      </c>
      <c r="AI123" s="181">
        <v>0</v>
      </c>
      <c r="AJ123" s="181">
        <v>0</v>
      </c>
      <c r="AK123" s="181">
        <v>0</v>
      </c>
      <c r="AL123" s="181">
        <v>0</v>
      </c>
      <c r="AM123" s="181">
        <v>0</v>
      </c>
      <c r="AN123" s="181">
        <v>0</v>
      </c>
      <c r="AO123" s="181">
        <v>0</v>
      </c>
      <c r="AP123" s="181">
        <v>0</v>
      </c>
      <c r="AQ123" s="181">
        <v>0</v>
      </c>
      <c r="AR123" s="181">
        <v>0</v>
      </c>
      <c r="AS123" s="181">
        <v>0</v>
      </c>
      <c r="AT123" s="181">
        <v>0</v>
      </c>
      <c r="AU123" s="181">
        <v>0</v>
      </c>
      <c r="AV123" s="181">
        <v>875</v>
      </c>
      <c r="AW123" s="181">
        <v>0</v>
      </c>
      <c r="AX123" s="181">
        <v>0</v>
      </c>
      <c r="AY123" s="181">
        <v>0</v>
      </c>
      <c r="AZ123" s="181">
        <v>0</v>
      </c>
      <c r="BA123" s="181">
        <v>0</v>
      </c>
      <c r="BB123" s="181">
        <v>0</v>
      </c>
      <c r="BC123" s="181">
        <v>0</v>
      </c>
      <c r="BD123" s="181">
        <v>875</v>
      </c>
      <c r="BE123" s="181">
        <v>0</v>
      </c>
      <c r="BF123" s="181">
        <v>0</v>
      </c>
      <c r="BG123" s="181">
        <v>0</v>
      </c>
      <c r="BH123" s="181">
        <v>0</v>
      </c>
      <c r="BI123" s="181">
        <v>0</v>
      </c>
      <c r="BJ123" s="181">
        <v>0</v>
      </c>
      <c r="BK123" s="181">
        <v>0</v>
      </c>
      <c r="BL123" s="181">
        <v>0</v>
      </c>
      <c r="BM123" s="182" t="s">
        <v>467</v>
      </c>
      <c r="BN123" s="182" t="s">
        <v>467</v>
      </c>
      <c r="BO123" s="182" t="s">
        <v>467</v>
      </c>
      <c r="BP123" s="182" t="s">
        <v>467</v>
      </c>
      <c r="BQ123" s="182" t="s">
        <v>467</v>
      </c>
      <c r="BR123" s="182" t="s">
        <v>467</v>
      </c>
      <c r="BS123" s="182" t="s">
        <v>467</v>
      </c>
      <c r="BT123" s="182" t="s">
        <v>467</v>
      </c>
      <c r="BU123" s="182" t="s">
        <v>467</v>
      </c>
      <c r="BV123" s="182" t="s">
        <v>467</v>
      </c>
      <c r="BW123" s="182" t="s">
        <v>467</v>
      </c>
      <c r="BX123" s="182" t="s">
        <v>467</v>
      </c>
      <c r="BY123" s="182" t="s">
        <v>467</v>
      </c>
      <c r="BZ123" s="181">
        <v>0</v>
      </c>
      <c r="CA123" s="181">
        <v>0</v>
      </c>
      <c r="CB123" s="181">
        <v>0</v>
      </c>
      <c r="CC123" s="181">
        <v>0</v>
      </c>
      <c r="CD123" s="181">
        <v>0</v>
      </c>
      <c r="CE123" s="181">
        <v>0</v>
      </c>
      <c r="CF123" s="181">
        <v>0</v>
      </c>
      <c r="CG123" s="181">
        <v>0</v>
      </c>
      <c r="CH123" s="181">
        <v>0</v>
      </c>
      <c r="CI123" s="181">
        <v>0</v>
      </c>
      <c r="CJ123" s="181">
        <v>0</v>
      </c>
      <c r="CK123" s="181">
        <v>0</v>
      </c>
      <c r="CL123" s="181">
        <v>0</v>
      </c>
      <c r="CM123" s="181">
        <v>0</v>
      </c>
      <c r="CN123" s="181">
        <v>0</v>
      </c>
      <c r="CO123" s="181">
        <v>0</v>
      </c>
      <c r="CP123" s="181">
        <v>0</v>
      </c>
      <c r="CQ123" s="182" t="s">
        <v>467</v>
      </c>
      <c r="CR123" s="182" t="s">
        <v>467</v>
      </c>
      <c r="CS123" s="182" t="s">
        <v>467</v>
      </c>
      <c r="CT123" s="181">
        <v>0</v>
      </c>
      <c r="CU123" s="181">
        <v>0</v>
      </c>
      <c r="CV123" s="181">
        <v>0</v>
      </c>
      <c r="CW123" s="181">
        <v>0</v>
      </c>
      <c r="CX123" s="181">
        <v>0</v>
      </c>
      <c r="CY123" s="181">
        <v>0</v>
      </c>
      <c r="CZ123" s="182" t="s">
        <v>467</v>
      </c>
      <c r="DA123" s="182" t="s">
        <v>467</v>
      </c>
      <c r="DB123" s="182" t="s">
        <v>467</v>
      </c>
      <c r="DC123" s="181">
        <v>0</v>
      </c>
      <c r="DD123" s="181">
        <v>0</v>
      </c>
      <c r="DE123" s="181">
        <v>0</v>
      </c>
      <c r="DF123" s="181">
        <v>0</v>
      </c>
      <c r="DG123" s="183">
        <v>0</v>
      </c>
    </row>
    <row r="124" spans="1:111">
      <c r="A124" s="334" t="s">
        <v>791</v>
      </c>
      <c r="B124" s="335" t="s">
        <v>504</v>
      </c>
      <c r="C124" s="335" t="s">
        <v>504</v>
      </c>
      <c r="D124" s="253" t="s">
        <v>792</v>
      </c>
      <c r="E124" s="181">
        <v>3380025.34</v>
      </c>
      <c r="F124" s="181">
        <v>3380025.34</v>
      </c>
      <c r="G124" s="181">
        <v>1403000</v>
      </c>
      <c r="H124" s="181">
        <v>824025.34</v>
      </c>
      <c r="I124" s="181">
        <v>0</v>
      </c>
      <c r="J124" s="181">
        <v>0</v>
      </c>
      <c r="K124" s="181">
        <v>1153000</v>
      </c>
      <c r="L124" s="181">
        <v>0</v>
      </c>
      <c r="M124" s="181">
        <v>0</v>
      </c>
      <c r="N124" s="181">
        <v>0</v>
      </c>
      <c r="O124" s="181">
        <v>0</v>
      </c>
      <c r="P124" s="181">
        <v>0</v>
      </c>
      <c r="Q124" s="181">
        <v>0</v>
      </c>
      <c r="R124" s="181">
        <v>0</v>
      </c>
      <c r="S124" s="181">
        <v>0</v>
      </c>
      <c r="T124" s="181">
        <v>0</v>
      </c>
      <c r="U124" s="181">
        <v>0</v>
      </c>
      <c r="V124" s="181">
        <v>0</v>
      </c>
      <c r="W124" s="181">
        <v>0</v>
      </c>
      <c r="X124" s="181">
        <v>0</v>
      </c>
      <c r="Y124" s="181">
        <v>0</v>
      </c>
      <c r="Z124" s="181">
        <v>0</v>
      </c>
      <c r="AA124" s="181">
        <v>0</v>
      </c>
      <c r="AB124" s="181">
        <v>0</v>
      </c>
      <c r="AC124" s="181">
        <v>0</v>
      </c>
      <c r="AD124" s="181">
        <v>0</v>
      </c>
      <c r="AE124" s="181">
        <v>0</v>
      </c>
      <c r="AF124" s="181">
        <v>0</v>
      </c>
      <c r="AG124" s="181">
        <v>0</v>
      </c>
      <c r="AH124" s="181">
        <v>0</v>
      </c>
      <c r="AI124" s="181">
        <v>0</v>
      </c>
      <c r="AJ124" s="181">
        <v>0</v>
      </c>
      <c r="AK124" s="181">
        <v>0</v>
      </c>
      <c r="AL124" s="181">
        <v>0</v>
      </c>
      <c r="AM124" s="181">
        <v>0</v>
      </c>
      <c r="AN124" s="181">
        <v>0</v>
      </c>
      <c r="AO124" s="181">
        <v>0</v>
      </c>
      <c r="AP124" s="181">
        <v>0</v>
      </c>
      <c r="AQ124" s="181">
        <v>0</v>
      </c>
      <c r="AR124" s="181">
        <v>0</v>
      </c>
      <c r="AS124" s="181">
        <v>0</v>
      </c>
      <c r="AT124" s="181">
        <v>0</v>
      </c>
      <c r="AU124" s="181">
        <v>0</v>
      </c>
      <c r="AV124" s="181">
        <v>0</v>
      </c>
      <c r="AW124" s="181">
        <v>0</v>
      </c>
      <c r="AX124" s="181">
        <v>0</v>
      </c>
      <c r="AY124" s="181">
        <v>0</v>
      </c>
      <c r="AZ124" s="181">
        <v>0</v>
      </c>
      <c r="BA124" s="181">
        <v>0</v>
      </c>
      <c r="BB124" s="181">
        <v>0</v>
      </c>
      <c r="BC124" s="181">
        <v>0</v>
      </c>
      <c r="BD124" s="181">
        <v>0</v>
      </c>
      <c r="BE124" s="181">
        <v>0</v>
      </c>
      <c r="BF124" s="181">
        <v>0</v>
      </c>
      <c r="BG124" s="181">
        <v>0</v>
      </c>
      <c r="BH124" s="181">
        <v>0</v>
      </c>
      <c r="BI124" s="181">
        <v>0</v>
      </c>
      <c r="BJ124" s="181">
        <v>0</v>
      </c>
      <c r="BK124" s="181">
        <v>0</v>
      </c>
      <c r="BL124" s="181">
        <v>0</v>
      </c>
      <c r="BM124" s="182" t="s">
        <v>467</v>
      </c>
      <c r="BN124" s="182" t="s">
        <v>467</v>
      </c>
      <c r="BO124" s="182" t="s">
        <v>467</v>
      </c>
      <c r="BP124" s="182" t="s">
        <v>467</v>
      </c>
      <c r="BQ124" s="182" t="s">
        <v>467</v>
      </c>
      <c r="BR124" s="182" t="s">
        <v>467</v>
      </c>
      <c r="BS124" s="182" t="s">
        <v>467</v>
      </c>
      <c r="BT124" s="182" t="s">
        <v>467</v>
      </c>
      <c r="BU124" s="182" t="s">
        <v>467</v>
      </c>
      <c r="BV124" s="182" t="s">
        <v>467</v>
      </c>
      <c r="BW124" s="182" t="s">
        <v>467</v>
      </c>
      <c r="BX124" s="182" t="s">
        <v>467</v>
      </c>
      <c r="BY124" s="182" t="s">
        <v>467</v>
      </c>
      <c r="BZ124" s="181">
        <v>0</v>
      </c>
      <c r="CA124" s="181">
        <v>0</v>
      </c>
      <c r="CB124" s="181">
        <v>0</v>
      </c>
      <c r="CC124" s="181">
        <v>0</v>
      </c>
      <c r="CD124" s="181">
        <v>0</v>
      </c>
      <c r="CE124" s="181">
        <v>0</v>
      </c>
      <c r="CF124" s="181">
        <v>0</v>
      </c>
      <c r="CG124" s="181">
        <v>0</v>
      </c>
      <c r="CH124" s="181">
        <v>0</v>
      </c>
      <c r="CI124" s="181">
        <v>0</v>
      </c>
      <c r="CJ124" s="181">
        <v>0</v>
      </c>
      <c r="CK124" s="181">
        <v>0</v>
      </c>
      <c r="CL124" s="181">
        <v>0</v>
      </c>
      <c r="CM124" s="181">
        <v>0</v>
      </c>
      <c r="CN124" s="181">
        <v>0</v>
      </c>
      <c r="CO124" s="181">
        <v>0</v>
      </c>
      <c r="CP124" s="181">
        <v>0</v>
      </c>
      <c r="CQ124" s="182" t="s">
        <v>467</v>
      </c>
      <c r="CR124" s="182" t="s">
        <v>467</v>
      </c>
      <c r="CS124" s="182" t="s">
        <v>467</v>
      </c>
      <c r="CT124" s="181">
        <v>0</v>
      </c>
      <c r="CU124" s="181">
        <v>0</v>
      </c>
      <c r="CV124" s="181">
        <v>0</v>
      </c>
      <c r="CW124" s="181">
        <v>0</v>
      </c>
      <c r="CX124" s="181">
        <v>0</v>
      </c>
      <c r="CY124" s="181">
        <v>0</v>
      </c>
      <c r="CZ124" s="182" t="s">
        <v>467</v>
      </c>
      <c r="DA124" s="182" t="s">
        <v>467</v>
      </c>
      <c r="DB124" s="182" t="s">
        <v>467</v>
      </c>
      <c r="DC124" s="181">
        <v>0</v>
      </c>
      <c r="DD124" s="181">
        <v>0</v>
      </c>
      <c r="DE124" s="181">
        <v>0</v>
      </c>
      <c r="DF124" s="181">
        <v>0</v>
      </c>
      <c r="DG124" s="183">
        <v>0</v>
      </c>
    </row>
    <row r="125" spans="1:111">
      <c r="A125" s="334" t="s">
        <v>793</v>
      </c>
      <c r="B125" s="335" t="s">
        <v>504</v>
      </c>
      <c r="C125" s="335" t="s">
        <v>504</v>
      </c>
      <c r="D125" s="253" t="s">
        <v>794</v>
      </c>
      <c r="E125" s="181">
        <v>3380025.34</v>
      </c>
      <c r="F125" s="181">
        <v>3380025.34</v>
      </c>
      <c r="G125" s="181">
        <v>1403000</v>
      </c>
      <c r="H125" s="181">
        <v>824025.34</v>
      </c>
      <c r="I125" s="181">
        <v>0</v>
      </c>
      <c r="J125" s="181">
        <v>0</v>
      </c>
      <c r="K125" s="181">
        <v>1153000</v>
      </c>
      <c r="L125" s="181">
        <v>0</v>
      </c>
      <c r="M125" s="181">
        <v>0</v>
      </c>
      <c r="N125" s="181">
        <v>0</v>
      </c>
      <c r="O125" s="181">
        <v>0</v>
      </c>
      <c r="P125" s="181">
        <v>0</v>
      </c>
      <c r="Q125" s="181">
        <v>0</v>
      </c>
      <c r="R125" s="181">
        <v>0</v>
      </c>
      <c r="S125" s="181">
        <v>0</v>
      </c>
      <c r="T125" s="181">
        <v>0</v>
      </c>
      <c r="U125" s="181">
        <v>0</v>
      </c>
      <c r="V125" s="181">
        <v>0</v>
      </c>
      <c r="W125" s="181">
        <v>0</v>
      </c>
      <c r="X125" s="181">
        <v>0</v>
      </c>
      <c r="Y125" s="181">
        <v>0</v>
      </c>
      <c r="Z125" s="181">
        <v>0</v>
      </c>
      <c r="AA125" s="181">
        <v>0</v>
      </c>
      <c r="AB125" s="181">
        <v>0</v>
      </c>
      <c r="AC125" s="181">
        <v>0</v>
      </c>
      <c r="AD125" s="181">
        <v>0</v>
      </c>
      <c r="AE125" s="181">
        <v>0</v>
      </c>
      <c r="AF125" s="181">
        <v>0</v>
      </c>
      <c r="AG125" s="181">
        <v>0</v>
      </c>
      <c r="AH125" s="181">
        <v>0</v>
      </c>
      <c r="AI125" s="181">
        <v>0</v>
      </c>
      <c r="AJ125" s="181">
        <v>0</v>
      </c>
      <c r="AK125" s="181">
        <v>0</v>
      </c>
      <c r="AL125" s="181">
        <v>0</v>
      </c>
      <c r="AM125" s="181">
        <v>0</v>
      </c>
      <c r="AN125" s="181">
        <v>0</v>
      </c>
      <c r="AO125" s="181">
        <v>0</v>
      </c>
      <c r="AP125" s="181">
        <v>0</v>
      </c>
      <c r="AQ125" s="181">
        <v>0</v>
      </c>
      <c r="AR125" s="181">
        <v>0</v>
      </c>
      <c r="AS125" s="181">
        <v>0</v>
      </c>
      <c r="AT125" s="181">
        <v>0</v>
      </c>
      <c r="AU125" s="181">
        <v>0</v>
      </c>
      <c r="AV125" s="181">
        <v>0</v>
      </c>
      <c r="AW125" s="181">
        <v>0</v>
      </c>
      <c r="AX125" s="181">
        <v>0</v>
      </c>
      <c r="AY125" s="181">
        <v>0</v>
      </c>
      <c r="AZ125" s="181">
        <v>0</v>
      </c>
      <c r="BA125" s="181">
        <v>0</v>
      </c>
      <c r="BB125" s="181">
        <v>0</v>
      </c>
      <c r="BC125" s="181">
        <v>0</v>
      </c>
      <c r="BD125" s="181">
        <v>0</v>
      </c>
      <c r="BE125" s="181">
        <v>0</v>
      </c>
      <c r="BF125" s="181">
        <v>0</v>
      </c>
      <c r="BG125" s="181">
        <v>0</v>
      </c>
      <c r="BH125" s="181">
        <v>0</v>
      </c>
      <c r="BI125" s="181">
        <v>0</v>
      </c>
      <c r="BJ125" s="181">
        <v>0</v>
      </c>
      <c r="BK125" s="181">
        <v>0</v>
      </c>
      <c r="BL125" s="181">
        <v>0</v>
      </c>
      <c r="BM125" s="182" t="s">
        <v>467</v>
      </c>
      <c r="BN125" s="182" t="s">
        <v>467</v>
      </c>
      <c r="BO125" s="182" t="s">
        <v>467</v>
      </c>
      <c r="BP125" s="182" t="s">
        <v>467</v>
      </c>
      <c r="BQ125" s="182" t="s">
        <v>467</v>
      </c>
      <c r="BR125" s="182" t="s">
        <v>467</v>
      </c>
      <c r="BS125" s="182" t="s">
        <v>467</v>
      </c>
      <c r="BT125" s="182" t="s">
        <v>467</v>
      </c>
      <c r="BU125" s="182" t="s">
        <v>467</v>
      </c>
      <c r="BV125" s="182" t="s">
        <v>467</v>
      </c>
      <c r="BW125" s="182" t="s">
        <v>467</v>
      </c>
      <c r="BX125" s="182" t="s">
        <v>467</v>
      </c>
      <c r="BY125" s="182" t="s">
        <v>467</v>
      </c>
      <c r="BZ125" s="181">
        <v>0</v>
      </c>
      <c r="CA125" s="181">
        <v>0</v>
      </c>
      <c r="CB125" s="181">
        <v>0</v>
      </c>
      <c r="CC125" s="181">
        <v>0</v>
      </c>
      <c r="CD125" s="181">
        <v>0</v>
      </c>
      <c r="CE125" s="181">
        <v>0</v>
      </c>
      <c r="CF125" s="181">
        <v>0</v>
      </c>
      <c r="CG125" s="181">
        <v>0</v>
      </c>
      <c r="CH125" s="181">
        <v>0</v>
      </c>
      <c r="CI125" s="181">
        <v>0</v>
      </c>
      <c r="CJ125" s="181">
        <v>0</v>
      </c>
      <c r="CK125" s="181">
        <v>0</v>
      </c>
      <c r="CL125" s="181">
        <v>0</v>
      </c>
      <c r="CM125" s="181">
        <v>0</v>
      </c>
      <c r="CN125" s="181">
        <v>0</v>
      </c>
      <c r="CO125" s="181">
        <v>0</v>
      </c>
      <c r="CP125" s="181">
        <v>0</v>
      </c>
      <c r="CQ125" s="182" t="s">
        <v>467</v>
      </c>
      <c r="CR125" s="182" t="s">
        <v>467</v>
      </c>
      <c r="CS125" s="182" t="s">
        <v>467</v>
      </c>
      <c r="CT125" s="181">
        <v>0</v>
      </c>
      <c r="CU125" s="181">
        <v>0</v>
      </c>
      <c r="CV125" s="181">
        <v>0</v>
      </c>
      <c r="CW125" s="181">
        <v>0</v>
      </c>
      <c r="CX125" s="181">
        <v>0</v>
      </c>
      <c r="CY125" s="181">
        <v>0</v>
      </c>
      <c r="CZ125" s="182" t="s">
        <v>467</v>
      </c>
      <c r="DA125" s="182" t="s">
        <v>467</v>
      </c>
      <c r="DB125" s="182" t="s">
        <v>467</v>
      </c>
      <c r="DC125" s="181">
        <v>0</v>
      </c>
      <c r="DD125" s="181">
        <v>0</v>
      </c>
      <c r="DE125" s="181">
        <v>0</v>
      </c>
      <c r="DF125" s="181">
        <v>0</v>
      </c>
      <c r="DG125" s="183">
        <v>0</v>
      </c>
    </row>
    <row r="126" spans="1:111">
      <c r="A126" s="334" t="s">
        <v>795</v>
      </c>
      <c r="B126" s="335" t="s">
        <v>504</v>
      </c>
      <c r="C126" s="335" t="s">
        <v>504</v>
      </c>
      <c r="D126" s="253" t="s">
        <v>796</v>
      </c>
      <c r="E126" s="181">
        <v>7854657.46</v>
      </c>
      <c r="F126" s="181">
        <v>5558506.7000000002</v>
      </c>
      <c r="G126" s="181">
        <v>2407381.5</v>
      </c>
      <c r="H126" s="181">
        <v>687462</v>
      </c>
      <c r="I126" s="181">
        <v>1141316.2</v>
      </c>
      <c r="J126" s="181">
        <v>0</v>
      </c>
      <c r="K126" s="181">
        <v>1268881</v>
      </c>
      <c r="L126" s="181">
        <v>0</v>
      </c>
      <c r="M126" s="181">
        <v>0</v>
      </c>
      <c r="N126" s="181">
        <v>0</v>
      </c>
      <c r="O126" s="181">
        <v>0</v>
      </c>
      <c r="P126" s="181">
        <v>53466</v>
      </c>
      <c r="Q126" s="181">
        <v>0</v>
      </c>
      <c r="R126" s="181">
        <v>0</v>
      </c>
      <c r="S126" s="181">
        <v>0</v>
      </c>
      <c r="T126" s="181">
        <v>2246124.7599999998</v>
      </c>
      <c r="U126" s="181">
        <v>184396</v>
      </c>
      <c r="V126" s="181">
        <v>25856</v>
      </c>
      <c r="W126" s="181">
        <v>0</v>
      </c>
      <c r="X126" s="181">
        <v>0</v>
      </c>
      <c r="Y126" s="181">
        <v>117533.34</v>
      </c>
      <c r="Z126" s="181">
        <v>238289.8</v>
      </c>
      <c r="AA126" s="181">
        <v>111213.2</v>
      </c>
      <c r="AB126" s="181">
        <v>0</v>
      </c>
      <c r="AC126" s="181">
        <v>107110</v>
      </c>
      <c r="AD126" s="181">
        <v>180319.5</v>
      </c>
      <c r="AE126" s="181">
        <v>0</v>
      </c>
      <c r="AF126" s="181">
        <v>105238.26</v>
      </c>
      <c r="AG126" s="181">
        <v>0</v>
      </c>
      <c r="AH126" s="181">
        <v>10159</v>
      </c>
      <c r="AI126" s="181">
        <v>100176</v>
      </c>
      <c r="AJ126" s="181">
        <v>1490</v>
      </c>
      <c r="AK126" s="181">
        <v>186300.96</v>
      </c>
      <c r="AL126" s="181">
        <v>0</v>
      </c>
      <c r="AM126" s="181">
        <v>0</v>
      </c>
      <c r="AN126" s="181">
        <v>475515.31</v>
      </c>
      <c r="AO126" s="181">
        <v>0</v>
      </c>
      <c r="AP126" s="181">
        <v>97209</v>
      </c>
      <c r="AQ126" s="181">
        <v>0</v>
      </c>
      <c r="AR126" s="181">
        <v>0</v>
      </c>
      <c r="AS126" s="181">
        <v>240650</v>
      </c>
      <c r="AT126" s="181">
        <v>0</v>
      </c>
      <c r="AU126" s="181">
        <v>64668.39</v>
      </c>
      <c r="AV126" s="181">
        <v>34176</v>
      </c>
      <c r="AW126" s="181">
        <v>0</v>
      </c>
      <c r="AX126" s="181">
        <v>0</v>
      </c>
      <c r="AY126" s="181">
        <v>0</v>
      </c>
      <c r="AZ126" s="181">
        <v>0</v>
      </c>
      <c r="BA126" s="181">
        <v>0</v>
      </c>
      <c r="BB126" s="181">
        <v>0</v>
      </c>
      <c r="BC126" s="181">
        <v>0</v>
      </c>
      <c r="BD126" s="181">
        <v>0</v>
      </c>
      <c r="BE126" s="181">
        <v>0</v>
      </c>
      <c r="BF126" s="181">
        <v>0</v>
      </c>
      <c r="BG126" s="181">
        <v>34176</v>
      </c>
      <c r="BH126" s="181">
        <v>0</v>
      </c>
      <c r="BI126" s="181">
        <v>0</v>
      </c>
      <c r="BJ126" s="181">
        <v>0</v>
      </c>
      <c r="BK126" s="181">
        <v>0</v>
      </c>
      <c r="BL126" s="181">
        <v>0</v>
      </c>
      <c r="BM126" s="182" t="s">
        <v>467</v>
      </c>
      <c r="BN126" s="182" t="s">
        <v>467</v>
      </c>
      <c r="BO126" s="182" t="s">
        <v>467</v>
      </c>
      <c r="BP126" s="182" t="s">
        <v>467</v>
      </c>
      <c r="BQ126" s="182" t="s">
        <v>467</v>
      </c>
      <c r="BR126" s="182" t="s">
        <v>467</v>
      </c>
      <c r="BS126" s="182" t="s">
        <v>467</v>
      </c>
      <c r="BT126" s="182" t="s">
        <v>467</v>
      </c>
      <c r="BU126" s="182" t="s">
        <v>467</v>
      </c>
      <c r="BV126" s="182" t="s">
        <v>467</v>
      </c>
      <c r="BW126" s="182" t="s">
        <v>467</v>
      </c>
      <c r="BX126" s="182" t="s">
        <v>467</v>
      </c>
      <c r="BY126" s="182" t="s">
        <v>467</v>
      </c>
      <c r="BZ126" s="181">
        <v>15850</v>
      </c>
      <c r="CA126" s="181">
        <v>0</v>
      </c>
      <c r="CB126" s="181">
        <v>15850</v>
      </c>
      <c r="CC126" s="181">
        <v>0</v>
      </c>
      <c r="CD126" s="181">
        <v>0</v>
      </c>
      <c r="CE126" s="181">
        <v>0</v>
      </c>
      <c r="CF126" s="181">
        <v>0</v>
      </c>
      <c r="CG126" s="181">
        <v>0</v>
      </c>
      <c r="CH126" s="181">
        <v>0</v>
      </c>
      <c r="CI126" s="181">
        <v>0</v>
      </c>
      <c r="CJ126" s="181">
        <v>0</v>
      </c>
      <c r="CK126" s="181">
        <v>0</v>
      </c>
      <c r="CL126" s="181">
        <v>0</v>
      </c>
      <c r="CM126" s="181">
        <v>0</v>
      </c>
      <c r="CN126" s="181">
        <v>0</v>
      </c>
      <c r="CO126" s="181">
        <v>0</v>
      </c>
      <c r="CP126" s="181">
        <v>0</v>
      </c>
      <c r="CQ126" s="182" t="s">
        <v>467</v>
      </c>
      <c r="CR126" s="182" t="s">
        <v>467</v>
      </c>
      <c r="CS126" s="182" t="s">
        <v>467</v>
      </c>
      <c r="CT126" s="181">
        <v>0</v>
      </c>
      <c r="CU126" s="181">
        <v>0</v>
      </c>
      <c r="CV126" s="181">
        <v>0</v>
      </c>
      <c r="CW126" s="181">
        <v>0</v>
      </c>
      <c r="CX126" s="181">
        <v>0</v>
      </c>
      <c r="CY126" s="181">
        <v>0</v>
      </c>
      <c r="CZ126" s="182" t="s">
        <v>467</v>
      </c>
      <c r="DA126" s="182" t="s">
        <v>467</v>
      </c>
      <c r="DB126" s="182" t="s">
        <v>467</v>
      </c>
      <c r="DC126" s="181">
        <v>0</v>
      </c>
      <c r="DD126" s="181">
        <v>0</v>
      </c>
      <c r="DE126" s="181">
        <v>0</v>
      </c>
      <c r="DF126" s="181">
        <v>0</v>
      </c>
      <c r="DG126" s="183">
        <v>0</v>
      </c>
    </row>
    <row r="127" spans="1:111">
      <c r="A127" s="334" t="s">
        <v>797</v>
      </c>
      <c r="B127" s="335" t="s">
        <v>504</v>
      </c>
      <c r="C127" s="335" t="s">
        <v>504</v>
      </c>
      <c r="D127" s="253" t="s">
        <v>798</v>
      </c>
      <c r="E127" s="181">
        <v>7854657.46</v>
      </c>
      <c r="F127" s="181">
        <v>5558506.7000000002</v>
      </c>
      <c r="G127" s="181">
        <v>2407381.5</v>
      </c>
      <c r="H127" s="181">
        <v>687462</v>
      </c>
      <c r="I127" s="181">
        <v>1141316.2</v>
      </c>
      <c r="J127" s="181">
        <v>0</v>
      </c>
      <c r="K127" s="181">
        <v>1268881</v>
      </c>
      <c r="L127" s="181">
        <v>0</v>
      </c>
      <c r="M127" s="181">
        <v>0</v>
      </c>
      <c r="N127" s="181">
        <v>0</v>
      </c>
      <c r="O127" s="181">
        <v>0</v>
      </c>
      <c r="P127" s="181">
        <v>53466</v>
      </c>
      <c r="Q127" s="181">
        <v>0</v>
      </c>
      <c r="R127" s="181">
        <v>0</v>
      </c>
      <c r="S127" s="181">
        <v>0</v>
      </c>
      <c r="T127" s="181">
        <v>2246124.7599999998</v>
      </c>
      <c r="U127" s="181">
        <v>184396</v>
      </c>
      <c r="V127" s="181">
        <v>25856</v>
      </c>
      <c r="W127" s="181">
        <v>0</v>
      </c>
      <c r="X127" s="181">
        <v>0</v>
      </c>
      <c r="Y127" s="181">
        <v>117533.34</v>
      </c>
      <c r="Z127" s="181">
        <v>238289.8</v>
      </c>
      <c r="AA127" s="181">
        <v>111213.2</v>
      </c>
      <c r="AB127" s="181">
        <v>0</v>
      </c>
      <c r="AC127" s="181">
        <v>107110</v>
      </c>
      <c r="AD127" s="181">
        <v>180319.5</v>
      </c>
      <c r="AE127" s="181">
        <v>0</v>
      </c>
      <c r="AF127" s="181">
        <v>105238.26</v>
      </c>
      <c r="AG127" s="181">
        <v>0</v>
      </c>
      <c r="AH127" s="181">
        <v>10159</v>
      </c>
      <c r="AI127" s="181">
        <v>100176</v>
      </c>
      <c r="AJ127" s="181">
        <v>1490</v>
      </c>
      <c r="AK127" s="181">
        <v>186300.96</v>
      </c>
      <c r="AL127" s="181">
        <v>0</v>
      </c>
      <c r="AM127" s="181">
        <v>0</v>
      </c>
      <c r="AN127" s="181">
        <v>475515.31</v>
      </c>
      <c r="AO127" s="181">
        <v>0</v>
      </c>
      <c r="AP127" s="181">
        <v>97209</v>
      </c>
      <c r="AQ127" s="181">
        <v>0</v>
      </c>
      <c r="AR127" s="181">
        <v>0</v>
      </c>
      <c r="AS127" s="181">
        <v>240650</v>
      </c>
      <c r="AT127" s="181">
        <v>0</v>
      </c>
      <c r="AU127" s="181">
        <v>64668.39</v>
      </c>
      <c r="AV127" s="181">
        <v>34176</v>
      </c>
      <c r="AW127" s="181">
        <v>0</v>
      </c>
      <c r="AX127" s="181">
        <v>0</v>
      </c>
      <c r="AY127" s="181">
        <v>0</v>
      </c>
      <c r="AZ127" s="181">
        <v>0</v>
      </c>
      <c r="BA127" s="181">
        <v>0</v>
      </c>
      <c r="BB127" s="181">
        <v>0</v>
      </c>
      <c r="BC127" s="181">
        <v>0</v>
      </c>
      <c r="BD127" s="181">
        <v>0</v>
      </c>
      <c r="BE127" s="181">
        <v>0</v>
      </c>
      <c r="BF127" s="181">
        <v>0</v>
      </c>
      <c r="BG127" s="181">
        <v>34176</v>
      </c>
      <c r="BH127" s="181">
        <v>0</v>
      </c>
      <c r="BI127" s="181">
        <v>0</v>
      </c>
      <c r="BJ127" s="181">
        <v>0</v>
      </c>
      <c r="BK127" s="181">
        <v>0</v>
      </c>
      <c r="BL127" s="181">
        <v>0</v>
      </c>
      <c r="BM127" s="182" t="s">
        <v>467</v>
      </c>
      <c r="BN127" s="182" t="s">
        <v>467</v>
      </c>
      <c r="BO127" s="182" t="s">
        <v>467</v>
      </c>
      <c r="BP127" s="182" t="s">
        <v>467</v>
      </c>
      <c r="BQ127" s="182" t="s">
        <v>467</v>
      </c>
      <c r="BR127" s="182" t="s">
        <v>467</v>
      </c>
      <c r="BS127" s="182" t="s">
        <v>467</v>
      </c>
      <c r="BT127" s="182" t="s">
        <v>467</v>
      </c>
      <c r="BU127" s="182" t="s">
        <v>467</v>
      </c>
      <c r="BV127" s="182" t="s">
        <v>467</v>
      </c>
      <c r="BW127" s="182" t="s">
        <v>467</v>
      </c>
      <c r="BX127" s="182" t="s">
        <v>467</v>
      </c>
      <c r="BY127" s="182" t="s">
        <v>467</v>
      </c>
      <c r="BZ127" s="181">
        <v>15850</v>
      </c>
      <c r="CA127" s="181">
        <v>0</v>
      </c>
      <c r="CB127" s="181">
        <v>15850</v>
      </c>
      <c r="CC127" s="181">
        <v>0</v>
      </c>
      <c r="CD127" s="181">
        <v>0</v>
      </c>
      <c r="CE127" s="181">
        <v>0</v>
      </c>
      <c r="CF127" s="181">
        <v>0</v>
      </c>
      <c r="CG127" s="181">
        <v>0</v>
      </c>
      <c r="CH127" s="181">
        <v>0</v>
      </c>
      <c r="CI127" s="181">
        <v>0</v>
      </c>
      <c r="CJ127" s="181">
        <v>0</v>
      </c>
      <c r="CK127" s="181">
        <v>0</v>
      </c>
      <c r="CL127" s="181">
        <v>0</v>
      </c>
      <c r="CM127" s="181">
        <v>0</v>
      </c>
      <c r="CN127" s="181">
        <v>0</v>
      </c>
      <c r="CO127" s="181">
        <v>0</v>
      </c>
      <c r="CP127" s="181">
        <v>0</v>
      </c>
      <c r="CQ127" s="182" t="s">
        <v>467</v>
      </c>
      <c r="CR127" s="182" t="s">
        <v>467</v>
      </c>
      <c r="CS127" s="182" t="s">
        <v>467</v>
      </c>
      <c r="CT127" s="181">
        <v>0</v>
      </c>
      <c r="CU127" s="181">
        <v>0</v>
      </c>
      <c r="CV127" s="181">
        <v>0</v>
      </c>
      <c r="CW127" s="181">
        <v>0</v>
      </c>
      <c r="CX127" s="181">
        <v>0</v>
      </c>
      <c r="CY127" s="181">
        <v>0</v>
      </c>
      <c r="CZ127" s="182" t="s">
        <v>467</v>
      </c>
      <c r="DA127" s="182" t="s">
        <v>467</v>
      </c>
      <c r="DB127" s="182" t="s">
        <v>467</v>
      </c>
      <c r="DC127" s="181">
        <v>0</v>
      </c>
      <c r="DD127" s="181">
        <v>0</v>
      </c>
      <c r="DE127" s="181">
        <v>0</v>
      </c>
      <c r="DF127" s="181">
        <v>0</v>
      </c>
      <c r="DG127" s="183">
        <v>0</v>
      </c>
    </row>
    <row r="128" spans="1:111">
      <c r="A128" s="334" t="s">
        <v>799</v>
      </c>
      <c r="B128" s="335" t="s">
        <v>504</v>
      </c>
      <c r="C128" s="335" t="s">
        <v>504</v>
      </c>
      <c r="D128" s="253" t="s">
        <v>800</v>
      </c>
      <c r="E128" s="181">
        <v>2077524.86</v>
      </c>
      <c r="F128" s="181">
        <v>0</v>
      </c>
      <c r="G128" s="181">
        <v>0</v>
      </c>
      <c r="H128" s="181">
        <v>0</v>
      </c>
      <c r="I128" s="181">
        <v>0</v>
      </c>
      <c r="J128" s="181">
        <v>0</v>
      </c>
      <c r="K128" s="181">
        <v>0</v>
      </c>
      <c r="L128" s="181">
        <v>0</v>
      </c>
      <c r="M128" s="181">
        <v>0</v>
      </c>
      <c r="N128" s="181">
        <v>0</v>
      </c>
      <c r="O128" s="181">
        <v>0</v>
      </c>
      <c r="P128" s="181">
        <v>0</v>
      </c>
      <c r="Q128" s="181">
        <v>0</v>
      </c>
      <c r="R128" s="181">
        <v>0</v>
      </c>
      <c r="S128" s="181">
        <v>0</v>
      </c>
      <c r="T128" s="181">
        <v>1351466.86</v>
      </c>
      <c r="U128" s="181">
        <v>0</v>
      </c>
      <c r="V128" s="181">
        <v>0</v>
      </c>
      <c r="W128" s="181">
        <v>0</v>
      </c>
      <c r="X128" s="181">
        <v>0</v>
      </c>
      <c r="Y128" s="181">
        <v>0</v>
      </c>
      <c r="Z128" s="181">
        <v>0</v>
      </c>
      <c r="AA128" s="181">
        <v>0</v>
      </c>
      <c r="AB128" s="181">
        <v>0</v>
      </c>
      <c r="AC128" s="181">
        <v>0</v>
      </c>
      <c r="AD128" s="181">
        <v>0</v>
      </c>
      <c r="AE128" s="181">
        <v>0</v>
      </c>
      <c r="AF128" s="181">
        <v>1351466.86</v>
      </c>
      <c r="AG128" s="181">
        <v>0</v>
      </c>
      <c r="AH128" s="181">
        <v>0</v>
      </c>
      <c r="AI128" s="181">
        <v>0</v>
      </c>
      <c r="AJ128" s="181">
        <v>0</v>
      </c>
      <c r="AK128" s="181">
        <v>0</v>
      </c>
      <c r="AL128" s="181">
        <v>0</v>
      </c>
      <c r="AM128" s="181">
        <v>0</v>
      </c>
      <c r="AN128" s="181">
        <v>0</v>
      </c>
      <c r="AO128" s="181">
        <v>0</v>
      </c>
      <c r="AP128" s="181">
        <v>0</v>
      </c>
      <c r="AQ128" s="181">
        <v>0</v>
      </c>
      <c r="AR128" s="181">
        <v>0</v>
      </c>
      <c r="AS128" s="181">
        <v>0</v>
      </c>
      <c r="AT128" s="181">
        <v>0</v>
      </c>
      <c r="AU128" s="181">
        <v>0</v>
      </c>
      <c r="AV128" s="181">
        <v>0</v>
      </c>
      <c r="AW128" s="181">
        <v>0</v>
      </c>
      <c r="AX128" s="181">
        <v>0</v>
      </c>
      <c r="AY128" s="181">
        <v>0</v>
      </c>
      <c r="AZ128" s="181">
        <v>0</v>
      </c>
      <c r="BA128" s="181">
        <v>0</v>
      </c>
      <c r="BB128" s="181">
        <v>0</v>
      </c>
      <c r="BC128" s="181">
        <v>0</v>
      </c>
      <c r="BD128" s="181">
        <v>0</v>
      </c>
      <c r="BE128" s="181">
        <v>0</v>
      </c>
      <c r="BF128" s="181">
        <v>0</v>
      </c>
      <c r="BG128" s="181">
        <v>0</v>
      </c>
      <c r="BH128" s="181">
        <v>0</v>
      </c>
      <c r="BI128" s="181">
        <v>0</v>
      </c>
      <c r="BJ128" s="181">
        <v>0</v>
      </c>
      <c r="BK128" s="181">
        <v>0</v>
      </c>
      <c r="BL128" s="181">
        <v>0</v>
      </c>
      <c r="BM128" s="182" t="s">
        <v>467</v>
      </c>
      <c r="BN128" s="182" t="s">
        <v>467</v>
      </c>
      <c r="BO128" s="182" t="s">
        <v>467</v>
      </c>
      <c r="BP128" s="182" t="s">
        <v>467</v>
      </c>
      <c r="BQ128" s="182" t="s">
        <v>467</v>
      </c>
      <c r="BR128" s="182" t="s">
        <v>467</v>
      </c>
      <c r="BS128" s="182" t="s">
        <v>467</v>
      </c>
      <c r="BT128" s="182" t="s">
        <v>467</v>
      </c>
      <c r="BU128" s="182" t="s">
        <v>467</v>
      </c>
      <c r="BV128" s="182" t="s">
        <v>467</v>
      </c>
      <c r="BW128" s="182" t="s">
        <v>467</v>
      </c>
      <c r="BX128" s="182" t="s">
        <v>467</v>
      </c>
      <c r="BY128" s="182" t="s">
        <v>467</v>
      </c>
      <c r="BZ128" s="181">
        <v>726058</v>
      </c>
      <c r="CA128" s="181">
        <v>0</v>
      </c>
      <c r="CB128" s="181">
        <v>0</v>
      </c>
      <c r="CC128" s="181">
        <v>716860</v>
      </c>
      <c r="CD128" s="181">
        <v>0</v>
      </c>
      <c r="CE128" s="181">
        <v>0</v>
      </c>
      <c r="CF128" s="181">
        <v>0</v>
      </c>
      <c r="CG128" s="181">
        <v>0</v>
      </c>
      <c r="CH128" s="181">
        <v>0</v>
      </c>
      <c r="CI128" s="181">
        <v>0</v>
      </c>
      <c r="CJ128" s="181">
        <v>0</v>
      </c>
      <c r="CK128" s="181">
        <v>0</v>
      </c>
      <c r="CL128" s="181">
        <v>0</v>
      </c>
      <c r="CM128" s="181">
        <v>0</v>
      </c>
      <c r="CN128" s="181">
        <v>0</v>
      </c>
      <c r="CO128" s="181">
        <v>0</v>
      </c>
      <c r="CP128" s="181">
        <v>9198</v>
      </c>
      <c r="CQ128" s="182" t="s">
        <v>467</v>
      </c>
      <c r="CR128" s="182" t="s">
        <v>467</v>
      </c>
      <c r="CS128" s="182" t="s">
        <v>467</v>
      </c>
      <c r="CT128" s="181">
        <v>0</v>
      </c>
      <c r="CU128" s="181">
        <v>0</v>
      </c>
      <c r="CV128" s="181">
        <v>0</v>
      </c>
      <c r="CW128" s="181">
        <v>0</v>
      </c>
      <c r="CX128" s="181">
        <v>0</v>
      </c>
      <c r="CY128" s="181">
        <v>0</v>
      </c>
      <c r="CZ128" s="182" t="s">
        <v>467</v>
      </c>
      <c r="DA128" s="182" t="s">
        <v>467</v>
      </c>
      <c r="DB128" s="182" t="s">
        <v>467</v>
      </c>
      <c r="DC128" s="181">
        <v>0</v>
      </c>
      <c r="DD128" s="181">
        <v>0</v>
      </c>
      <c r="DE128" s="181">
        <v>0</v>
      </c>
      <c r="DF128" s="181">
        <v>0</v>
      </c>
      <c r="DG128" s="183">
        <v>0</v>
      </c>
    </row>
    <row r="129" spans="1:111">
      <c r="A129" s="334" t="s">
        <v>801</v>
      </c>
      <c r="B129" s="335" t="s">
        <v>504</v>
      </c>
      <c r="C129" s="335" t="s">
        <v>504</v>
      </c>
      <c r="D129" s="253" t="s">
        <v>802</v>
      </c>
      <c r="E129" s="181">
        <v>190088</v>
      </c>
      <c r="F129" s="181">
        <v>0</v>
      </c>
      <c r="G129" s="181">
        <v>0</v>
      </c>
      <c r="H129" s="181">
        <v>0</v>
      </c>
      <c r="I129" s="181">
        <v>0</v>
      </c>
      <c r="J129" s="181">
        <v>0</v>
      </c>
      <c r="K129" s="181">
        <v>0</v>
      </c>
      <c r="L129" s="181">
        <v>0</v>
      </c>
      <c r="M129" s="181">
        <v>0</v>
      </c>
      <c r="N129" s="181">
        <v>0</v>
      </c>
      <c r="O129" s="181">
        <v>0</v>
      </c>
      <c r="P129" s="181">
        <v>0</v>
      </c>
      <c r="Q129" s="181">
        <v>0</v>
      </c>
      <c r="R129" s="181">
        <v>0</v>
      </c>
      <c r="S129" s="181">
        <v>0</v>
      </c>
      <c r="T129" s="181">
        <v>0</v>
      </c>
      <c r="U129" s="181">
        <v>0</v>
      </c>
      <c r="V129" s="181">
        <v>0</v>
      </c>
      <c r="W129" s="181">
        <v>0</v>
      </c>
      <c r="X129" s="181">
        <v>0</v>
      </c>
      <c r="Y129" s="181">
        <v>0</v>
      </c>
      <c r="Z129" s="181">
        <v>0</v>
      </c>
      <c r="AA129" s="181">
        <v>0</v>
      </c>
      <c r="AB129" s="181">
        <v>0</v>
      </c>
      <c r="AC129" s="181">
        <v>0</v>
      </c>
      <c r="AD129" s="181">
        <v>0</v>
      </c>
      <c r="AE129" s="181">
        <v>0</v>
      </c>
      <c r="AF129" s="181">
        <v>0</v>
      </c>
      <c r="AG129" s="181">
        <v>0</v>
      </c>
      <c r="AH129" s="181">
        <v>0</v>
      </c>
      <c r="AI129" s="181">
        <v>0</v>
      </c>
      <c r="AJ129" s="181">
        <v>0</v>
      </c>
      <c r="AK129" s="181">
        <v>0</v>
      </c>
      <c r="AL129" s="181">
        <v>0</v>
      </c>
      <c r="AM129" s="181">
        <v>0</v>
      </c>
      <c r="AN129" s="181">
        <v>0</v>
      </c>
      <c r="AO129" s="181">
        <v>0</v>
      </c>
      <c r="AP129" s="181">
        <v>0</v>
      </c>
      <c r="AQ129" s="181">
        <v>0</v>
      </c>
      <c r="AR129" s="181">
        <v>0</v>
      </c>
      <c r="AS129" s="181">
        <v>0</v>
      </c>
      <c r="AT129" s="181">
        <v>0</v>
      </c>
      <c r="AU129" s="181">
        <v>0</v>
      </c>
      <c r="AV129" s="181">
        <v>0</v>
      </c>
      <c r="AW129" s="181">
        <v>0</v>
      </c>
      <c r="AX129" s="181">
        <v>0</v>
      </c>
      <c r="AY129" s="181">
        <v>0</v>
      </c>
      <c r="AZ129" s="181">
        <v>0</v>
      </c>
      <c r="BA129" s="181">
        <v>0</v>
      </c>
      <c r="BB129" s="181">
        <v>0</v>
      </c>
      <c r="BC129" s="181">
        <v>0</v>
      </c>
      <c r="BD129" s="181">
        <v>0</v>
      </c>
      <c r="BE129" s="181">
        <v>0</v>
      </c>
      <c r="BF129" s="181">
        <v>0</v>
      </c>
      <c r="BG129" s="181">
        <v>0</v>
      </c>
      <c r="BH129" s="181">
        <v>0</v>
      </c>
      <c r="BI129" s="181">
        <v>0</v>
      </c>
      <c r="BJ129" s="181">
        <v>0</v>
      </c>
      <c r="BK129" s="181">
        <v>0</v>
      </c>
      <c r="BL129" s="181">
        <v>0</v>
      </c>
      <c r="BM129" s="182" t="s">
        <v>467</v>
      </c>
      <c r="BN129" s="182" t="s">
        <v>467</v>
      </c>
      <c r="BO129" s="182" t="s">
        <v>467</v>
      </c>
      <c r="BP129" s="182" t="s">
        <v>467</v>
      </c>
      <c r="BQ129" s="182" t="s">
        <v>467</v>
      </c>
      <c r="BR129" s="182" t="s">
        <v>467</v>
      </c>
      <c r="BS129" s="182" t="s">
        <v>467</v>
      </c>
      <c r="BT129" s="182" t="s">
        <v>467</v>
      </c>
      <c r="BU129" s="182" t="s">
        <v>467</v>
      </c>
      <c r="BV129" s="182" t="s">
        <v>467</v>
      </c>
      <c r="BW129" s="182" t="s">
        <v>467</v>
      </c>
      <c r="BX129" s="182" t="s">
        <v>467</v>
      </c>
      <c r="BY129" s="182" t="s">
        <v>467</v>
      </c>
      <c r="BZ129" s="181">
        <v>190088</v>
      </c>
      <c r="CA129" s="181">
        <v>0</v>
      </c>
      <c r="CB129" s="181">
        <v>0</v>
      </c>
      <c r="CC129" s="181">
        <v>180890</v>
      </c>
      <c r="CD129" s="181">
        <v>0</v>
      </c>
      <c r="CE129" s="181">
        <v>0</v>
      </c>
      <c r="CF129" s="181">
        <v>0</v>
      </c>
      <c r="CG129" s="181">
        <v>0</v>
      </c>
      <c r="CH129" s="181">
        <v>0</v>
      </c>
      <c r="CI129" s="181">
        <v>0</v>
      </c>
      <c r="CJ129" s="181">
        <v>0</v>
      </c>
      <c r="CK129" s="181">
        <v>0</v>
      </c>
      <c r="CL129" s="181">
        <v>0</v>
      </c>
      <c r="CM129" s="181">
        <v>0</v>
      </c>
      <c r="CN129" s="181">
        <v>0</v>
      </c>
      <c r="CO129" s="181">
        <v>0</v>
      </c>
      <c r="CP129" s="181">
        <v>9198</v>
      </c>
      <c r="CQ129" s="182" t="s">
        <v>467</v>
      </c>
      <c r="CR129" s="182" t="s">
        <v>467</v>
      </c>
      <c r="CS129" s="182" t="s">
        <v>467</v>
      </c>
      <c r="CT129" s="181">
        <v>0</v>
      </c>
      <c r="CU129" s="181">
        <v>0</v>
      </c>
      <c r="CV129" s="181">
        <v>0</v>
      </c>
      <c r="CW129" s="181">
        <v>0</v>
      </c>
      <c r="CX129" s="181">
        <v>0</v>
      </c>
      <c r="CY129" s="181">
        <v>0</v>
      </c>
      <c r="CZ129" s="182" t="s">
        <v>467</v>
      </c>
      <c r="DA129" s="182" t="s">
        <v>467</v>
      </c>
      <c r="DB129" s="182" t="s">
        <v>467</v>
      </c>
      <c r="DC129" s="181">
        <v>0</v>
      </c>
      <c r="DD129" s="181">
        <v>0</v>
      </c>
      <c r="DE129" s="181">
        <v>0</v>
      </c>
      <c r="DF129" s="181">
        <v>0</v>
      </c>
      <c r="DG129" s="183">
        <v>0</v>
      </c>
    </row>
    <row r="130" spans="1:111">
      <c r="A130" s="334" t="s">
        <v>803</v>
      </c>
      <c r="B130" s="335" t="s">
        <v>504</v>
      </c>
      <c r="C130" s="335" t="s">
        <v>504</v>
      </c>
      <c r="D130" s="253" t="s">
        <v>804</v>
      </c>
      <c r="E130" s="181">
        <v>1887436.86</v>
      </c>
      <c r="F130" s="181">
        <v>0</v>
      </c>
      <c r="G130" s="181">
        <v>0</v>
      </c>
      <c r="H130" s="181">
        <v>0</v>
      </c>
      <c r="I130" s="181">
        <v>0</v>
      </c>
      <c r="J130" s="181">
        <v>0</v>
      </c>
      <c r="K130" s="181">
        <v>0</v>
      </c>
      <c r="L130" s="181">
        <v>0</v>
      </c>
      <c r="M130" s="181">
        <v>0</v>
      </c>
      <c r="N130" s="181">
        <v>0</v>
      </c>
      <c r="O130" s="181">
        <v>0</v>
      </c>
      <c r="P130" s="181">
        <v>0</v>
      </c>
      <c r="Q130" s="181">
        <v>0</v>
      </c>
      <c r="R130" s="181">
        <v>0</v>
      </c>
      <c r="S130" s="181">
        <v>0</v>
      </c>
      <c r="T130" s="181">
        <v>1351466.86</v>
      </c>
      <c r="U130" s="181">
        <v>0</v>
      </c>
      <c r="V130" s="181">
        <v>0</v>
      </c>
      <c r="W130" s="181">
        <v>0</v>
      </c>
      <c r="X130" s="181">
        <v>0</v>
      </c>
      <c r="Y130" s="181">
        <v>0</v>
      </c>
      <c r="Z130" s="181">
        <v>0</v>
      </c>
      <c r="AA130" s="181">
        <v>0</v>
      </c>
      <c r="AB130" s="181">
        <v>0</v>
      </c>
      <c r="AC130" s="181">
        <v>0</v>
      </c>
      <c r="AD130" s="181">
        <v>0</v>
      </c>
      <c r="AE130" s="181">
        <v>0</v>
      </c>
      <c r="AF130" s="181">
        <v>1351466.86</v>
      </c>
      <c r="AG130" s="181">
        <v>0</v>
      </c>
      <c r="AH130" s="181">
        <v>0</v>
      </c>
      <c r="AI130" s="181">
        <v>0</v>
      </c>
      <c r="AJ130" s="181">
        <v>0</v>
      </c>
      <c r="AK130" s="181">
        <v>0</v>
      </c>
      <c r="AL130" s="181">
        <v>0</v>
      </c>
      <c r="AM130" s="181">
        <v>0</v>
      </c>
      <c r="AN130" s="181">
        <v>0</v>
      </c>
      <c r="AO130" s="181">
        <v>0</v>
      </c>
      <c r="AP130" s="181">
        <v>0</v>
      </c>
      <c r="AQ130" s="181">
        <v>0</v>
      </c>
      <c r="AR130" s="181">
        <v>0</v>
      </c>
      <c r="AS130" s="181">
        <v>0</v>
      </c>
      <c r="AT130" s="181">
        <v>0</v>
      </c>
      <c r="AU130" s="181">
        <v>0</v>
      </c>
      <c r="AV130" s="181">
        <v>0</v>
      </c>
      <c r="AW130" s="181">
        <v>0</v>
      </c>
      <c r="AX130" s="181">
        <v>0</v>
      </c>
      <c r="AY130" s="181">
        <v>0</v>
      </c>
      <c r="AZ130" s="181">
        <v>0</v>
      </c>
      <c r="BA130" s="181">
        <v>0</v>
      </c>
      <c r="BB130" s="181">
        <v>0</v>
      </c>
      <c r="BC130" s="181">
        <v>0</v>
      </c>
      <c r="BD130" s="181">
        <v>0</v>
      </c>
      <c r="BE130" s="181">
        <v>0</v>
      </c>
      <c r="BF130" s="181">
        <v>0</v>
      </c>
      <c r="BG130" s="181">
        <v>0</v>
      </c>
      <c r="BH130" s="181">
        <v>0</v>
      </c>
      <c r="BI130" s="181">
        <v>0</v>
      </c>
      <c r="BJ130" s="181">
        <v>0</v>
      </c>
      <c r="BK130" s="181">
        <v>0</v>
      </c>
      <c r="BL130" s="181">
        <v>0</v>
      </c>
      <c r="BM130" s="182" t="s">
        <v>467</v>
      </c>
      <c r="BN130" s="182" t="s">
        <v>467</v>
      </c>
      <c r="BO130" s="182" t="s">
        <v>467</v>
      </c>
      <c r="BP130" s="182" t="s">
        <v>467</v>
      </c>
      <c r="BQ130" s="182" t="s">
        <v>467</v>
      </c>
      <c r="BR130" s="182" t="s">
        <v>467</v>
      </c>
      <c r="BS130" s="182" t="s">
        <v>467</v>
      </c>
      <c r="BT130" s="182" t="s">
        <v>467</v>
      </c>
      <c r="BU130" s="182" t="s">
        <v>467</v>
      </c>
      <c r="BV130" s="182" t="s">
        <v>467</v>
      </c>
      <c r="BW130" s="182" t="s">
        <v>467</v>
      </c>
      <c r="BX130" s="182" t="s">
        <v>467</v>
      </c>
      <c r="BY130" s="182" t="s">
        <v>467</v>
      </c>
      <c r="BZ130" s="181">
        <v>535970</v>
      </c>
      <c r="CA130" s="181">
        <v>0</v>
      </c>
      <c r="CB130" s="181">
        <v>0</v>
      </c>
      <c r="CC130" s="181">
        <v>535970</v>
      </c>
      <c r="CD130" s="181">
        <v>0</v>
      </c>
      <c r="CE130" s="181">
        <v>0</v>
      </c>
      <c r="CF130" s="181">
        <v>0</v>
      </c>
      <c r="CG130" s="181">
        <v>0</v>
      </c>
      <c r="CH130" s="181">
        <v>0</v>
      </c>
      <c r="CI130" s="181">
        <v>0</v>
      </c>
      <c r="CJ130" s="181">
        <v>0</v>
      </c>
      <c r="CK130" s="181">
        <v>0</v>
      </c>
      <c r="CL130" s="181">
        <v>0</v>
      </c>
      <c r="CM130" s="181">
        <v>0</v>
      </c>
      <c r="CN130" s="181">
        <v>0</v>
      </c>
      <c r="CO130" s="181">
        <v>0</v>
      </c>
      <c r="CP130" s="181">
        <v>0</v>
      </c>
      <c r="CQ130" s="182" t="s">
        <v>467</v>
      </c>
      <c r="CR130" s="182" t="s">
        <v>467</v>
      </c>
      <c r="CS130" s="182" t="s">
        <v>467</v>
      </c>
      <c r="CT130" s="181">
        <v>0</v>
      </c>
      <c r="CU130" s="181">
        <v>0</v>
      </c>
      <c r="CV130" s="181">
        <v>0</v>
      </c>
      <c r="CW130" s="181">
        <v>0</v>
      </c>
      <c r="CX130" s="181">
        <v>0</v>
      </c>
      <c r="CY130" s="181">
        <v>0</v>
      </c>
      <c r="CZ130" s="182" t="s">
        <v>467</v>
      </c>
      <c r="DA130" s="182" t="s">
        <v>467</v>
      </c>
      <c r="DB130" s="182" t="s">
        <v>467</v>
      </c>
      <c r="DC130" s="181">
        <v>0</v>
      </c>
      <c r="DD130" s="181">
        <v>0</v>
      </c>
      <c r="DE130" s="181">
        <v>0</v>
      </c>
      <c r="DF130" s="181">
        <v>0</v>
      </c>
      <c r="DG130" s="183">
        <v>0</v>
      </c>
    </row>
    <row r="131" spans="1:111">
      <c r="A131" s="334" t="s">
        <v>805</v>
      </c>
      <c r="B131" s="335" t="s">
        <v>504</v>
      </c>
      <c r="C131" s="335" t="s">
        <v>504</v>
      </c>
      <c r="D131" s="253" t="s">
        <v>806</v>
      </c>
      <c r="E131" s="181">
        <v>8640573.2400000002</v>
      </c>
      <c r="F131" s="181">
        <v>7673512.8300000001</v>
      </c>
      <c r="G131" s="181">
        <v>3720563.3</v>
      </c>
      <c r="H131" s="181">
        <v>620666.9</v>
      </c>
      <c r="I131" s="181">
        <v>651515</v>
      </c>
      <c r="J131" s="181">
        <v>211309</v>
      </c>
      <c r="K131" s="181">
        <v>2240867.7400000002</v>
      </c>
      <c r="L131" s="181">
        <v>78878</v>
      </c>
      <c r="M131" s="181">
        <v>0</v>
      </c>
      <c r="N131" s="181">
        <v>6816</v>
      </c>
      <c r="O131" s="181">
        <v>0</v>
      </c>
      <c r="P131" s="181">
        <v>71401.89</v>
      </c>
      <c r="Q131" s="181">
        <v>0</v>
      </c>
      <c r="R131" s="181">
        <v>0</v>
      </c>
      <c r="S131" s="181">
        <v>71495</v>
      </c>
      <c r="T131" s="181">
        <v>817830.17</v>
      </c>
      <c r="U131" s="181">
        <v>136288.71</v>
      </c>
      <c r="V131" s="181">
        <v>2612.1</v>
      </c>
      <c r="W131" s="181">
        <v>0</v>
      </c>
      <c r="X131" s="181">
        <v>1260.53</v>
      </c>
      <c r="Y131" s="181">
        <v>9732.7099999999991</v>
      </c>
      <c r="Z131" s="181">
        <v>26619.35</v>
      </c>
      <c r="AA131" s="181">
        <v>39915.160000000003</v>
      </c>
      <c r="AB131" s="181">
        <v>0</v>
      </c>
      <c r="AC131" s="181">
        <v>84309</v>
      </c>
      <c r="AD131" s="181">
        <v>71494.2</v>
      </c>
      <c r="AE131" s="181">
        <v>0</v>
      </c>
      <c r="AF131" s="181">
        <v>40687.78</v>
      </c>
      <c r="AG131" s="181">
        <v>0</v>
      </c>
      <c r="AH131" s="181">
        <v>4000</v>
      </c>
      <c r="AI131" s="181">
        <v>15679.61</v>
      </c>
      <c r="AJ131" s="181">
        <v>10645</v>
      </c>
      <c r="AK131" s="181">
        <v>0</v>
      </c>
      <c r="AL131" s="181">
        <v>0</v>
      </c>
      <c r="AM131" s="181">
        <v>0</v>
      </c>
      <c r="AN131" s="181">
        <v>400</v>
      </c>
      <c r="AO131" s="181">
        <v>0</v>
      </c>
      <c r="AP131" s="181">
        <v>128427</v>
      </c>
      <c r="AQ131" s="181">
        <v>3090.7</v>
      </c>
      <c r="AR131" s="181">
        <v>28985</v>
      </c>
      <c r="AS131" s="181">
        <v>117296</v>
      </c>
      <c r="AT131" s="181">
        <v>0</v>
      </c>
      <c r="AU131" s="181">
        <v>96387.32</v>
      </c>
      <c r="AV131" s="181">
        <v>82016.44</v>
      </c>
      <c r="AW131" s="181">
        <v>0</v>
      </c>
      <c r="AX131" s="181">
        <v>0</v>
      </c>
      <c r="AY131" s="181">
        <v>0</v>
      </c>
      <c r="AZ131" s="181">
        <v>0</v>
      </c>
      <c r="BA131" s="181">
        <v>68437.539999999994</v>
      </c>
      <c r="BB131" s="181">
        <v>0</v>
      </c>
      <c r="BC131" s="181">
        <v>0</v>
      </c>
      <c r="BD131" s="181">
        <v>0</v>
      </c>
      <c r="BE131" s="181">
        <v>120</v>
      </c>
      <c r="BF131" s="181">
        <v>0</v>
      </c>
      <c r="BG131" s="181">
        <v>13458.9</v>
      </c>
      <c r="BH131" s="181">
        <v>0</v>
      </c>
      <c r="BI131" s="181">
        <v>0</v>
      </c>
      <c r="BJ131" s="181">
        <v>0</v>
      </c>
      <c r="BK131" s="181">
        <v>0</v>
      </c>
      <c r="BL131" s="181">
        <v>0</v>
      </c>
      <c r="BM131" s="182" t="s">
        <v>467</v>
      </c>
      <c r="BN131" s="182" t="s">
        <v>467</v>
      </c>
      <c r="BO131" s="182" t="s">
        <v>467</v>
      </c>
      <c r="BP131" s="182" t="s">
        <v>467</v>
      </c>
      <c r="BQ131" s="182" t="s">
        <v>467</v>
      </c>
      <c r="BR131" s="182" t="s">
        <v>467</v>
      </c>
      <c r="BS131" s="182" t="s">
        <v>467</v>
      </c>
      <c r="BT131" s="182" t="s">
        <v>467</v>
      </c>
      <c r="BU131" s="182" t="s">
        <v>467</v>
      </c>
      <c r="BV131" s="182" t="s">
        <v>467</v>
      </c>
      <c r="BW131" s="182" t="s">
        <v>467</v>
      </c>
      <c r="BX131" s="182" t="s">
        <v>467</v>
      </c>
      <c r="BY131" s="182" t="s">
        <v>467</v>
      </c>
      <c r="BZ131" s="181">
        <v>67213.8</v>
      </c>
      <c r="CA131" s="181">
        <v>0</v>
      </c>
      <c r="CB131" s="181">
        <v>67213.8</v>
      </c>
      <c r="CC131" s="181">
        <v>0</v>
      </c>
      <c r="CD131" s="181">
        <v>0</v>
      </c>
      <c r="CE131" s="181">
        <v>0</v>
      </c>
      <c r="CF131" s="181">
        <v>0</v>
      </c>
      <c r="CG131" s="181">
        <v>0</v>
      </c>
      <c r="CH131" s="181">
        <v>0</v>
      </c>
      <c r="CI131" s="181">
        <v>0</v>
      </c>
      <c r="CJ131" s="181">
        <v>0</v>
      </c>
      <c r="CK131" s="181">
        <v>0</v>
      </c>
      <c r="CL131" s="181">
        <v>0</v>
      </c>
      <c r="CM131" s="181">
        <v>0</v>
      </c>
      <c r="CN131" s="181">
        <v>0</v>
      </c>
      <c r="CO131" s="181">
        <v>0</v>
      </c>
      <c r="CP131" s="181">
        <v>0</v>
      </c>
      <c r="CQ131" s="182" t="s">
        <v>467</v>
      </c>
      <c r="CR131" s="182" t="s">
        <v>467</v>
      </c>
      <c r="CS131" s="182" t="s">
        <v>467</v>
      </c>
      <c r="CT131" s="181">
        <v>0</v>
      </c>
      <c r="CU131" s="181">
        <v>0</v>
      </c>
      <c r="CV131" s="181">
        <v>0</v>
      </c>
      <c r="CW131" s="181">
        <v>0</v>
      </c>
      <c r="CX131" s="181">
        <v>0</v>
      </c>
      <c r="CY131" s="181">
        <v>0</v>
      </c>
      <c r="CZ131" s="182" t="s">
        <v>467</v>
      </c>
      <c r="DA131" s="182" t="s">
        <v>467</v>
      </c>
      <c r="DB131" s="182" t="s">
        <v>467</v>
      </c>
      <c r="DC131" s="181">
        <v>0</v>
      </c>
      <c r="DD131" s="181">
        <v>0</v>
      </c>
      <c r="DE131" s="181">
        <v>0</v>
      </c>
      <c r="DF131" s="181">
        <v>0</v>
      </c>
      <c r="DG131" s="183">
        <v>0</v>
      </c>
    </row>
    <row r="132" spans="1:111">
      <c r="A132" s="334" t="s">
        <v>807</v>
      </c>
      <c r="B132" s="335" t="s">
        <v>504</v>
      </c>
      <c r="C132" s="335" t="s">
        <v>504</v>
      </c>
      <c r="D132" s="253" t="s">
        <v>222</v>
      </c>
      <c r="E132" s="181">
        <v>8640573.2400000002</v>
      </c>
      <c r="F132" s="181">
        <v>7673512.8300000001</v>
      </c>
      <c r="G132" s="181">
        <v>3720563.3</v>
      </c>
      <c r="H132" s="181">
        <v>620666.9</v>
      </c>
      <c r="I132" s="181">
        <v>651515</v>
      </c>
      <c r="J132" s="181">
        <v>211309</v>
      </c>
      <c r="K132" s="181">
        <v>2240867.7400000002</v>
      </c>
      <c r="L132" s="181">
        <v>78878</v>
      </c>
      <c r="M132" s="181">
        <v>0</v>
      </c>
      <c r="N132" s="181">
        <v>6816</v>
      </c>
      <c r="O132" s="181">
        <v>0</v>
      </c>
      <c r="P132" s="181">
        <v>71401.89</v>
      </c>
      <c r="Q132" s="181">
        <v>0</v>
      </c>
      <c r="R132" s="181">
        <v>0</v>
      </c>
      <c r="S132" s="181">
        <v>71495</v>
      </c>
      <c r="T132" s="181">
        <v>817830.17</v>
      </c>
      <c r="U132" s="181">
        <v>136288.71</v>
      </c>
      <c r="V132" s="181">
        <v>2612.1</v>
      </c>
      <c r="W132" s="181">
        <v>0</v>
      </c>
      <c r="X132" s="181">
        <v>1260.53</v>
      </c>
      <c r="Y132" s="181">
        <v>9732.7099999999991</v>
      </c>
      <c r="Z132" s="181">
        <v>26619.35</v>
      </c>
      <c r="AA132" s="181">
        <v>39915.160000000003</v>
      </c>
      <c r="AB132" s="181">
        <v>0</v>
      </c>
      <c r="AC132" s="181">
        <v>84309</v>
      </c>
      <c r="AD132" s="181">
        <v>71494.2</v>
      </c>
      <c r="AE132" s="181">
        <v>0</v>
      </c>
      <c r="AF132" s="181">
        <v>40687.78</v>
      </c>
      <c r="AG132" s="181">
        <v>0</v>
      </c>
      <c r="AH132" s="181">
        <v>4000</v>
      </c>
      <c r="AI132" s="181">
        <v>15679.61</v>
      </c>
      <c r="AJ132" s="181">
        <v>10645</v>
      </c>
      <c r="AK132" s="181">
        <v>0</v>
      </c>
      <c r="AL132" s="181">
        <v>0</v>
      </c>
      <c r="AM132" s="181">
        <v>0</v>
      </c>
      <c r="AN132" s="181">
        <v>400</v>
      </c>
      <c r="AO132" s="181">
        <v>0</v>
      </c>
      <c r="AP132" s="181">
        <v>128427</v>
      </c>
      <c r="AQ132" s="181">
        <v>3090.7</v>
      </c>
      <c r="AR132" s="181">
        <v>28985</v>
      </c>
      <c r="AS132" s="181">
        <v>117296</v>
      </c>
      <c r="AT132" s="181">
        <v>0</v>
      </c>
      <c r="AU132" s="181">
        <v>96387.32</v>
      </c>
      <c r="AV132" s="181">
        <v>82016.44</v>
      </c>
      <c r="AW132" s="181">
        <v>0</v>
      </c>
      <c r="AX132" s="181">
        <v>0</v>
      </c>
      <c r="AY132" s="181">
        <v>0</v>
      </c>
      <c r="AZ132" s="181">
        <v>0</v>
      </c>
      <c r="BA132" s="181">
        <v>68437.539999999994</v>
      </c>
      <c r="BB132" s="181">
        <v>0</v>
      </c>
      <c r="BC132" s="181">
        <v>0</v>
      </c>
      <c r="BD132" s="181">
        <v>0</v>
      </c>
      <c r="BE132" s="181">
        <v>120</v>
      </c>
      <c r="BF132" s="181">
        <v>0</v>
      </c>
      <c r="BG132" s="181">
        <v>13458.9</v>
      </c>
      <c r="BH132" s="181">
        <v>0</v>
      </c>
      <c r="BI132" s="181">
        <v>0</v>
      </c>
      <c r="BJ132" s="181">
        <v>0</v>
      </c>
      <c r="BK132" s="181">
        <v>0</v>
      </c>
      <c r="BL132" s="181">
        <v>0</v>
      </c>
      <c r="BM132" s="182" t="s">
        <v>467</v>
      </c>
      <c r="BN132" s="182" t="s">
        <v>467</v>
      </c>
      <c r="BO132" s="182" t="s">
        <v>467</v>
      </c>
      <c r="BP132" s="182" t="s">
        <v>467</v>
      </c>
      <c r="BQ132" s="182" t="s">
        <v>467</v>
      </c>
      <c r="BR132" s="182" t="s">
        <v>467</v>
      </c>
      <c r="BS132" s="182" t="s">
        <v>467</v>
      </c>
      <c r="BT132" s="182" t="s">
        <v>467</v>
      </c>
      <c r="BU132" s="182" t="s">
        <v>467</v>
      </c>
      <c r="BV132" s="182" t="s">
        <v>467</v>
      </c>
      <c r="BW132" s="182" t="s">
        <v>467</v>
      </c>
      <c r="BX132" s="182" t="s">
        <v>467</v>
      </c>
      <c r="BY132" s="182" t="s">
        <v>467</v>
      </c>
      <c r="BZ132" s="181">
        <v>67213.8</v>
      </c>
      <c r="CA132" s="181">
        <v>0</v>
      </c>
      <c r="CB132" s="181">
        <v>67213.8</v>
      </c>
      <c r="CC132" s="181">
        <v>0</v>
      </c>
      <c r="CD132" s="181">
        <v>0</v>
      </c>
      <c r="CE132" s="181">
        <v>0</v>
      </c>
      <c r="CF132" s="181">
        <v>0</v>
      </c>
      <c r="CG132" s="181">
        <v>0</v>
      </c>
      <c r="CH132" s="181">
        <v>0</v>
      </c>
      <c r="CI132" s="181">
        <v>0</v>
      </c>
      <c r="CJ132" s="181">
        <v>0</v>
      </c>
      <c r="CK132" s="181">
        <v>0</v>
      </c>
      <c r="CL132" s="181">
        <v>0</v>
      </c>
      <c r="CM132" s="181">
        <v>0</v>
      </c>
      <c r="CN132" s="181">
        <v>0</v>
      </c>
      <c r="CO132" s="181">
        <v>0</v>
      </c>
      <c r="CP132" s="181">
        <v>0</v>
      </c>
      <c r="CQ132" s="182" t="s">
        <v>467</v>
      </c>
      <c r="CR132" s="182" t="s">
        <v>467</v>
      </c>
      <c r="CS132" s="182" t="s">
        <v>467</v>
      </c>
      <c r="CT132" s="181">
        <v>0</v>
      </c>
      <c r="CU132" s="181">
        <v>0</v>
      </c>
      <c r="CV132" s="181">
        <v>0</v>
      </c>
      <c r="CW132" s="181">
        <v>0</v>
      </c>
      <c r="CX132" s="181">
        <v>0</v>
      </c>
      <c r="CY132" s="181">
        <v>0</v>
      </c>
      <c r="CZ132" s="182" t="s">
        <v>467</v>
      </c>
      <c r="DA132" s="182" t="s">
        <v>467</v>
      </c>
      <c r="DB132" s="182" t="s">
        <v>467</v>
      </c>
      <c r="DC132" s="181">
        <v>0</v>
      </c>
      <c r="DD132" s="181">
        <v>0</v>
      </c>
      <c r="DE132" s="181">
        <v>0</v>
      </c>
      <c r="DF132" s="181">
        <v>0</v>
      </c>
      <c r="DG132" s="183">
        <v>0</v>
      </c>
    </row>
    <row r="133" spans="1:111">
      <c r="A133" s="334" t="s">
        <v>808</v>
      </c>
      <c r="B133" s="335" t="s">
        <v>504</v>
      </c>
      <c r="C133" s="335" t="s">
        <v>504</v>
      </c>
      <c r="D133" s="253" t="s">
        <v>223</v>
      </c>
      <c r="E133" s="181">
        <v>5554284.5700000003</v>
      </c>
      <c r="F133" s="181">
        <v>4893972.1500000004</v>
      </c>
      <c r="G133" s="181">
        <v>1826256</v>
      </c>
      <c r="H133" s="181">
        <v>762809</v>
      </c>
      <c r="I133" s="181">
        <v>1416761.04</v>
      </c>
      <c r="J133" s="181">
        <v>190222</v>
      </c>
      <c r="K133" s="181">
        <v>582535</v>
      </c>
      <c r="L133" s="181">
        <v>0</v>
      </c>
      <c r="M133" s="181">
        <v>4551.0600000000004</v>
      </c>
      <c r="N133" s="181">
        <v>0</v>
      </c>
      <c r="O133" s="181">
        <v>0</v>
      </c>
      <c r="P133" s="181">
        <v>40378.050000000003</v>
      </c>
      <c r="Q133" s="181">
        <v>0</v>
      </c>
      <c r="R133" s="181">
        <v>0</v>
      </c>
      <c r="S133" s="181">
        <v>70460</v>
      </c>
      <c r="T133" s="181">
        <v>556655.72</v>
      </c>
      <c r="U133" s="181">
        <v>60642.879999999997</v>
      </c>
      <c r="V133" s="181">
        <v>3266.16</v>
      </c>
      <c r="W133" s="181">
        <v>0</v>
      </c>
      <c r="X133" s="181">
        <v>0</v>
      </c>
      <c r="Y133" s="181">
        <v>0</v>
      </c>
      <c r="Z133" s="181">
        <v>0</v>
      </c>
      <c r="AA133" s="181">
        <v>11835</v>
      </c>
      <c r="AB133" s="181">
        <v>0</v>
      </c>
      <c r="AC133" s="181">
        <v>15120</v>
      </c>
      <c r="AD133" s="181">
        <v>16167.72</v>
      </c>
      <c r="AE133" s="181">
        <v>0</v>
      </c>
      <c r="AF133" s="181">
        <v>0</v>
      </c>
      <c r="AG133" s="181">
        <v>0</v>
      </c>
      <c r="AH133" s="181">
        <v>11432</v>
      </c>
      <c r="AI133" s="181">
        <v>19702.37</v>
      </c>
      <c r="AJ133" s="181">
        <v>4613</v>
      </c>
      <c r="AK133" s="181">
        <v>0</v>
      </c>
      <c r="AL133" s="181">
        <v>0</v>
      </c>
      <c r="AM133" s="181">
        <v>0</v>
      </c>
      <c r="AN133" s="181">
        <v>0</v>
      </c>
      <c r="AO133" s="181">
        <v>0</v>
      </c>
      <c r="AP133" s="181">
        <v>53042.49</v>
      </c>
      <c r="AQ133" s="181">
        <v>240</v>
      </c>
      <c r="AR133" s="181">
        <v>108.4</v>
      </c>
      <c r="AS133" s="181">
        <v>246600</v>
      </c>
      <c r="AT133" s="181">
        <v>0</v>
      </c>
      <c r="AU133" s="181">
        <v>113885.7</v>
      </c>
      <c r="AV133" s="181">
        <v>103656.7</v>
      </c>
      <c r="AW133" s="181">
        <v>0</v>
      </c>
      <c r="AX133" s="181">
        <v>0</v>
      </c>
      <c r="AY133" s="181">
        <v>0</v>
      </c>
      <c r="AZ133" s="181">
        <v>0</v>
      </c>
      <c r="BA133" s="181">
        <v>68150.7</v>
      </c>
      <c r="BB133" s="181">
        <v>0</v>
      </c>
      <c r="BC133" s="181">
        <v>0</v>
      </c>
      <c r="BD133" s="181">
        <v>0</v>
      </c>
      <c r="BE133" s="181">
        <v>5300</v>
      </c>
      <c r="BF133" s="181">
        <v>0</v>
      </c>
      <c r="BG133" s="181">
        <v>30206</v>
      </c>
      <c r="BH133" s="181">
        <v>0</v>
      </c>
      <c r="BI133" s="181">
        <v>0</v>
      </c>
      <c r="BJ133" s="181">
        <v>0</v>
      </c>
      <c r="BK133" s="181">
        <v>0</v>
      </c>
      <c r="BL133" s="181">
        <v>0</v>
      </c>
      <c r="BM133" s="182" t="s">
        <v>467</v>
      </c>
      <c r="BN133" s="182" t="s">
        <v>467</v>
      </c>
      <c r="BO133" s="182" t="s">
        <v>467</v>
      </c>
      <c r="BP133" s="182" t="s">
        <v>467</v>
      </c>
      <c r="BQ133" s="182" t="s">
        <v>467</v>
      </c>
      <c r="BR133" s="182" t="s">
        <v>467</v>
      </c>
      <c r="BS133" s="182" t="s">
        <v>467</v>
      </c>
      <c r="BT133" s="182" t="s">
        <v>467</v>
      </c>
      <c r="BU133" s="182" t="s">
        <v>467</v>
      </c>
      <c r="BV133" s="182" t="s">
        <v>467</v>
      </c>
      <c r="BW133" s="182" t="s">
        <v>467</v>
      </c>
      <c r="BX133" s="182" t="s">
        <v>467</v>
      </c>
      <c r="BY133" s="182" t="s">
        <v>467</v>
      </c>
      <c r="BZ133" s="181">
        <v>0</v>
      </c>
      <c r="CA133" s="181">
        <v>0</v>
      </c>
      <c r="CB133" s="181">
        <v>0</v>
      </c>
      <c r="CC133" s="181">
        <v>0</v>
      </c>
      <c r="CD133" s="181">
        <v>0</v>
      </c>
      <c r="CE133" s="181">
        <v>0</v>
      </c>
      <c r="CF133" s="181">
        <v>0</v>
      </c>
      <c r="CG133" s="181">
        <v>0</v>
      </c>
      <c r="CH133" s="181">
        <v>0</v>
      </c>
      <c r="CI133" s="181">
        <v>0</v>
      </c>
      <c r="CJ133" s="181">
        <v>0</v>
      </c>
      <c r="CK133" s="181">
        <v>0</v>
      </c>
      <c r="CL133" s="181">
        <v>0</v>
      </c>
      <c r="CM133" s="181">
        <v>0</v>
      </c>
      <c r="CN133" s="181">
        <v>0</v>
      </c>
      <c r="CO133" s="181">
        <v>0</v>
      </c>
      <c r="CP133" s="181">
        <v>0</v>
      </c>
      <c r="CQ133" s="182" t="s">
        <v>467</v>
      </c>
      <c r="CR133" s="182" t="s">
        <v>467</v>
      </c>
      <c r="CS133" s="182" t="s">
        <v>467</v>
      </c>
      <c r="CT133" s="181">
        <v>0</v>
      </c>
      <c r="CU133" s="181">
        <v>0</v>
      </c>
      <c r="CV133" s="181">
        <v>0</v>
      </c>
      <c r="CW133" s="181">
        <v>0</v>
      </c>
      <c r="CX133" s="181">
        <v>0</v>
      </c>
      <c r="CY133" s="181">
        <v>0</v>
      </c>
      <c r="CZ133" s="182" t="s">
        <v>467</v>
      </c>
      <c r="DA133" s="182" t="s">
        <v>467</v>
      </c>
      <c r="DB133" s="182" t="s">
        <v>467</v>
      </c>
      <c r="DC133" s="181">
        <v>0</v>
      </c>
      <c r="DD133" s="181">
        <v>0</v>
      </c>
      <c r="DE133" s="181">
        <v>0</v>
      </c>
      <c r="DF133" s="181">
        <v>0</v>
      </c>
      <c r="DG133" s="183">
        <v>0</v>
      </c>
    </row>
    <row r="134" spans="1:111">
      <c r="A134" s="334" t="s">
        <v>809</v>
      </c>
      <c r="B134" s="335" t="s">
        <v>504</v>
      </c>
      <c r="C134" s="335" t="s">
        <v>504</v>
      </c>
      <c r="D134" s="253" t="s">
        <v>810</v>
      </c>
      <c r="E134" s="181">
        <v>2913677.68</v>
      </c>
      <c r="F134" s="181">
        <v>2559926.46</v>
      </c>
      <c r="G134" s="181">
        <v>843331</v>
      </c>
      <c r="H134" s="181">
        <v>587065</v>
      </c>
      <c r="I134" s="181">
        <v>980873.84</v>
      </c>
      <c r="J134" s="181">
        <v>76790</v>
      </c>
      <c r="K134" s="181">
        <v>0</v>
      </c>
      <c r="L134" s="181">
        <v>0</v>
      </c>
      <c r="M134" s="181">
        <v>0</v>
      </c>
      <c r="N134" s="181">
        <v>0</v>
      </c>
      <c r="O134" s="181">
        <v>0</v>
      </c>
      <c r="P134" s="181">
        <v>19426.62</v>
      </c>
      <c r="Q134" s="181">
        <v>0</v>
      </c>
      <c r="R134" s="181">
        <v>0</v>
      </c>
      <c r="S134" s="181">
        <v>52440</v>
      </c>
      <c r="T134" s="181">
        <v>344745.22</v>
      </c>
      <c r="U134" s="181">
        <v>10595</v>
      </c>
      <c r="V134" s="181">
        <v>3266.16</v>
      </c>
      <c r="W134" s="181">
        <v>0</v>
      </c>
      <c r="X134" s="181">
        <v>0</v>
      </c>
      <c r="Y134" s="181">
        <v>0</v>
      </c>
      <c r="Z134" s="181">
        <v>0</v>
      </c>
      <c r="AA134" s="181">
        <v>11660</v>
      </c>
      <c r="AB134" s="181">
        <v>0</v>
      </c>
      <c r="AC134" s="181">
        <v>0</v>
      </c>
      <c r="AD134" s="181">
        <v>6180</v>
      </c>
      <c r="AE134" s="181">
        <v>0</v>
      </c>
      <c r="AF134" s="181">
        <v>0</v>
      </c>
      <c r="AG134" s="181">
        <v>0</v>
      </c>
      <c r="AH134" s="181">
        <v>4932</v>
      </c>
      <c r="AI134" s="181">
        <v>12502.37</v>
      </c>
      <c r="AJ134" s="181">
        <v>4613</v>
      </c>
      <c r="AK134" s="181">
        <v>0</v>
      </c>
      <c r="AL134" s="181">
        <v>0</v>
      </c>
      <c r="AM134" s="181">
        <v>0</v>
      </c>
      <c r="AN134" s="181">
        <v>0</v>
      </c>
      <c r="AO134" s="181">
        <v>0</v>
      </c>
      <c r="AP134" s="181">
        <v>18049.689999999999</v>
      </c>
      <c r="AQ134" s="181">
        <v>120</v>
      </c>
      <c r="AR134" s="181">
        <v>0</v>
      </c>
      <c r="AS134" s="181">
        <v>204550</v>
      </c>
      <c r="AT134" s="181">
        <v>0</v>
      </c>
      <c r="AU134" s="181">
        <v>68277</v>
      </c>
      <c r="AV134" s="181">
        <v>9006</v>
      </c>
      <c r="AW134" s="181">
        <v>0</v>
      </c>
      <c r="AX134" s="181">
        <v>0</v>
      </c>
      <c r="AY134" s="181">
        <v>0</v>
      </c>
      <c r="AZ134" s="181">
        <v>0</v>
      </c>
      <c r="BA134" s="181">
        <v>0</v>
      </c>
      <c r="BB134" s="181">
        <v>0</v>
      </c>
      <c r="BC134" s="181">
        <v>0</v>
      </c>
      <c r="BD134" s="181">
        <v>0</v>
      </c>
      <c r="BE134" s="181">
        <v>5300</v>
      </c>
      <c r="BF134" s="181">
        <v>0</v>
      </c>
      <c r="BG134" s="181">
        <v>3706</v>
      </c>
      <c r="BH134" s="181">
        <v>0</v>
      </c>
      <c r="BI134" s="181">
        <v>0</v>
      </c>
      <c r="BJ134" s="181">
        <v>0</v>
      </c>
      <c r="BK134" s="181">
        <v>0</v>
      </c>
      <c r="BL134" s="181">
        <v>0</v>
      </c>
      <c r="BM134" s="182" t="s">
        <v>467</v>
      </c>
      <c r="BN134" s="182" t="s">
        <v>467</v>
      </c>
      <c r="BO134" s="182" t="s">
        <v>467</v>
      </c>
      <c r="BP134" s="182" t="s">
        <v>467</v>
      </c>
      <c r="BQ134" s="182" t="s">
        <v>467</v>
      </c>
      <c r="BR134" s="182" t="s">
        <v>467</v>
      </c>
      <c r="BS134" s="182" t="s">
        <v>467</v>
      </c>
      <c r="BT134" s="182" t="s">
        <v>467</v>
      </c>
      <c r="BU134" s="182" t="s">
        <v>467</v>
      </c>
      <c r="BV134" s="182" t="s">
        <v>467</v>
      </c>
      <c r="BW134" s="182" t="s">
        <v>467</v>
      </c>
      <c r="BX134" s="182" t="s">
        <v>467</v>
      </c>
      <c r="BY134" s="182" t="s">
        <v>467</v>
      </c>
      <c r="BZ134" s="181">
        <v>0</v>
      </c>
      <c r="CA134" s="181">
        <v>0</v>
      </c>
      <c r="CB134" s="181">
        <v>0</v>
      </c>
      <c r="CC134" s="181">
        <v>0</v>
      </c>
      <c r="CD134" s="181">
        <v>0</v>
      </c>
      <c r="CE134" s="181">
        <v>0</v>
      </c>
      <c r="CF134" s="181">
        <v>0</v>
      </c>
      <c r="CG134" s="181">
        <v>0</v>
      </c>
      <c r="CH134" s="181">
        <v>0</v>
      </c>
      <c r="CI134" s="181">
        <v>0</v>
      </c>
      <c r="CJ134" s="181">
        <v>0</v>
      </c>
      <c r="CK134" s="181">
        <v>0</v>
      </c>
      <c r="CL134" s="181">
        <v>0</v>
      </c>
      <c r="CM134" s="181">
        <v>0</v>
      </c>
      <c r="CN134" s="181">
        <v>0</v>
      </c>
      <c r="CO134" s="181">
        <v>0</v>
      </c>
      <c r="CP134" s="181">
        <v>0</v>
      </c>
      <c r="CQ134" s="182" t="s">
        <v>467</v>
      </c>
      <c r="CR134" s="182" t="s">
        <v>467</v>
      </c>
      <c r="CS134" s="182" t="s">
        <v>467</v>
      </c>
      <c r="CT134" s="181">
        <v>0</v>
      </c>
      <c r="CU134" s="181">
        <v>0</v>
      </c>
      <c r="CV134" s="181">
        <v>0</v>
      </c>
      <c r="CW134" s="181">
        <v>0</v>
      </c>
      <c r="CX134" s="181">
        <v>0</v>
      </c>
      <c r="CY134" s="181">
        <v>0</v>
      </c>
      <c r="CZ134" s="182" t="s">
        <v>467</v>
      </c>
      <c r="DA134" s="182" t="s">
        <v>467</v>
      </c>
      <c r="DB134" s="182" t="s">
        <v>467</v>
      </c>
      <c r="DC134" s="181">
        <v>0</v>
      </c>
      <c r="DD134" s="181">
        <v>0</v>
      </c>
      <c r="DE134" s="181">
        <v>0</v>
      </c>
      <c r="DF134" s="181">
        <v>0</v>
      </c>
      <c r="DG134" s="183">
        <v>0</v>
      </c>
    </row>
    <row r="135" spans="1:111">
      <c r="A135" s="334" t="s">
        <v>811</v>
      </c>
      <c r="B135" s="335" t="s">
        <v>504</v>
      </c>
      <c r="C135" s="335" t="s">
        <v>504</v>
      </c>
      <c r="D135" s="253" t="s">
        <v>625</v>
      </c>
      <c r="E135" s="181">
        <v>2913677.68</v>
      </c>
      <c r="F135" s="181">
        <v>2559926.46</v>
      </c>
      <c r="G135" s="181">
        <v>843331</v>
      </c>
      <c r="H135" s="181">
        <v>587065</v>
      </c>
      <c r="I135" s="181">
        <v>980873.84</v>
      </c>
      <c r="J135" s="181">
        <v>76790</v>
      </c>
      <c r="K135" s="181">
        <v>0</v>
      </c>
      <c r="L135" s="181">
        <v>0</v>
      </c>
      <c r="M135" s="181">
        <v>0</v>
      </c>
      <c r="N135" s="181">
        <v>0</v>
      </c>
      <c r="O135" s="181">
        <v>0</v>
      </c>
      <c r="P135" s="181">
        <v>19426.62</v>
      </c>
      <c r="Q135" s="181">
        <v>0</v>
      </c>
      <c r="R135" s="181">
        <v>0</v>
      </c>
      <c r="S135" s="181">
        <v>52440</v>
      </c>
      <c r="T135" s="181">
        <v>344745.22</v>
      </c>
      <c r="U135" s="181">
        <v>10595</v>
      </c>
      <c r="V135" s="181">
        <v>3266.16</v>
      </c>
      <c r="W135" s="181">
        <v>0</v>
      </c>
      <c r="X135" s="181">
        <v>0</v>
      </c>
      <c r="Y135" s="181">
        <v>0</v>
      </c>
      <c r="Z135" s="181">
        <v>0</v>
      </c>
      <c r="AA135" s="181">
        <v>11660</v>
      </c>
      <c r="AB135" s="181">
        <v>0</v>
      </c>
      <c r="AC135" s="181">
        <v>0</v>
      </c>
      <c r="AD135" s="181">
        <v>6180</v>
      </c>
      <c r="AE135" s="181">
        <v>0</v>
      </c>
      <c r="AF135" s="181">
        <v>0</v>
      </c>
      <c r="AG135" s="181">
        <v>0</v>
      </c>
      <c r="AH135" s="181">
        <v>4932</v>
      </c>
      <c r="AI135" s="181">
        <v>12502.37</v>
      </c>
      <c r="AJ135" s="181">
        <v>4613</v>
      </c>
      <c r="AK135" s="181">
        <v>0</v>
      </c>
      <c r="AL135" s="181">
        <v>0</v>
      </c>
      <c r="AM135" s="181">
        <v>0</v>
      </c>
      <c r="AN135" s="181">
        <v>0</v>
      </c>
      <c r="AO135" s="181">
        <v>0</v>
      </c>
      <c r="AP135" s="181">
        <v>18049.689999999999</v>
      </c>
      <c r="AQ135" s="181">
        <v>120</v>
      </c>
      <c r="AR135" s="181">
        <v>0</v>
      </c>
      <c r="AS135" s="181">
        <v>204550</v>
      </c>
      <c r="AT135" s="181">
        <v>0</v>
      </c>
      <c r="AU135" s="181">
        <v>68277</v>
      </c>
      <c r="AV135" s="181">
        <v>9006</v>
      </c>
      <c r="AW135" s="181">
        <v>0</v>
      </c>
      <c r="AX135" s="181">
        <v>0</v>
      </c>
      <c r="AY135" s="181">
        <v>0</v>
      </c>
      <c r="AZ135" s="181">
        <v>0</v>
      </c>
      <c r="BA135" s="181">
        <v>0</v>
      </c>
      <c r="BB135" s="181">
        <v>0</v>
      </c>
      <c r="BC135" s="181">
        <v>0</v>
      </c>
      <c r="BD135" s="181">
        <v>0</v>
      </c>
      <c r="BE135" s="181">
        <v>5300</v>
      </c>
      <c r="BF135" s="181">
        <v>0</v>
      </c>
      <c r="BG135" s="181">
        <v>3706</v>
      </c>
      <c r="BH135" s="181">
        <v>0</v>
      </c>
      <c r="BI135" s="181">
        <v>0</v>
      </c>
      <c r="BJ135" s="181">
        <v>0</v>
      </c>
      <c r="BK135" s="181">
        <v>0</v>
      </c>
      <c r="BL135" s="181">
        <v>0</v>
      </c>
      <c r="BM135" s="182" t="s">
        <v>467</v>
      </c>
      <c r="BN135" s="182" t="s">
        <v>467</v>
      </c>
      <c r="BO135" s="182" t="s">
        <v>467</v>
      </c>
      <c r="BP135" s="182" t="s">
        <v>467</v>
      </c>
      <c r="BQ135" s="182" t="s">
        <v>467</v>
      </c>
      <c r="BR135" s="182" t="s">
        <v>467</v>
      </c>
      <c r="BS135" s="182" t="s">
        <v>467</v>
      </c>
      <c r="BT135" s="182" t="s">
        <v>467</v>
      </c>
      <c r="BU135" s="182" t="s">
        <v>467</v>
      </c>
      <c r="BV135" s="182" t="s">
        <v>467</v>
      </c>
      <c r="BW135" s="182" t="s">
        <v>467</v>
      </c>
      <c r="BX135" s="182" t="s">
        <v>467</v>
      </c>
      <c r="BY135" s="182" t="s">
        <v>467</v>
      </c>
      <c r="BZ135" s="181">
        <v>0</v>
      </c>
      <c r="CA135" s="181">
        <v>0</v>
      </c>
      <c r="CB135" s="181">
        <v>0</v>
      </c>
      <c r="CC135" s="181">
        <v>0</v>
      </c>
      <c r="CD135" s="181">
        <v>0</v>
      </c>
      <c r="CE135" s="181">
        <v>0</v>
      </c>
      <c r="CF135" s="181">
        <v>0</v>
      </c>
      <c r="CG135" s="181">
        <v>0</v>
      </c>
      <c r="CH135" s="181">
        <v>0</v>
      </c>
      <c r="CI135" s="181">
        <v>0</v>
      </c>
      <c r="CJ135" s="181">
        <v>0</v>
      </c>
      <c r="CK135" s="181">
        <v>0</v>
      </c>
      <c r="CL135" s="181">
        <v>0</v>
      </c>
      <c r="CM135" s="181">
        <v>0</v>
      </c>
      <c r="CN135" s="181">
        <v>0</v>
      </c>
      <c r="CO135" s="181">
        <v>0</v>
      </c>
      <c r="CP135" s="181">
        <v>0</v>
      </c>
      <c r="CQ135" s="182" t="s">
        <v>467</v>
      </c>
      <c r="CR135" s="182" t="s">
        <v>467</v>
      </c>
      <c r="CS135" s="182" t="s">
        <v>467</v>
      </c>
      <c r="CT135" s="181">
        <v>0</v>
      </c>
      <c r="CU135" s="181">
        <v>0</v>
      </c>
      <c r="CV135" s="181">
        <v>0</v>
      </c>
      <c r="CW135" s="181">
        <v>0</v>
      </c>
      <c r="CX135" s="181">
        <v>0</v>
      </c>
      <c r="CY135" s="181">
        <v>0</v>
      </c>
      <c r="CZ135" s="182" t="s">
        <v>467</v>
      </c>
      <c r="DA135" s="182" t="s">
        <v>467</v>
      </c>
      <c r="DB135" s="182" t="s">
        <v>467</v>
      </c>
      <c r="DC135" s="181">
        <v>0</v>
      </c>
      <c r="DD135" s="181">
        <v>0</v>
      </c>
      <c r="DE135" s="181">
        <v>0</v>
      </c>
      <c r="DF135" s="181">
        <v>0</v>
      </c>
      <c r="DG135" s="183">
        <v>0</v>
      </c>
    </row>
    <row r="136" spans="1:111">
      <c r="A136" s="334" t="s">
        <v>812</v>
      </c>
      <c r="B136" s="335" t="s">
        <v>504</v>
      </c>
      <c r="C136" s="335" t="s">
        <v>504</v>
      </c>
      <c r="D136" s="253" t="s">
        <v>813</v>
      </c>
      <c r="E136" s="181">
        <v>810</v>
      </c>
      <c r="F136" s="181">
        <v>0</v>
      </c>
      <c r="G136" s="181">
        <v>0</v>
      </c>
      <c r="H136" s="181">
        <v>0</v>
      </c>
      <c r="I136" s="181">
        <v>0</v>
      </c>
      <c r="J136" s="181">
        <v>0</v>
      </c>
      <c r="K136" s="181">
        <v>0</v>
      </c>
      <c r="L136" s="181">
        <v>0</v>
      </c>
      <c r="M136" s="181">
        <v>0</v>
      </c>
      <c r="N136" s="181">
        <v>0</v>
      </c>
      <c r="O136" s="181">
        <v>0</v>
      </c>
      <c r="P136" s="181">
        <v>0</v>
      </c>
      <c r="Q136" s="181">
        <v>0</v>
      </c>
      <c r="R136" s="181">
        <v>0</v>
      </c>
      <c r="S136" s="181">
        <v>0</v>
      </c>
      <c r="T136" s="181">
        <v>810</v>
      </c>
      <c r="U136" s="181">
        <v>0</v>
      </c>
      <c r="V136" s="181">
        <v>0</v>
      </c>
      <c r="W136" s="181">
        <v>0</v>
      </c>
      <c r="X136" s="181">
        <v>0</v>
      </c>
      <c r="Y136" s="181">
        <v>0</v>
      </c>
      <c r="Z136" s="181">
        <v>0</v>
      </c>
      <c r="AA136" s="181">
        <v>0</v>
      </c>
      <c r="AB136" s="181">
        <v>0</v>
      </c>
      <c r="AC136" s="181">
        <v>0</v>
      </c>
      <c r="AD136" s="181">
        <v>0</v>
      </c>
      <c r="AE136" s="181">
        <v>0</v>
      </c>
      <c r="AF136" s="181">
        <v>0</v>
      </c>
      <c r="AG136" s="181">
        <v>0</v>
      </c>
      <c r="AH136" s="181">
        <v>0</v>
      </c>
      <c r="AI136" s="181">
        <v>0</v>
      </c>
      <c r="AJ136" s="181">
        <v>0</v>
      </c>
      <c r="AK136" s="181">
        <v>0</v>
      </c>
      <c r="AL136" s="181">
        <v>0</v>
      </c>
      <c r="AM136" s="181">
        <v>0</v>
      </c>
      <c r="AN136" s="181">
        <v>0</v>
      </c>
      <c r="AO136" s="181">
        <v>0</v>
      </c>
      <c r="AP136" s="181">
        <v>0</v>
      </c>
      <c r="AQ136" s="181">
        <v>0</v>
      </c>
      <c r="AR136" s="181">
        <v>0</v>
      </c>
      <c r="AS136" s="181">
        <v>0</v>
      </c>
      <c r="AT136" s="181">
        <v>0</v>
      </c>
      <c r="AU136" s="181">
        <v>810</v>
      </c>
      <c r="AV136" s="181">
        <v>0</v>
      </c>
      <c r="AW136" s="181">
        <v>0</v>
      </c>
      <c r="AX136" s="181">
        <v>0</v>
      </c>
      <c r="AY136" s="181">
        <v>0</v>
      </c>
      <c r="AZ136" s="181">
        <v>0</v>
      </c>
      <c r="BA136" s="181">
        <v>0</v>
      </c>
      <c r="BB136" s="181">
        <v>0</v>
      </c>
      <c r="BC136" s="181">
        <v>0</v>
      </c>
      <c r="BD136" s="181">
        <v>0</v>
      </c>
      <c r="BE136" s="181">
        <v>0</v>
      </c>
      <c r="BF136" s="181">
        <v>0</v>
      </c>
      <c r="BG136" s="181">
        <v>0</v>
      </c>
      <c r="BH136" s="181">
        <v>0</v>
      </c>
      <c r="BI136" s="181">
        <v>0</v>
      </c>
      <c r="BJ136" s="181">
        <v>0</v>
      </c>
      <c r="BK136" s="181">
        <v>0</v>
      </c>
      <c r="BL136" s="181">
        <v>0</v>
      </c>
      <c r="BM136" s="182" t="s">
        <v>467</v>
      </c>
      <c r="BN136" s="182" t="s">
        <v>467</v>
      </c>
      <c r="BO136" s="182" t="s">
        <v>467</v>
      </c>
      <c r="BP136" s="182" t="s">
        <v>467</v>
      </c>
      <c r="BQ136" s="182" t="s">
        <v>467</v>
      </c>
      <c r="BR136" s="182" t="s">
        <v>467</v>
      </c>
      <c r="BS136" s="182" t="s">
        <v>467</v>
      </c>
      <c r="BT136" s="182" t="s">
        <v>467</v>
      </c>
      <c r="BU136" s="182" t="s">
        <v>467</v>
      </c>
      <c r="BV136" s="182" t="s">
        <v>467</v>
      </c>
      <c r="BW136" s="182" t="s">
        <v>467</v>
      </c>
      <c r="BX136" s="182" t="s">
        <v>467</v>
      </c>
      <c r="BY136" s="182" t="s">
        <v>467</v>
      </c>
      <c r="BZ136" s="181">
        <v>0</v>
      </c>
      <c r="CA136" s="181">
        <v>0</v>
      </c>
      <c r="CB136" s="181">
        <v>0</v>
      </c>
      <c r="CC136" s="181">
        <v>0</v>
      </c>
      <c r="CD136" s="181">
        <v>0</v>
      </c>
      <c r="CE136" s="181">
        <v>0</v>
      </c>
      <c r="CF136" s="181">
        <v>0</v>
      </c>
      <c r="CG136" s="181">
        <v>0</v>
      </c>
      <c r="CH136" s="181">
        <v>0</v>
      </c>
      <c r="CI136" s="181">
        <v>0</v>
      </c>
      <c r="CJ136" s="181">
        <v>0</v>
      </c>
      <c r="CK136" s="181">
        <v>0</v>
      </c>
      <c r="CL136" s="181">
        <v>0</v>
      </c>
      <c r="CM136" s="181">
        <v>0</v>
      </c>
      <c r="CN136" s="181">
        <v>0</v>
      </c>
      <c r="CO136" s="181">
        <v>0</v>
      </c>
      <c r="CP136" s="181">
        <v>0</v>
      </c>
      <c r="CQ136" s="182" t="s">
        <v>467</v>
      </c>
      <c r="CR136" s="182" t="s">
        <v>467</v>
      </c>
      <c r="CS136" s="182" t="s">
        <v>467</v>
      </c>
      <c r="CT136" s="181">
        <v>0</v>
      </c>
      <c r="CU136" s="181">
        <v>0</v>
      </c>
      <c r="CV136" s="181">
        <v>0</v>
      </c>
      <c r="CW136" s="181">
        <v>0</v>
      </c>
      <c r="CX136" s="181">
        <v>0</v>
      </c>
      <c r="CY136" s="181">
        <v>0</v>
      </c>
      <c r="CZ136" s="182" t="s">
        <v>467</v>
      </c>
      <c r="DA136" s="182" t="s">
        <v>467</v>
      </c>
      <c r="DB136" s="182" t="s">
        <v>467</v>
      </c>
      <c r="DC136" s="181">
        <v>0</v>
      </c>
      <c r="DD136" s="181">
        <v>0</v>
      </c>
      <c r="DE136" s="181">
        <v>0</v>
      </c>
      <c r="DF136" s="181">
        <v>0</v>
      </c>
      <c r="DG136" s="183">
        <v>0</v>
      </c>
    </row>
    <row r="137" spans="1:111">
      <c r="A137" s="334" t="s">
        <v>814</v>
      </c>
      <c r="B137" s="335" t="s">
        <v>504</v>
      </c>
      <c r="C137" s="335" t="s">
        <v>504</v>
      </c>
      <c r="D137" s="253" t="s">
        <v>815</v>
      </c>
      <c r="E137" s="181">
        <v>810</v>
      </c>
      <c r="F137" s="181">
        <v>0</v>
      </c>
      <c r="G137" s="181">
        <v>0</v>
      </c>
      <c r="H137" s="181">
        <v>0</v>
      </c>
      <c r="I137" s="181">
        <v>0</v>
      </c>
      <c r="J137" s="181">
        <v>0</v>
      </c>
      <c r="K137" s="181">
        <v>0</v>
      </c>
      <c r="L137" s="181">
        <v>0</v>
      </c>
      <c r="M137" s="181">
        <v>0</v>
      </c>
      <c r="N137" s="181">
        <v>0</v>
      </c>
      <c r="O137" s="181">
        <v>0</v>
      </c>
      <c r="P137" s="181">
        <v>0</v>
      </c>
      <c r="Q137" s="181">
        <v>0</v>
      </c>
      <c r="R137" s="181">
        <v>0</v>
      </c>
      <c r="S137" s="181">
        <v>0</v>
      </c>
      <c r="T137" s="181">
        <v>810</v>
      </c>
      <c r="U137" s="181">
        <v>0</v>
      </c>
      <c r="V137" s="181">
        <v>0</v>
      </c>
      <c r="W137" s="181">
        <v>0</v>
      </c>
      <c r="X137" s="181">
        <v>0</v>
      </c>
      <c r="Y137" s="181">
        <v>0</v>
      </c>
      <c r="Z137" s="181">
        <v>0</v>
      </c>
      <c r="AA137" s="181">
        <v>0</v>
      </c>
      <c r="AB137" s="181">
        <v>0</v>
      </c>
      <c r="AC137" s="181">
        <v>0</v>
      </c>
      <c r="AD137" s="181">
        <v>0</v>
      </c>
      <c r="AE137" s="181">
        <v>0</v>
      </c>
      <c r="AF137" s="181">
        <v>0</v>
      </c>
      <c r="AG137" s="181">
        <v>0</v>
      </c>
      <c r="AH137" s="181">
        <v>0</v>
      </c>
      <c r="AI137" s="181">
        <v>0</v>
      </c>
      <c r="AJ137" s="181">
        <v>0</v>
      </c>
      <c r="AK137" s="181">
        <v>0</v>
      </c>
      <c r="AL137" s="181">
        <v>0</v>
      </c>
      <c r="AM137" s="181">
        <v>0</v>
      </c>
      <c r="AN137" s="181">
        <v>0</v>
      </c>
      <c r="AO137" s="181">
        <v>0</v>
      </c>
      <c r="AP137" s="181">
        <v>0</v>
      </c>
      <c r="AQ137" s="181">
        <v>0</v>
      </c>
      <c r="AR137" s="181">
        <v>0</v>
      </c>
      <c r="AS137" s="181">
        <v>0</v>
      </c>
      <c r="AT137" s="181">
        <v>0</v>
      </c>
      <c r="AU137" s="181">
        <v>810</v>
      </c>
      <c r="AV137" s="181">
        <v>0</v>
      </c>
      <c r="AW137" s="181">
        <v>0</v>
      </c>
      <c r="AX137" s="181">
        <v>0</v>
      </c>
      <c r="AY137" s="181">
        <v>0</v>
      </c>
      <c r="AZ137" s="181">
        <v>0</v>
      </c>
      <c r="BA137" s="181">
        <v>0</v>
      </c>
      <c r="BB137" s="181">
        <v>0</v>
      </c>
      <c r="BC137" s="181">
        <v>0</v>
      </c>
      <c r="BD137" s="181">
        <v>0</v>
      </c>
      <c r="BE137" s="181">
        <v>0</v>
      </c>
      <c r="BF137" s="181">
        <v>0</v>
      </c>
      <c r="BG137" s="181">
        <v>0</v>
      </c>
      <c r="BH137" s="181">
        <v>0</v>
      </c>
      <c r="BI137" s="181">
        <v>0</v>
      </c>
      <c r="BJ137" s="181">
        <v>0</v>
      </c>
      <c r="BK137" s="181">
        <v>0</v>
      </c>
      <c r="BL137" s="181">
        <v>0</v>
      </c>
      <c r="BM137" s="182" t="s">
        <v>467</v>
      </c>
      <c r="BN137" s="182" t="s">
        <v>467</v>
      </c>
      <c r="BO137" s="182" t="s">
        <v>467</v>
      </c>
      <c r="BP137" s="182" t="s">
        <v>467</v>
      </c>
      <c r="BQ137" s="182" t="s">
        <v>467</v>
      </c>
      <c r="BR137" s="182" t="s">
        <v>467</v>
      </c>
      <c r="BS137" s="182" t="s">
        <v>467</v>
      </c>
      <c r="BT137" s="182" t="s">
        <v>467</v>
      </c>
      <c r="BU137" s="182" t="s">
        <v>467</v>
      </c>
      <c r="BV137" s="182" t="s">
        <v>467</v>
      </c>
      <c r="BW137" s="182" t="s">
        <v>467</v>
      </c>
      <c r="BX137" s="182" t="s">
        <v>467</v>
      </c>
      <c r="BY137" s="182" t="s">
        <v>467</v>
      </c>
      <c r="BZ137" s="181">
        <v>0</v>
      </c>
      <c r="CA137" s="181">
        <v>0</v>
      </c>
      <c r="CB137" s="181">
        <v>0</v>
      </c>
      <c r="CC137" s="181">
        <v>0</v>
      </c>
      <c r="CD137" s="181">
        <v>0</v>
      </c>
      <c r="CE137" s="181">
        <v>0</v>
      </c>
      <c r="CF137" s="181">
        <v>0</v>
      </c>
      <c r="CG137" s="181">
        <v>0</v>
      </c>
      <c r="CH137" s="181">
        <v>0</v>
      </c>
      <c r="CI137" s="181">
        <v>0</v>
      </c>
      <c r="CJ137" s="181">
        <v>0</v>
      </c>
      <c r="CK137" s="181">
        <v>0</v>
      </c>
      <c r="CL137" s="181">
        <v>0</v>
      </c>
      <c r="CM137" s="181">
        <v>0</v>
      </c>
      <c r="CN137" s="181">
        <v>0</v>
      </c>
      <c r="CO137" s="181">
        <v>0</v>
      </c>
      <c r="CP137" s="181">
        <v>0</v>
      </c>
      <c r="CQ137" s="182" t="s">
        <v>467</v>
      </c>
      <c r="CR137" s="182" t="s">
        <v>467</v>
      </c>
      <c r="CS137" s="182" t="s">
        <v>467</v>
      </c>
      <c r="CT137" s="181">
        <v>0</v>
      </c>
      <c r="CU137" s="181">
        <v>0</v>
      </c>
      <c r="CV137" s="181">
        <v>0</v>
      </c>
      <c r="CW137" s="181">
        <v>0</v>
      </c>
      <c r="CX137" s="181">
        <v>0</v>
      </c>
      <c r="CY137" s="181">
        <v>0</v>
      </c>
      <c r="CZ137" s="182" t="s">
        <v>467</v>
      </c>
      <c r="DA137" s="182" t="s">
        <v>467</v>
      </c>
      <c r="DB137" s="182" t="s">
        <v>467</v>
      </c>
      <c r="DC137" s="181">
        <v>0</v>
      </c>
      <c r="DD137" s="181">
        <v>0</v>
      </c>
      <c r="DE137" s="181">
        <v>0</v>
      </c>
      <c r="DF137" s="181">
        <v>0</v>
      </c>
      <c r="DG137" s="183">
        <v>0</v>
      </c>
    </row>
    <row r="138" spans="1:111">
      <c r="A138" s="334" t="s">
        <v>816</v>
      </c>
      <c r="B138" s="335" t="s">
        <v>504</v>
      </c>
      <c r="C138" s="335" t="s">
        <v>504</v>
      </c>
      <c r="D138" s="253" t="s">
        <v>817</v>
      </c>
      <c r="E138" s="181">
        <v>2639796.89</v>
      </c>
      <c r="F138" s="181">
        <v>2334045.69</v>
      </c>
      <c r="G138" s="181">
        <v>982925</v>
      </c>
      <c r="H138" s="181">
        <v>175744</v>
      </c>
      <c r="I138" s="181">
        <v>435887.2</v>
      </c>
      <c r="J138" s="181">
        <v>113432</v>
      </c>
      <c r="K138" s="181">
        <v>582535</v>
      </c>
      <c r="L138" s="181">
        <v>0</v>
      </c>
      <c r="M138" s="181">
        <v>4551.0600000000004</v>
      </c>
      <c r="N138" s="181">
        <v>0</v>
      </c>
      <c r="O138" s="181">
        <v>0</v>
      </c>
      <c r="P138" s="181">
        <v>20951.43</v>
      </c>
      <c r="Q138" s="181">
        <v>0</v>
      </c>
      <c r="R138" s="181">
        <v>0</v>
      </c>
      <c r="S138" s="181">
        <v>18020</v>
      </c>
      <c r="T138" s="181">
        <v>211100.5</v>
      </c>
      <c r="U138" s="181">
        <v>50047.88</v>
      </c>
      <c r="V138" s="181">
        <v>0</v>
      </c>
      <c r="W138" s="181">
        <v>0</v>
      </c>
      <c r="X138" s="181">
        <v>0</v>
      </c>
      <c r="Y138" s="181">
        <v>0</v>
      </c>
      <c r="Z138" s="181">
        <v>0</v>
      </c>
      <c r="AA138" s="181">
        <v>175</v>
      </c>
      <c r="AB138" s="181">
        <v>0</v>
      </c>
      <c r="AC138" s="181">
        <v>15120</v>
      </c>
      <c r="AD138" s="181">
        <v>9987.7199999999993</v>
      </c>
      <c r="AE138" s="181">
        <v>0</v>
      </c>
      <c r="AF138" s="181">
        <v>0</v>
      </c>
      <c r="AG138" s="181">
        <v>0</v>
      </c>
      <c r="AH138" s="181">
        <v>6500</v>
      </c>
      <c r="AI138" s="181">
        <v>7200</v>
      </c>
      <c r="AJ138" s="181">
        <v>0</v>
      </c>
      <c r="AK138" s="181">
        <v>0</v>
      </c>
      <c r="AL138" s="181">
        <v>0</v>
      </c>
      <c r="AM138" s="181">
        <v>0</v>
      </c>
      <c r="AN138" s="181">
        <v>0</v>
      </c>
      <c r="AO138" s="181">
        <v>0</v>
      </c>
      <c r="AP138" s="181">
        <v>34992.800000000003</v>
      </c>
      <c r="AQ138" s="181">
        <v>120</v>
      </c>
      <c r="AR138" s="181">
        <v>108.4</v>
      </c>
      <c r="AS138" s="181">
        <v>42050</v>
      </c>
      <c r="AT138" s="181">
        <v>0</v>
      </c>
      <c r="AU138" s="181">
        <v>44798.7</v>
      </c>
      <c r="AV138" s="181">
        <v>94650.7</v>
      </c>
      <c r="AW138" s="181">
        <v>0</v>
      </c>
      <c r="AX138" s="181">
        <v>0</v>
      </c>
      <c r="AY138" s="181">
        <v>0</v>
      </c>
      <c r="AZ138" s="181">
        <v>0</v>
      </c>
      <c r="BA138" s="181">
        <v>68150.7</v>
      </c>
      <c r="BB138" s="181">
        <v>0</v>
      </c>
      <c r="BC138" s="181">
        <v>0</v>
      </c>
      <c r="BD138" s="181">
        <v>0</v>
      </c>
      <c r="BE138" s="181">
        <v>0</v>
      </c>
      <c r="BF138" s="181">
        <v>0</v>
      </c>
      <c r="BG138" s="181">
        <v>26500</v>
      </c>
      <c r="BH138" s="181">
        <v>0</v>
      </c>
      <c r="BI138" s="181">
        <v>0</v>
      </c>
      <c r="BJ138" s="181">
        <v>0</v>
      </c>
      <c r="BK138" s="181">
        <v>0</v>
      </c>
      <c r="BL138" s="181">
        <v>0</v>
      </c>
      <c r="BM138" s="182" t="s">
        <v>467</v>
      </c>
      <c r="BN138" s="182" t="s">
        <v>467</v>
      </c>
      <c r="BO138" s="182" t="s">
        <v>467</v>
      </c>
      <c r="BP138" s="182" t="s">
        <v>467</v>
      </c>
      <c r="BQ138" s="182" t="s">
        <v>467</v>
      </c>
      <c r="BR138" s="182" t="s">
        <v>467</v>
      </c>
      <c r="BS138" s="182" t="s">
        <v>467</v>
      </c>
      <c r="BT138" s="182" t="s">
        <v>467</v>
      </c>
      <c r="BU138" s="182" t="s">
        <v>467</v>
      </c>
      <c r="BV138" s="182" t="s">
        <v>467</v>
      </c>
      <c r="BW138" s="182" t="s">
        <v>467</v>
      </c>
      <c r="BX138" s="182" t="s">
        <v>467</v>
      </c>
      <c r="BY138" s="182" t="s">
        <v>467</v>
      </c>
      <c r="BZ138" s="181">
        <v>0</v>
      </c>
      <c r="CA138" s="181">
        <v>0</v>
      </c>
      <c r="CB138" s="181">
        <v>0</v>
      </c>
      <c r="CC138" s="181">
        <v>0</v>
      </c>
      <c r="CD138" s="181">
        <v>0</v>
      </c>
      <c r="CE138" s="181">
        <v>0</v>
      </c>
      <c r="CF138" s="181">
        <v>0</v>
      </c>
      <c r="CG138" s="181">
        <v>0</v>
      </c>
      <c r="CH138" s="181">
        <v>0</v>
      </c>
      <c r="CI138" s="181">
        <v>0</v>
      </c>
      <c r="CJ138" s="181">
        <v>0</v>
      </c>
      <c r="CK138" s="181">
        <v>0</v>
      </c>
      <c r="CL138" s="181">
        <v>0</v>
      </c>
      <c r="CM138" s="181">
        <v>0</v>
      </c>
      <c r="CN138" s="181">
        <v>0</v>
      </c>
      <c r="CO138" s="181">
        <v>0</v>
      </c>
      <c r="CP138" s="181">
        <v>0</v>
      </c>
      <c r="CQ138" s="182" t="s">
        <v>467</v>
      </c>
      <c r="CR138" s="182" t="s">
        <v>467</v>
      </c>
      <c r="CS138" s="182" t="s">
        <v>467</v>
      </c>
      <c r="CT138" s="181">
        <v>0</v>
      </c>
      <c r="CU138" s="181">
        <v>0</v>
      </c>
      <c r="CV138" s="181">
        <v>0</v>
      </c>
      <c r="CW138" s="181">
        <v>0</v>
      </c>
      <c r="CX138" s="181">
        <v>0</v>
      </c>
      <c r="CY138" s="181">
        <v>0</v>
      </c>
      <c r="CZ138" s="182" t="s">
        <v>467</v>
      </c>
      <c r="DA138" s="182" t="s">
        <v>467</v>
      </c>
      <c r="DB138" s="182" t="s">
        <v>467</v>
      </c>
      <c r="DC138" s="181">
        <v>0</v>
      </c>
      <c r="DD138" s="181">
        <v>0</v>
      </c>
      <c r="DE138" s="181">
        <v>0</v>
      </c>
      <c r="DF138" s="181">
        <v>0</v>
      </c>
      <c r="DG138" s="183">
        <v>0</v>
      </c>
    </row>
    <row r="139" spans="1:111">
      <c r="A139" s="334" t="s">
        <v>818</v>
      </c>
      <c r="B139" s="335" t="s">
        <v>504</v>
      </c>
      <c r="C139" s="335" t="s">
        <v>504</v>
      </c>
      <c r="D139" s="253" t="s">
        <v>819</v>
      </c>
      <c r="E139" s="181">
        <v>20000</v>
      </c>
      <c r="F139" s="181">
        <v>0</v>
      </c>
      <c r="G139" s="181">
        <v>0</v>
      </c>
      <c r="H139" s="181">
        <v>0</v>
      </c>
      <c r="I139" s="181">
        <v>0</v>
      </c>
      <c r="J139" s="181">
        <v>0</v>
      </c>
      <c r="K139" s="181">
        <v>0</v>
      </c>
      <c r="L139" s="181">
        <v>0</v>
      </c>
      <c r="M139" s="181">
        <v>0</v>
      </c>
      <c r="N139" s="181">
        <v>0</v>
      </c>
      <c r="O139" s="181">
        <v>0</v>
      </c>
      <c r="P139" s="181">
        <v>0</v>
      </c>
      <c r="Q139" s="181">
        <v>0</v>
      </c>
      <c r="R139" s="181">
        <v>0</v>
      </c>
      <c r="S139" s="181">
        <v>0</v>
      </c>
      <c r="T139" s="181">
        <v>20000</v>
      </c>
      <c r="U139" s="181">
        <v>0</v>
      </c>
      <c r="V139" s="181">
        <v>0</v>
      </c>
      <c r="W139" s="181">
        <v>0</v>
      </c>
      <c r="X139" s="181">
        <v>0</v>
      </c>
      <c r="Y139" s="181">
        <v>0</v>
      </c>
      <c r="Z139" s="181">
        <v>0</v>
      </c>
      <c r="AA139" s="181">
        <v>0</v>
      </c>
      <c r="AB139" s="181">
        <v>0</v>
      </c>
      <c r="AC139" s="181">
        <v>0</v>
      </c>
      <c r="AD139" s="181">
        <v>0</v>
      </c>
      <c r="AE139" s="181">
        <v>0</v>
      </c>
      <c r="AF139" s="181">
        <v>0</v>
      </c>
      <c r="AG139" s="181">
        <v>0</v>
      </c>
      <c r="AH139" s="181">
        <v>0</v>
      </c>
      <c r="AI139" s="181">
        <v>0</v>
      </c>
      <c r="AJ139" s="181">
        <v>0</v>
      </c>
      <c r="AK139" s="181">
        <v>0</v>
      </c>
      <c r="AL139" s="181">
        <v>0</v>
      </c>
      <c r="AM139" s="181">
        <v>0</v>
      </c>
      <c r="AN139" s="181">
        <v>0</v>
      </c>
      <c r="AO139" s="181">
        <v>0</v>
      </c>
      <c r="AP139" s="181">
        <v>0</v>
      </c>
      <c r="AQ139" s="181">
        <v>0</v>
      </c>
      <c r="AR139" s="181">
        <v>0</v>
      </c>
      <c r="AS139" s="181">
        <v>0</v>
      </c>
      <c r="AT139" s="181">
        <v>0</v>
      </c>
      <c r="AU139" s="181">
        <v>20000</v>
      </c>
      <c r="AV139" s="181">
        <v>0</v>
      </c>
      <c r="AW139" s="181">
        <v>0</v>
      </c>
      <c r="AX139" s="181">
        <v>0</v>
      </c>
      <c r="AY139" s="181">
        <v>0</v>
      </c>
      <c r="AZ139" s="181">
        <v>0</v>
      </c>
      <c r="BA139" s="181">
        <v>0</v>
      </c>
      <c r="BB139" s="181">
        <v>0</v>
      </c>
      <c r="BC139" s="181">
        <v>0</v>
      </c>
      <c r="BD139" s="181">
        <v>0</v>
      </c>
      <c r="BE139" s="181">
        <v>0</v>
      </c>
      <c r="BF139" s="181">
        <v>0</v>
      </c>
      <c r="BG139" s="181">
        <v>0</v>
      </c>
      <c r="BH139" s="181">
        <v>0</v>
      </c>
      <c r="BI139" s="181">
        <v>0</v>
      </c>
      <c r="BJ139" s="181">
        <v>0</v>
      </c>
      <c r="BK139" s="181">
        <v>0</v>
      </c>
      <c r="BL139" s="181">
        <v>0</v>
      </c>
      <c r="BM139" s="182" t="s">
        <v>467</v>
      </c>
      <c r="BN139" s="182" t="s">
        <v>467</v>
      </c>
      <c r="BO139" s="182" t="s">
        <v>467</v>
      </c>
      <c r="BP139" s="182" t="s">
        <v>467</v>
      </c>
      <c r="BQ139" s="182" t="s">
        <v>467</v>
      </c>
      <c r="BR139" s="182" t="s">
        <v>467</v>
      </c>
      <c r="BS139" s="182" t="s">
        <v>467</v>
      </c>
      <c r="BT139" s="182" t="s">
        <v>467</v>
      </c>
      <c r="BU139" s="182" t="s">
        <v>467</v>
      </c>
      <c r="BV139" s="182" t="s">
        <v>467</v>
      </c>
      <c r="BW139" s="182" t="s">
        <v>467</v>
      </c>
      <c r="BX139" s="182" t="s">
        <v>467</v>
      </c>
      <c r="BY139" s="182" t="s">
        <v>467</v>
      </c>
      <c r="BZ139" s="181">
        <v>0</v>
      </c>
      <c r="CA139" s="181">
        <v>0</v>
      </c>
      <c r="CB139" s="181">
        <v>0</v>
      </c>
      <c r="CC139" s="181">
        <v>0</v>
      </c>
      <c r="CD139" s="181">
        <v>0</v>
      </c>
      <c r="CE139" s="181">
        <v>0</v>
      </c>
      <c r="CF139" s="181">
        <v>0</v>
      </c>
      <c r="CG139" s="181">
        <v>0</v>
      </c>
      <c r="CH139" s="181">
        <v>0</v>
      </c>
      <c r="CI139" s="181">
        <v>0</v>
      </c>
      <c r="CJ139" s="181">
        <v>0</v>
      </c>
      <c r="CK139" s="181">
        <v>0</v>
      </c>
      <c r="CL139" s="181">
        <v>0</v>
      </c>
      <c r="CM139" s="181">
        <v>0</v>
      </c>
      <c r="CN139" s="181">
        <v>0</v>
      </c>
      <c r="CO139" s="181">
        <v>0</v>
      </c>
      <c r="CP139" s="181">
        <v>0</v>
      </c>
      <c r="CQ139" s="182" t="s">
        <v>467</v>
      </c>
      <c r="CR139" s="182" t="s">
        <v>467</v>
      </c>
      <c r="CS139" s="182" t="s">
        <v>467</v>
      </c>
      <c r="CT139" s="181">
        <v>0</v>
      </c>
      <c r="CU139" s="181">
        <v>0</v>
      </c>
      <c r="CV139" s="181">
        <v>0</v>
      </c>
      <c r="CW139" s="181">
        <v>0</v>
      </c>
      <c r="CX139" s="181">
        <v>0</v>
      </c>
      <c r="CY139" s="181">
        <v>0</v>
      </c>
      <c r="CZ139" s="182" t="s">
        <v>467</v>
      </c>
      <c r="DA139" s="182" t="s">
        <v>467</v>
      </c>
      <c r="DB139" s="182" t="s">
        <v>467</v>
      </c>
      <c r="DC139" s="181">
        <v>0</v>
      </c>
      <c r="DD139" s="181">
        <v>0</v>
      </c>
      <c r="DE139" s="181">
        <v>0</v>
      </c>
      <c r="DF139" s="181">
        <v>0</v>
      </c>
      <c r="DG139" s="183">
        <v>0</v>
      </c>
    </row>
    <row r="140" spans="1:111">
      <c r="A140" s="334" t="s">
        <v>820</v>
      </c>
      <c r="B140" s="335" t="s">
        <v>504</v>
      </c>
      <c r="C140" s="335" t="s">
        <v>504</v>
      </c>
      <c r="D140" s="253" t="s">
        <v>228</v>
      </c>
      <c r="E140" s="181">
        <v>2619796.89</v>
      </c>
      <c r="F140" s="181">
        <v>2334045.69</v>
      </c>
      <c r="G140" s="181">
        <v>982925</v>
      </c>
      <c r="H140" s="181">
        <v>175744</v>
      </c>
      <c r="I140" s="181">
        <v>435887.2</v>
      </c>
      <c r="J140" s="181">
        <v>113432</v>
      </c>
      <c r="K140" s="181">
        <v>582535</v>
      </c>
      <c r="L140" s="181">
        <v>0</v>
      </c>
      <c r="M140" s="181">
        <v>4551.0600000000004</v>
      </c>
      <c r="N140" s="181">
        <v>0</v>
      </c>
      <c r="O140" s="181">
        <v>0</v>
      </c>
      <c r="P140" s="181">
        <v>20951.43</v>
      </c>
      <c r="Q140" s="181">
        <v>0</v>
      </c>
      <c r="R140" s="181">
        <v>0</v>
      </c>
      <c r="S140" s="181">
        <v>18020</v>
      </c>
      <c r="T140" s="181">
        <v>191100.5</v>
      </c>
      <c r="U140" s="181">
        <v>50047.88</v>
      </c>
      <c r="V140" s="181">
        <v>0</v>
      </c>
      <c r="W140" s="181">
        <v>0</v>
      </c>
      <c r="X140" s="181">
        <v>0</v>
      </c>
      <c r="Y140" s="181">
        <v>0</v>
      </c>
      <c r="Z140" s="181">
        <v>0</v>
      </c>
      <c r="AA140" s="181">
        <v>175</v>
      </c>
      <c r="AB140" s="181">
        <v>0</v>
      </c>
      <c r="AC140" s="181">
        <v>15120</v>
      </c>
      <c r="AD140" s="181">
        <v>9987.7199999999993</v>
      </c>
      <c r="AE140" s="181">
        <v>0</v>
      </c>
      <c r="AF140" s="181">
        <v>0</v>
      </c>
      <c r="AG140" s="181">
        <v>0</v>
      </c>
      <c r="AH140" s="181">
        <v>6500</v>
      </c>
      <c r="AI140" s="181">
        <v>7200</v>
      </c>
      <c r="AJ140" s="181">
        <v>0</v>
      </c>
      <c r="AK140" s="181">
        <v>0</v>
      </c>
      <c r="AL140" s="181">
        <v>0</v>
      </c>
      <c r="AM140" s="181">
        <v>0</v>
      </c>
      <c r="AN140" s="181">
        <v>0</v>
      </c>
      <c r="AO140" s="181">
        <v>0</v>
      </c>
      <c r="AP140" s="181">
        <v>34992.800000000003</v>
      </c>
      <c r="AQ140" s="181">
        <v>120</v>
      </c>
      <c r="AR140" s="181">
        <v>108.4</v>
      </c>
      <c r="AS140" s="181">
        <v>42050</v>
      </c>
      <c r="AT140" s="181">
        <v>0</v>
      </c>
      <c r="AU140" s="181">
        <v>24798.7</v>
      </c>
      <c r="AV140" s="181">
        <v>94650.7</v>
      </c>
      <c r="AW140" s="181">
        <v>0</v>
      </c>
      <c r="AX140" s="181">
        <v>0</v>
      </c>
      <c r="AY140" s="181">
        <v>0</v>
      </c>
      <c r="AZ140" s="181">
        <v>0</v>
      </c>
      <c r="BA140" s="181">
        <v>68150.7</v>
      </c>
      <c r="BB140" s="181">
        <v>0</v>
      </c>
      <c r="BC140" s="181">
        <v>0</v>
      </c>
      <c r="BD140" s="181">
        <v>0</v>
      </c>
      <c r="BE140" s="181">
        <v>0</v>
      </c>
      <c r="BF140" s="181">
        <v>0</v>
      </c>
      <c r="BG140" s="181">
        <v>26500</v>
      </c>
      <c r="BH140" s="181">
        <v>0</v>
      </c>
      <c r="BI140" s="181">
        <v>0</v>
      </c>
      <c r="BJ140" s="181">
        <v>0</v>
      </c>
      <c r="BK140" s="181">
        <v>0</v>
      </c>
      <c r="BL140" s="181">
        <v>0</v>
      </c>
      <c r="BM140" s="182" t="s">
        <v>467</v>
      </c>
      <c r="BN140" s="182" t="s">
        <v>467</v>
      </c>
      <c r="BO140" s="182" t="s">
        <v>467</v>
      </c>
      <c r="BP140" s="182" t="s">
        <v>467</v>
      </c>
      <c r="BQ140" s="182" t="s">
        <v>467</v>
      </c>
      <c r="BR140" s="182" t="s">
        <v>467</v>
      </c>
      <c r="BS140" s="182" t="s">
        <v>467</v>
      </c>
      <c r="BT140" s="182" t="s">
        <v>467</v>
      </c>
      <c r="BU140" s="182" t="s">
        <v>467</v>
      </c>
      <c r="BV140" s="182" t="s">
        <v>467</v>
      </c>
      <c r="BW140" s="182" t="s">
        <v>467</v>
      </c>
      <c r="BX140" s="182" t="s">
        <v>467</v>
      </c>
      <c r="BY140" s="182" t="s">
        <v>467</v>
      </c>
      <c r="BZ140" s="181">
        <v>0</v>
      </c>
      <c r="CA140" s="181">
        <v>0</v>
      </c>
      <c r="CB140" s="181">
        <v>0</v>
      </c>
      <c r="CC140" s="181">
        <v>0</v>
      </c>
      <c r="CD140" s="181">
        <v>0</v>
      </c>
      <c r="CE140" s="181">
        <v>0</v>
      </c>
      <c r="CF140" s="181">
        <v>0</v>
      </c>
      <c r="CG140" s="181">
        <v>0</v>
      </c>
      <c r="CH140" s="181">
        <v>0</v>
      </c>
      <c r="CI140" s="181">
        <v>0</v>
      </c>
      <c r="CJ140" s="181">
        <v>0</v>
      </c>
      <c r="CK140" s="181">
        <v>0</v>
      </c>
      <c r="CL140" s="181">
        <v>0</v>
      </c>
      <c r="CM140" s="181">
        <v>0</v>
      </c>
      <c r="CN140" s="181">
        <v>0</v>
      </c>
      <c r="CO140" s="181">
        <v>0</v>
      </c>
      <c r="CP140" s="181">
        <v>0</v>
      </c>
      <c r="CQ140" s="182" t="s">
        <v>467</v>
      </c>
      <c r="CR140" s="182" t="s">
        <v>467</v>
      </c>
      <c r="CS140" s="182" t="s">
        <v>467</v>
      </c>
      <c r="CT140" s="181">
        <v>0</v>
      </c>
      <c r="CU140" s="181">
        <v>0</v>
      </c>
      <c r="CV140" s="181">
        <v>0</v>
      </c>
      <c r="CW140" s="181">
        <v>0</v>
      </c>
      <c r="CX140" s="181">
        <v>0</v>
      </c>
      <c r="CY140" s="181">
        <v>0</v>
      </c>
      <c r="CZ140" s="182" t="s">
        <v>467</v>
      </c>
      <c r="DA140" s="182" t="s">
        <v>467</v>
      </c>
      <c r="DB140" s="182" t="s">
        <v>467</v>
      </c>
      <c r="DC140" s="181">
        <v>0</v>
      </c>
      <c r="DD140" s="181">
        <v>0</v>
      </c>
      <c r="DE140" s="181">
        <v>0</v>
      </c>
      <c r="DF140" s="181">
        <v>0</v>
      </c>
      <c r="DG140" s="183">
        <v>0</v>
      </c>
    </row>
    <row r="141" spans="1:111">
      <c r="A141" s="334" t="s">
        <v>821</v>
      </c>
      <c r="B141" s="335" t="s">
        <v>504</v>
      </c>
      <c r="C141" s="335" t="s">
        <v>504</v>
      </c>
      <c r="D141" s="253" t="s">
        <v>229</v>
      </c>
      <c r="E141" s="181">
        <v>38100277.060000002</v>
      </c>
      <c r="F141" s="181">
        <v>35130420.609999999</v>
      </c>
      <c r="G141" s="181">
        <v>17269147.870000001</v>
      </c>
      <c r="H141" s="181">
        <v>1737899</v>
      </c>
      <c r="I141" s="181">
        <v>1747684</v>
      </c>
      <c r="J141" s="181">
        <v>781123.3</v>
      </c>
      <c r="K141" s="181">
        <v>11874506.23</v>
      </c>
      <c r="L141" s="181">
        <v>201913.7</v>
      </c>
      <c r="M141" s="181">
        <v>0</v>
      </c>
      <c r="N141" s="181">
        <v>74390.3</v>
      </c>
      <c r="O141" s="181">
        <v>0</v>
      </c>
      <c r="P141" s="181">
        <v>332616.65999999997</v>
      </c>
      <c r="Q141" s="181">
        <v>115006</v>
      </c>
      <c r="R141" s="181">
        <v>0</v>
      </c>
      <c r="S141" s="181">
        <v>996133.55</v>
      </c>
      <c r="T141" s="181">
        <v>2289171.2000000002</v>
      </c>
      <c r="U141" s="181">
        <v>229400.29</v>
      </c>
      <c r="V141" s="181">
        <v>44592.9</v>
      </c>
      <c r="W141" s="181">
        <v>35</v>
      </c>
      <c r="X141" s="181">
        <v>1659</v>
      </c>
      <c r="Y141" s="181">
        <v>11519.95</v>
      </c>
      <c r="Z141" s="181">
        <v>30616.06</v>
      </c>
      <c r="AA141" s="181">
        <v>141160.70000000001</v>
      </c>
      <c r="AB141" s="181">
        <v>0</v>
      </c>
      <c r="AC141" s="181">
        <v>172043</v>
      </c>
      <c r="AD141" s="181">
        <v>136497.70000000001</v>
      </c>
      <c r="AE141" s="181">
        <v>0</v>
      </c>
      <c r="AF141" s="181">
        <v>33176.42</v>
      </c>
      <c r="AG141" s="181">
        <v>0</v>
      </c>
      <c r="AH141" s="181">
        <v>9980.9</v>
      </c>
      <c r="AI141" s="181">
        <v>17900</v>
      </c>
      <c r="AJ141" s="181">
        <v>10452.4</v>
      </c>
      <c r="AK141" s="181">
        <v>25000</v>
      </c>
      <c r="AL141" s="181">
        <v>0</v>
      </c>
      <c r="AM141" s="181">
        <v>0</v>
      </c>
      <c r="AN141" s="181">
        <v>16430</v>
      </c>
      <c r="AO141" s="181">
        <v>2097</v>
      </c>
      <c r="AP141" s="181">
        <v>464251.69</v>
      </c>
      <c r="AQ141" s="181">
        <v>14331.3</v>
      </c>
      <c r="AR141" s="181">
        <v>40100.6</v>
      </c>
      <c r="AS141" s="181">
        <v>576700</v>
      </c>
      <c r="AT141" s="181">
        <v>0</v>
      </c>
      <c r="AU141" s="181">
        <v>311226.28999999998</v>
      </c>
      <c r="AV141" s="181">
        <v>630685.25</v>
      </c>
      <c r="AW141" s="181">
        <v>0</v>
      </c>
      <c r="AX141" s="181">
        <v>424354.15</v>
      </c>
      <c r="AY141" s="181">
        <v>0</v>
      </c>
      <c r="AZ141" s="181">
        <v>0</v>
      </c>
      <c r="BA141" s="181">
        <v>177259</v>
      </c>
      <c r="BB141" s="181">
        <v>0</v>
      </c>
      <c r="BC141" s="181">
        <v>0</v>
      </c>
      <c r="BD141" s="181">
        <v>0</v>
      </c>
      <c r="BE141" s="181">
        <v>15740</v>
      </c>
      <c r="BF141" s="181">
        <v>0</v>
      </c>
      <c r="BG141" s="181">
        <v>13332.1</v>
      </c>
      <c r="BH141" s="181">
        <v>0</v>
      </c>
      <c r="BI141" s="181">
        <v>0</v>
      </c>
      <c r="BJ141" s="181">
        <v>0</v>
      </c>
      <c r="BK141" s="181">
        <v>0</v>
      </c>
      <c r="BL141" s="181">
        <v>0</v>
      </c>
      <c r="BM141" s="182" t="s">
        <v>467</v>
      </c>
      <c r="BN141" s="182" t="s">
        <v>467</v>
      </c>
      <c r="BO141" s="182" t="s">
        <v>467</v>
      </c>
      <c r="BP141" s="182" t="s">
        <v>467</v>
      </c>
      <c r="BQ141" s="182" t="s">
        <v>467</v>
      </c>
      <c r="BR141" s="182" t="s">
        <v>467</v>
      </c>
      <c r="BS141" s="182" t="s">
        <v>467</v>
      </c>
      <c r="BT141" s="182" t="s">
        <v>467</v>
      </c>
      <c r="BU141" s="182" t="s">
        <v>467</v>
      </c>
      <c r="BV141" s="182" t="s">
        <v>467</v>
      </c>
      <c r="BW141" s="182" t="s">
        <v>467</v>
      </c>
      <c r="BX141" s="182" t="s">
        <v>467</v>
      </c>
      <c r="BY141" s="182" t="s">
        <v>467</v>
      </c>
      <c r="BZ141" s="181">
        <v>50000</v>
      </c>
      <c r="CA141" s="181">
        <v>0</v>
      </c>
      <c r="CB141" s="181">
        <v>50000</v>
      </c>
      <c r="CC141" s="181">
        <v>0</v>
      </c>
      <c r="CD141" s="181">
        <v>0</v>
      </c>
      <c r="CE141" s="181">
        <v>0</v>
      </c>
      <c r="CF141" s="181">
        <v>0</v>
      </c>
      <c r="CG141" s="181">
        <v>0</v>
      </c>
      <c r="CH141" s="181">
        <v>0</v>
      </c>
      <c r="CI141" s="181">
        <v>0</v>
      </c>
      <c r="CJ141" s="181">
        <v>0</v>
      </c>
      <c r="CK141" s="181">
        <v>0</v>
      </c>
      <c r="CL141" s="181">
        <v>0</v>
      </c>
      <c r="CM141" s="181">
        <v>0</v>
      </c>
      <c r="CN141" s="181">
        <v>0</v>
      </c>
      <c r="CO141" s="181">
        <v>0</v>
      </c>
      <c r="CP141" s="181">
        <v>0</v>
      </c>
      <c r="CQ141" s="182" t="s">
        <v>467</v>
      </c>
      <c r="CR141" s="182" t="s">
        <v>467</v>
      </c>
      <c r="CS141" s="182" t="s">
        <v>467</v>
      </c>
      <c r="CT141" s="181">
        <v>0</v>
      </c>
      <c r="CU141" s="181">
        <v>0</v>
      </c>
      <c r="CV141" s="181">
        <v>0</v>
      </c>
      <c r="CW141" s="181">
        <v>0</v>
      </c>
      <c r="CX141" s="181">
        <v>0</v>
      </c>
      <c r="CY141" s="181">
        <v>0</v>
      </c>
      <c r="CZ141" s="182" t="s">
        <v>467</v>
      </c>
      <c r="DA141" s="182" t="s">
        <v>467</v>
      </c>
      <c r="DB141" s="182" t="s">
        <v>467</v>
      </c>
      <c r="DC141" s="181">
        <v>0</v>
      </c>
      <c r="DD141" s="181">
        <v>0</v>
      </c>
      <c r="DE141" s="181">
        <v>0</v>
      </c>
      <c r="DF141" s="181">
        <v>0</v>
      </c>
      <c r="DG141" s="183">
        <v>0</v>
      </c>
    </row>
    <row r="142" spans="1:111">
      <c r="A142" s="334" t="s">
        <v>822</v>
      </c>
      <c r="B142" s="335" t="s">
        <v>504</v>
      </c>
      <c r="C142" s="335" t="s">
        <v>504</v>
      </c>
      <c r="D142" s="253" t="s">
        <v>823</v>
      </c>
      <c r="E142" s="181">
        <v>15652288.220000001</v>
      </c>
      <c r="F142" s="181">
        <v>13640197.949999999</v>
      </c>
      <c r="G142" s="181">
        <v>5691299</v>
      </c>
      <c r="H142" s="181">
        <v>1498440</v>
      </c>
      <c r="I142" s="181">
        <v>1692988</v>
      </c>
      <c r="J142" s="181">
        <v>301657</v>
      </c>
      <c r="K142" s="181">
        <v>3228682.8</v>
      </c>
      <c r="L142" s="181">
        <v>201913.7</v>
      </c>
      <c r="M142" s="181">
        <v>0</v>
      </c>
      <c r="N142" s="181">
        <v>74390.3</v>
      </c>
      <c r="O142" s="181">
        <v>0</v>
      </c>
      <c r="P142" s="181">
        <v>202044.6</v>
      </c>
      <c r="Q142" s="181">
        <v>115006</v>
      </c>
      <c r="R142" s="181">
        <v>0</v>
      </c>
      <c r="S142" s="181">
        <v>633776.55000000005</v>
      </c>
      <c r="T142" s="181">
        <v>1434382.12</v>
      </c>
      <c r="U142" s="181">
        <v>99565.16</v>
      </c>
      <c r="V142" s="181">
        <v>3500</v>
      </c>
      <c r="W142" s="181">
        <v>35</v>
      </c>
      <c r="X142" s="181">
        <v>370</v>
      </c>
      <c r="Y142" s="181">
        <v>1006.8</v>
      </c>
      <c r="Z142" s="181">
        <v>7817.11</v>
      </c>
      <c r="AA142" s="181">
        <v>111265.05</v>
      </c>
      <c r="AB142" s="181">
        <v>0</v>
      </c>
      <c r="AC142" s="181">
        <v>93680</v>
      </c>
      <c r="AD142" s="181">
        <v>76899</v>
      </c>
      <c r="AE142" s="181">
        <v>0</v>
      </c>
      <c r="AF142" s="181">
        <v>6535</v>
      </c>
      <c r="AG142" s="181">
        <v>0</v>
      </c>
      <c r="AH142" s="181">
        <v>8020.9</v>
      </c>
      <c r="AI142" s="181">
        <v>12000</v>
      </c>
      <c r="AJ142" s="181">
        <v>7148</v>
      </c>
      <c r="AK142" s="181">
        <v>0</v>
      </c>
      <c r="AL142" s="181">
        <v>0</v>
      </c>
      <c r="AM142" s="181">
        <v>0</v>
      </c>
      <c r="AN142" s="181">
        <v>1025</v>
      </c>
      <c r="AO142" s="181">
        <v>2097</v>
      </c>
      <c r="AP142" s="181">
        <v>190787.21</v>
      </c>
      <c r="AQ142" s="181">
        <v>7613.8</v>
      </c>
      <c r="AR142" s="181">
        <v>19070</v>
      </c>
      <c r="AS142" s="181">
        <v>493300</v>
      </c>
      <c r="AT142" s="181">
        <v>0</v>
      </c>
      <c r="AU142" s="181">
        <v>292647.09000000003</v>
      </c>
      <c r="AV142" s="181">
        <v>577708.15</v>
      </c>
      <c r="AW142" s="181">
        <v>0</v>
      </c>
      <c r="AX142" s="181">
        <v>424354.15</v>
      </c>
      <c r="AY142" s="181">
        <v>0</v>
      </c>
      <c r="AZ142" s="181">
        <v>0</v>
      </c>
      <c r="BA142" s="181">
        <v>133016</v>
      </c>
      <c r="BB142" s="181">
        <v>0</v>
      </c>
      <c r="BC142" s="181">
        <v>0</v>
      </c>
      <c r="BD142" s="181">
        <v>0</v>
      </c>
      <c r="BE142" s="181">
        <v>15500</v>
      </c>
      <c r="BF142" s="181">
        <v>0</v>
      </c>
      <c r="BG142" s="181">
        <v>4838</v>
      </c>
      <c r="BH142" s="181">
        <v>0</v>
      </c>
      <c r="BI142" s="181">
        <v>0</v>
      </c>
      <c r="BJ142" s="181">
        <v>0</v>
      </c>
      <c r="BK142" s="181">
        <v>0</v>
      </c>
      <c r="BL142" s="181">
        <v>0</v>
      </c>
      <c r="BM142" s="182" t="s">
        <v>467</v>
      </c>
      <c r="BN142" s="182" t="s">
        <v>467</v>
      </c>
      <c r="BO142" s="182" t="s">
        <v>467</v>
      </c>
      <c r="BP142" s="182" t="s">
        <v>467</v>
      </c>
      <c r="BQ142" s="182" t="s">
        <v>467</v>
      </c>
      <c r="BR142" s="182" t="s">
        <v>467</v>
      </c>
      <c r="BS142" s="182" t="s">
        <v>467</v>
      </c>
      <c r="BT142" s="182" t="s">
        <v>467</v>
      </c>
      <c r="BU142" s="182" t="s">
        <v>467</v>
      </c>
      <c r="BV142" s="182" t="s">
        <v>467</v>
      </c>
      <c r="BW142" s="182" t="s">
        <v>467</v>
      </c>
      <c r="BX142" s="182" t="s">
        <v>467</v>
      </c>
      <c r="BY142" s="182" t="s">
        <v>467</v>
      </c>
      <c r="BZ142" s="181">
        <v>0</v>
      </c>
      <c r="CA142" s="181">
        <v>0</v>
      </c>
      <c r="CB142" s="181">
        <v>0</v>
      </c>
      <c r="CC142" s="181">
        <v>0</v>
      </c>
      <c r="CD142" s="181">
        <v>0</v>
      </c>
      <c r="CE142" s="181">
        <v>0</v>
      </c>
      <c r="CF142" s="181">
        <v>0</v>
      </c>
      <c r="CG142" s="181">
        <v>0</v>
      </c>
      <c r="CH142" s="181">
        <v>0</v>
      </c>
      <c r="CI142" s="181">
        <v>0</v>
      </c>
      <c r="CJ142" s="181">
        <v>0</v>
      </c>
      <c r="CK142" s="181">
        <v>0</v>
      </c>
      <c r="CL142" s="181">
        <v>0</v>
      </c>
      <c r="CM142" s="181">
        <v>0</v>
      </c>
      <c r="CN142" s="181">
        <v>0</v>
      </c>
      <c r="CO142" s="181">
        <v>0</v>
      </c>
      <c r="CP142" s="181">
        <v>0</v>
      </c>
      <c r="CQ142" s="182" t="s">
        <v>467</v>
      </c>
      <c r="CR142" s="182" t="s">
        <v>467</v>
      </c>
      <c r="CS142" s="182" t="s">
        <v>467</v>
      </c>
      <c r="CT142" s="181">
        <v>0</v>
      </c>
      <c r="CU142" s="181">
        <v>0</v>
      </c>
      <c r="CV142" s="181">
        <v>0</v>
      </c>
      <c r="CW142" s="181">
        <v>0</v>
      </c>
      <c r="CX142" s="181">
        <v>0</v>
      </c>
      <c r="CY142" s="181">
        <v>0</v>
      </c>
      <c r="CZ142" s="182" t="s">
        <v>467</v>
      </c>
      <c r="DA142" s="182" t="s">
        <v>467</v>
      </c>
      <c r="DB142" s="182" t="s">
        <v>467</v>
      </c>
      <c r="DC142" s="181">
        <v>0</v>
      </c>
      <c r="DD142" s="181">
        <v>0</v>
      </c>
      <c r="DE142" s="181">
        <v>0</v>
      </c>
      <c r="DF142" s="181">
        <v>0</v>
      </c>
      <c r="DG142" s="183">
        <v>0</v>
      </c>
    </row>
    <row r="143" spans="1:111">
      <c r="A143" s="334" t="s">
        <v>824</v>
      </c>
      <c r="B143" s="335" t="s">
        <v>504</v>
      </c>
      <c r="C143" s="335" t="s">
        <v>504</v>
      </c>
      <c r="D143" s="253" t="s">
        <v>625</v>
      </c>
      <c r="E143" s="181">
        <v>4592800.25</v>
      </c>
      <c r="F143" s="181">
        <v>3981385.92</v>
      </c>
      <c r="G143" s="181">
        <v>1412179</v>
      </c>
      <c r="H143" s="181">
        <v>1009340</v>
      </c>
      <c r="I143" s="181">
        <v>1324063</v>
      </c>
      <c r="J143" s="181">
        <v>129005</v>
      </c>
      <c r="K143" s="181">
        <v>0</v>
      </c>
      <c r="L143" s="181">
        <v>0</v>
      </c>
      <c r="M143" s="181">
        <v>0</v>
      </c>
      <c r="N143" s="181">
        <v>0</v>
      </c>
      <c r="O143" s="181">
        <v>0</v>
      </c>
      <c r="P143" s="181">
        <v>98825.12</v>
      </c>
      <c r="Q143" s="181">
        <v>0</v>
      </c>
      <c r="R143" s="181">
        <v>0</v>
      </c>
      <c r="S143" s="181">
        <v>7973.8</v>
      </c>
      <c r="T143" s="181">
        <v>578946.32999999996</v>
      </c>
      <c r="U143" s="181">
        <v>20680.400000000001</v>
      </c>
      <c r="V143" s="181">
        <v>1500</v>
      </c>
      <c r="W143" s="181">
        <v>35</v>
      </c>
      <c r="X143" s="181">
        <v>0</v>
      </c>
      <c r="Y143" s="181">
        <v>0</v>
      </c>
      <c r="Z143" s="181">
        <v>0</v>
      </c>
      <c r="AA143" s="181">
        <v>74951.600000000006</v>
      </c>
      <c r="AB143" s="181">
        <v>0</v>
      </c>
      <c r="AC143" s="181">
        <v>0</v>
      </c>
      <c r="AD143" s="181">
        <v>20000</v>
      </c>
      <c r="AE143" s="181">
        <v>0</v>
      </c>
      <c r="AF143" s="181">
        <v>0</v>
      </c>
      <c r="AG143" s="181">
        <v>0</v>
      </c>
      <c r="AH143" s="181">
        <v>3000</v>
      </c>
      <c r="AI143" s="181">
        <v>0</v>
      </c>
      <c r="AJ143" s="181">
        <v>0</v>
      </c>
      <c r="AK143" s="181">
        <v>0</v>
      </c>
      <c r="AL143" s="181">
        <v>0</v>
      </c>
      <c r="AM143" s="181">
        <v>0</v>
      </c>
      <c r="AN143" s="181">
        <v>0</v>
      </c>
      <c r="AO143" s="181">
        <v>0</v>
      </c>
      <c r="AP143" s="181">
        <v>60899.33</v>
      </c>
      <c r="AQ143" s="181">
        <v>0</v>
      </c>
      <c r="AR143" s="181">
        <v>15780</v>
      </c>
      <c r="AS143" s="181">
        <v>329700</v>
      </c>
      <c r="AT143" s="181">
        <v>0</v>
      </c>
      <c r="AU143" s="181">
        <v>52400</v>
      </c>
      <c r="AV143" s="181">
        <v>32468</v>
      </c>
      <c r="AW143" s="181">
        <v>0</v>
      </c>
      <c r="AX143" s="181">
        <v>0</v>
      </c>
      <c r="AY143" s="181">
        <v>0</v>
      </c>
      <c r="AZ143" s="181">
        <v>0</v>
      </c>
      <c r="BA143" s="181">
        <v>18360</v>
      </c>
      <c r="BB143" s="181">
        <v>0</v>
      </c>
      <c r="BC143" s="181">
        <v>0</v>
      </c>
      <c r="BD143" s="181">
        <v>0</v>
      </c>
      <c r="BE143" s="181">
        <v>10600</v>
      </c>
      <c r="BF143" s="181">
        <v>0</v>
      </c>
      <c r="BG143" s="181">
        <v>3508</v>
      </c>
      <c r="BH143" s="181">
        <v>0</v>
      </c>
      <c r="BI143" s="181">
        <v>0</v>
      </c>
      <c r="BJ143" s="181">
        <v>0</v>
      </c>
      <c r="BK143" s="181">
        <v>0</v>
      </c>
      <c r="BL143" s="181">
        <v>0</v>
      </c>
      <c r="BM143" s="182" t="s">
        <v>467</v>
      </c>
      <c r="BN143" s="182" t="s">
        <v>467</v>
      </c>
      <c r="BO143" s="182" t="s">
        <v>467</v>
      </c>
      <c r="BP143" s="182" t="s">
        <v>467</v>
      </c>
      <c r="BQ143" s="182" t="s">
        <v>467</v>
      </c>
      <c r="BR143" s="182" t="s">
        <v>467</v>
      </c>
      <c r="BS143" s="182" t="s">
        <v>467</v>
      </c>
      <c r="BT143" s="182" t="s">
        <v>467</v>
      </c>
      <c r="BU143" s="182" t="s">
        <v>467</v>
      </c>
      <c r="BV143" s="182" t="s">
        <v>467</v>
      </c>
      <c r="BW143" s="182" t="s">
        <v>467</v>
      </c>
      <c r="BX143" s="182" t="s">
        <v>467</v>
      </c>
      <c r="BY143" s="182" t="s">
        <v>467</v>
      </c>
      <c r="BZ143" s="181">
        <v>0</v>
      </c>
      <c r="CA143" s="181">
        <v>0</v>
      </c>
      <c r="CB143" s="181">
        <v>0</v>
      </c>
      <c r="CC143" s="181">
        <v>0</v>
      </c>
      <c r="CD143" s="181">
        <v>0</v>
      </c>
      <c r="CE143" s="181">
        <v>0</v>
      </c>
      <c r="CF143" s="181">
        <v>0</v>
      </c>
      <c r="CG143" s="181">
        <v>0</v>
      </c>
      <c r="CH143" s="181">
        <v>0</v>
      </c>
      <c r="CI143" s="181">
        <v>0</v>
      </c>
      <c r="CJ143" s="181">
        <v>0</v>
      </c>
      <c r="CK143" s="181">
        <v>0</v>
      </c>
      <c r="CL143" s="181">
        <v>0</v>
      </c>
      <c r="CM143" s="181">
        <v>0</v>
      </c>
      <c r="CN143" s="181">
        <v>0</v>
      </c>
      <c r="CO143" s="181">
        <v>0</v>
      </c>
      <c r="CP143" s="181">
        <v>0</v>
      </c>
      <c r="CQ143" s="182" t="s">
        <v>467</v>
      </c>
      <c r="CR143" s="182" t="s">
        <v>467</v>
      </c>
      <c r="CS143" s="182" t="s">
        <v>467</v>
      </c>
      <c r="CT143" s="181">
        <v>0</v>
      </c>
      <c r="CU143" s="181">
        <v>0</v>
      </c>
      <c r="CV143" s="181">
        <v>0</v>
      </c>
      <c r="CW143" s="181">
        <v>0</v>
      </c>
      <c r="CX143" s="181">
        <v>0</v>
      </c>
      <c r="CY143" s="181">
        <v>0</v>
      </c>
      <c r="CZ143" s="182" t="s">
        <v>467</v>
      </c>
      <c r="DA143" s="182" t="s">
        <v>467</v>
      </c>
      <c r="DB143" s="182" t="s">
        <v>467</v>
      </c>
      <c r="DC143" s="181">
        <v>0</v>
      </c>
      <c r="DD143" s="181">
        <v>0</v>
      </c>
      <c r="DE143" s="181">
        <v>0</v>
      </c>
      <c r="DF143" s="181">
        <v>0</v>
      </c>
      <c r="DG143" s="183">
        <v>0</v>
      </c>
    </row>
    <row r="144" spans="1:111">
      <c r="A144" s="334" t="s">
        <v>825</v>
      </c>
      <c r="B144" s="335" t="s">
        <v>504</v>
      </c>
      <c r="C144" s="335" t="s">
        <v>504</v>
      </c>
      <c r="D144" s="253" t="s">
        <v>826</v>
      </c>
      <c r="E144" s="181">
        <v>3608581.8</v>
      </c>
      <c r="F144" s="181">
        <v>3192449.02</v>
      </c>
      <c r="G144" s="181">
        <v>1551351</v>
      </c>
      <c r="H144" s="181">
        <v>0</v>
      </c>
      <c r="I144" s="181">
        <v>0</v>
      </c>
      <c r="J144" s="181">
        <v>0</v>
      </c>
      <c r="K144" s="181">
        <v>1394362</v>
      </c>
      <c r="L144" s="181">
        <v>0</v>
      </c>
      <c r="M144" s="181">
        <v>0</v>
      </c>
      <c r="N144" s="181">
        <v>0</v>
      </c>
      <c r="O144" s="181">
        <v>0</v>
      </c>
      <c r="P144" s="181">
        <v>29236.02</v>
      </c>
      <c r="Q144" s="181">
        <v>0</v>
      </c>
      <c r="R144" s="181">
        <v>0</v>
      </c>
      <c r="S144" s="181">
        <v>217500</v>
      </c>
      <c r="T144" s="181">
        <v>410172.78</v>
      </c>
      <c r="U144" s="181">
        <v>42297.88</v>
      </c>
      <c r="V144" s="181">
        <v>2000</v>
      </c>
      <c r="W144" s="181">
        <v>0</v>
      </c>
      <c r="X144" s="181">
        <v>0</v>
      </c>
      <c r="Y144" s="181">
        <v>0</v>
      </c>
      <c r="Z144" s="181">
        <v>0</v>
      </c>
      <c r="AA144" s="181">
        <v>56</v>
      </c>
      <c r="AB144" s="181">
        <v>0</v>
      </c>
      <c r="AC144" s="181">
        <v>66720</v>
      </c>
      <c r="AD144" s="181">
        <v>42000</v>
      </c>
      <c r="AE144" s="181">
        <v>0</v>
      </c>
      <c r="AF144" s="181">
        <v>2000</v>
      </c>
      <c r="AG144" s="181">
        <v>0</v>
      </c>
      <c r="AH144" s="181">
        <v>2734.9</v>
      </c>
      <c r="AI144" s="181">
        <v>7000</v>
      </c>
      <c r="AJ144" s="181">
        <v>6400</v>
      </c>
      <c r="AK144" s="181">
        <v>0</v>
      </c>
      <c r="AL144" s="181">
        <v>0</v>
      </c>
      <c r="AM144" s="181">
        <v>0</v>
      </c>
      <c r="AN144" s="181">
        <v>0</v>
      </c>
      <c r="AO144" s="181">
        <v>0</v>
      </c>
      <c r="AP144" s="181">
        <v>52598</v>
      </c>
      <c r="AQ144" s="181">
        <v>2640</v>
      </c>
      <c r="AR144" s="181">
        <v>0</v>
      </c>
      <c r="AS144" s="181">
        <v>0</v>
      </c>
      <c r="AT144" s="181">
        <v>0</v>
      </c>
      <c r="AU144" s="181">
        <v>183726</v>
      </c>
      <c r="AV144" s="181">
        <v>5960</v>
      </c>
      <c r="AW144" s="181">
        <v>0</v>
      </c>
      <c r="AX144" s="181">
        <v>0</v>
      </c>
      <c r="AY144" s="181">
        <v>0</v>
      </c>
      <c r="AZ144" s="181">
        <v>0</v>
      </c>
      <c r="BA144" s="181">
        <v>5880</v>
      </c>
      <c r="BB144" s="181">
        <v>0</v>
      </c>
      <c r="BC144" s="181">
        <v>0</v>
      </c>
      <c r="BD144" s="181">
        <v>0</v>
      </c>
      <c r="BE144" s="181">
        <v>0</v>
      </c>
      <c r="BF144" s="181">
        <v>0</v>
      </c>
      <c r="BG144" s="181">
        <v>80</v>
      </c>
      <c r="BH144" s="181">
        <v>0</v>
      </c>
      <c r="BI144" s="181">
        <v>0</v>
      </c>
      <c r="BJ144" s="181">
        <v>0</v>
      </c>
      <c r="BK144" s="181">
        <v>0</v>
      </c>
      <c r="BL144" s="181">
        <v>0</v>
      </c>
      <c r="BM144" s="182" t="s">
        <v>467</v>
      </c>
      <c r="BN144" s="182" t="s">
        <v>467</v>
      </c>
      <c r="BO144" s="182" t="s">
        <v>467</v>
      </c>
      <c r="BP144" s="182" t="s">
        <v>467</v>
      </c>
      <c r="BQ144" s="182" t="s">
        <v>467</v>
      </c>
      <c r="BR144" s="182" t="s">
        <v>467</v>
      </c>
      <c r="BS144" s="182" t="s">
        <v>467</v>
      </c>
      <c r="BT144" s="182" t="s">
        <v>467</v>
      </c>
      <c r="BU144" s="182" t="s">
        <v>467</v>
      </c>
      <c r="BV144" s="182" t="s">
        <v>467</v>
      </c>
      <c r="BW144" s="182" t="s">
        <v>467</v>
      </c>
      <c r="BX144" s="182" t="s">
        <v>467</v>
      </c>
      <c r="BY144" s="182" t="s">
        <v>467</v>
      </c>
      <c r="BZ144" s="181">
        <v>0</v>
      </c>
      <c r="CA144" s="181">
        <v>0</v>
      </c>
      <c r="CB144" s="181">
        <v>0</v>
      </c>
      <c r="CC144" s="181">
        <v>0</v>
      </c>
      <c r="CD144" s="181">
        <v>0</v>
      </c>
      <c r="CE144" s="181">
        <v>0</v>
      </c>
      <c r="CF144" s="181">
        <v>0</v>
      </c>
      <c r="CG144" s="181">
        <v>0</v>
      </c>
      <c r="CH144" s="181">
        <v>0</v>
      </c>
      <c r="CI144" s="181">
        <v>0</v>
      </c>
      <c r="CJ144" s="181">
        <v>0</v>
      </c>
      <c r="CK144" s="181">
        <v>0</v>
      </c>
      <c r="CL144" s="181">
        <v>0</v>
      </c>
      <c r="CM144" s="181">
        <v>0</v>
      </c>
      <c r="CN144" s="181">
        <v>0</v>
      </c>
      <c r="CO144" s="181">
        <v>0</v>
      </c>
      <c r="CP144" s="181">
        <v>0</v>
      </c>
      <c r="CQ144" s="182" t="s">
        <v>467</v>
      </c>
      <c r="CR144" s="182" t="s">
        <v>467</v>
      </c>
      <c r="CS144" s="182" t="s">
        <v>467</v>
      </c>
      <c r="CT144" s="181">
        <v>0</v>
      </c>
      <c r="CU144" s="181">
        <v>0</v>
      </c>
      <c r="CV144" s="181">
        <v>0</v>
      </c>
      <c r="CW144" s="181">
        <v>0</v>
      </c>
      <c r="CX144" s="181">
        <v>0</v>
      </c>
      <c r="CY144" s="181">
        <v>0</v>
      </c>
      <c r="CZ144" s="182" t="s">
        <v>467</v>
      </c>
      <c r="DA144" s="182" t="s">
        <v>467</v>
      </c>
      <c r="DB144" s="182" t="s">
        <v>467</v>
      </c>
      <c r="DC144" s="181">
        <v>0</v>
      </c>
      <c r="DD144" s="181">
        <v>0</v>
      </c>
      <c r="DE144" s="181">
        <v>0</v>
      </c>
      <c r="DF144" s="181">
        <v>0</v>
      </c>
      <c r="DG144" s="183">
        <v>0</v>
      </c>
    </row>
    <row r="145" spans="1:111">
      <c r="A145" s="334" t="s">
        <v>827</v>
      </c>
      <c r="B145" s="335" t="s">
        <v>504</v>
      </c>
      <c r="C145" s="335" t="s">
        <v>504</v>
      </c>
      <c r="D145" s="253" t="s">
        <v>828</v>
      </c>
      <c r="E145" s="181">
        <v>2139741</v>
      </c>
      <c r="F145" s="181">
        <v>1998094</v>
      </c>
      <c r="G145" s="181">
        <v>914880</v>
      </c>
      <c r="H145" s="181">
        <v>5188</v>
      </c>
      <c r="I145" s="181">
        <v>0</v>
      </c>
      <c r="J145" s="181">
        <v>97001</v>
      </c>
      <c r="K145" s="181">
        <v>912817</v>
      </c>
      <c r="L145" s="181">
        <v>0</v>
      </c>
      <c r="M145" s="181">
        <v>0</v>
      </c>
      <c r="N145" s="181">
        <v>0</v>
      </c>
      <c r="O145" s="181">
        <v>0</v>
      </c>
      <c r="P145" s="181">
        <v>18486</v>
      </c>
      <c r="Q145" s="181">
        <v>0</v>
      </c>
      <c r="R145" s="181">
        <v>0</v>
      </c>
      <c r="S145" s="181">
        <v>49722</v>
      </c>
      <c r="T145" s="181">
        <v>120747</v>
      </c>
      <c r="U145" s="181">
        <v>3904</v>
      </c>
      <c r="V145" s="181">
        <v>0</v>
      </c>
      <c r="W145" s="181">
        <v>0</v>
      </c>
      <c r="X145" s="181">
        <v>0</v>
      </c>
      <c r="Y145" s="181">
        <v>600</v>
      </c>
      <c r="Z145" s="181">
        <v>5000</v>
      </c>
      <c r="AA145" s="181">
        <v>6000</v>
      </c>
      <c r="AB145" s="181">
        <v>0</v>
      </c>
      <c r="AC145" s="181">
        <v>0</v>
      </c>
      <c r="AD145" s="181">
        <v>11799</v>
      </c>
      <c r="AE145" s="181">
        <v>0</v>
      </c>
      <c r="AF145" s="181">
        <v>0</v>
      </c>
      <c r="AG145" s="181">
        <v>0</v>
      </c>
      <c r="AH145" s="181">
        <v>2286</v>
      </c>
      <c r="AI145" s="181">
        <v>5000</v>
      </c>
      <c r="AJ145" s="181">
        <v>748</v>
      </c>
      <c r="AK145" s="181">
        <v>0</v>
      </c>
      <c r="AL145" s="181">
        <v>0</v>
      </c>
      <c r="AM145" s="181">
        <v>0</v>
      </c>
      <c r="AN145" s="181">
        <v>1025</v>
      </c>
      <c r="AO145" s="181">
        <v>2097</v>
      </c>
      <c r="AP145" s="181">
        <v>33610</v>
      </c>
      <c r="AQ145" s="181">
        <v>1202</v>
      </c>
      <c r="AR145" s="181">
        <v>0</v>
      </c>
      <c r="AS145" s="181">
        <v>0</v>
      </c>
      <c r="AT145" s="181">
        <v>0</v>
      </c>
      <c r="AU145" s="181">
        <v>47476</v>
      </c>
      <c r="AV145" s="181">
        <v>20900</v>
      </c>
      <c r="AW145" s="181">
        <v>0</v>
      </c>
      <c r="AX145" s="181">
        <v>0</v>
      </c>
      <c r="AY145" s="181">
        <v>0</v>
      </c>
      <c r="AZ145" s="181">
        <v>0</v>
      </c>
      <c r="BA145" s="181">
        <v>20900</v>
      </c>
      <c r="BB145" s="181">
        <v>0</v>
      </c>
      <c r="BC145" s="181">
        <v>0</v>
      </c>
      <c r="BD145" s="181">
        <v>0</v>
      </c>
      <c r="BE145" s="181">
        <v>0</v>
      </c>
      <c r="BF145" s="181">
        <v>0</v>
      </c>
      <c r="BG145" s="181">
        <v>0</v>
      </c>
      <c r="BH145" s="181">
        <v>0</v>
      </c>
      <c r="BI145" s="181">
        <v>0</v>
      </c>
      <c r="BJ145" s="181">
        <v>0</v>
      </c>
      <c r="BK145" s="181">
        <v>0</v>
      </c>
      <c r="BL145" s="181">
        <v>0</v>
      </c>
      <c r="BM145" s="182" t="s">
        <v>467</v>
      </c>
      <c r="BN145" s="182" t="s">
        <v>467</v>
      </c>
      <c r="BO145" s="182" t="s">
        <v>467</v>
      </c>
      <c r="BP145" s="182" t="s">
        <v>467</v>
      </c>
      <c r="BQ145" s="182" t="s">
        <v>467</v>
      </c>
      <c r="BR145" s="182" t="s">
        <v>467</v>
      </c>
      <c r="BS145" s="182" t="s">
        <v>467</v>
      </c>
      <c r="BT145" s="182" t="s">
        <v>467</v>
      </c>
      <c r="BU145" s="182" t="s">
        <v>467</v>
      </c>
      <c r="BV145" s="182" t="s">
        <v>467</v>
      </c>
      <c r="BW145" s="182" t="s">
        <v>467</v>
      </c>
      <c r="BX145" s="182" t="s">
        <v>467</v>
      </c>
      <c r="BY145" s="182" t="s">
        <v>467</v>
      </c>
      <c r="BZ145" s="181">
        <v>0</v>
      </c>
      <c r="CA145" s="181">
        <v>0</v>
      </c>
      <c r="CB145" s="181">
        <v>0</v>
      </c>
      <c r="CC145" s="181">
        <v>0</v>
      </c>
      <c r="CD145" s="181">
        <v>0</v>
      </c>
      <c r="CE145" s="181">
        <v>0</v>
      </c>
      <c r="CF145" s="181">
        <v>0</v>
      </c>
      <c r="CG145" s="181">
        <v>0</v>
      </c>
      <c r="CH145" s="181">
        <v>0</v>
      </c>
      <c r="CI145" s="181">
        <v>0</v>
      </c>
      <c r="CJ145" s="181">
        <v>0</v>
      </c>
      <c r="CK145" s="181">
        <v>0</v>
      </c>
      <c r="CL145" s="181">
        <v>0</v>
      </c>
      <c r="CM145" s="181">
        <v>0</v>
      </c>
      <c r="CN145" s="181">
        <v>0</v>
      </c>
      <c r="CO145" s="181">
        <v>0</v>
      </c>
      <c r="CP145" s="181">
        <v>0</v>
      </c>
      <c r="CQ145" s="182" t="s">
        <v>467</v>
      </c>
      <c r="CR145" s="182" t="s">
        <v>467</v>
      </c>
      <c r="CS145" s="182" t="s">
        <v>467</v>
      </c>
      <c r="CT145" s="181">
        <v>0</v>
      </c>
      <c r="CU145" s="181">
        <v>0</v>
      </c>
      <c r="CV145" s="181">
        <v>0</v>
      </c>
      <c r="CW145" s="181">
        <v>0</v>
      </c>
      <c r="CX145" s="181">
        <v>0</v>
      </c>
      <c r="CY145" s="181">
        <v>0</v>
      </c>
      <c r="CZ145" s="182" t="s">
        <v>467</v>
      </c>
      <c r="DA145" s="182" t="s">
        <v>467</v>
      </c>
      <c r="DB145" s="182" t="s">
        <v>467</v>
      </c>
      <c r="DC145" s="181">
        <v>0</v>
      </c>
      <c r="DD145" s="181">
        <v>0</v>
      </c>
      <c r="DE145" s="181">
        <v>0</v>
      </c>
      <c r="DF145" s="181">
        <v>0</v>
      </c>
      <c r="DG145" s="183">
        <v>0</v>
      </c>
    </row>
    <row r="146" spans="1:111">
      <c r="A146" s="334" t="s">
        <v>829</v>
      </c>
      <c r="B146" s="335" t="s">
        <v>504</v>
      </c>
      <c r="C146" s="335" t="s">
        <v>504</v>
      </c>
      <c r="D146" s="253" t="s">
        <v>830</v>
      </c>
      <c r="E146" s="181">
        <v>2258732.29</v>
      </c>
      <c r="F146" s="181">
        <v>1968606.16</v>
      </c>
      <c r="G146" s="181">
        <v>666564</v>
      </c>
      <c r="H146" s="181">
        <v>483912</v>
      </c>
      <c r="I146" s="181">
        <v>368925</v>
      </c>
      <c r="J146" s="181">
        <v>75651</v>
      </c>
      <c r="K146" s="181">
        <v>0</v>
      </c>
      <c r="L146" s="181">
        <v>0</v>
      </c>
      <c r="M146" s="181">
        <v>0</v>
      </c>
      <c r="N146" s="181">
        <v>0</v>
      </c>
      <c r="O146" s="181">
        <v>0</v>
      </c>
      <c r="P146" s="181">
        <v>14973.41</v>
      </c>
      <c r="Q146" s="181">
        <v>0</v>
      </c>
      <c r="R146" s="181">
        <v>0</v>
      </c>
      <c r="S146" s="181">
        <v>358580.75</v>
      </c>
      <c r="T146" s="181">
        <v>283976.13</v>
      </c>
      <c r="U146" s="181">
        <v>16473.8</v>
      </c>
      <c r="V146" s="181">
        <v>0</v>
      </c>
      <c r="W146" s="181">
        <v>0</v>
      </c>
      <c r="X146" s="181">
        <v>370</v>
      </c>
      <c r="Y146" s="181">
        <v>406.8</v>
      </c>
      <c r="Z146" s="181">
        <v>2817.11</v>
      </c>
      <c r="AA146" s="181">
        <v>30257.45</v>
      </c>
      <c r="AB146" s="181">
        <v>0</v>
      </c>
      <c r="AC146" s="181">
        <v>26960</v>
      </c>
      <c r="AD146" s="181">
        <v>3100</v>
      </c>
      <c r="AE146" s="181">
        <v>0</v>
      </c>
      <c r="AF146" s="181">
        <v>4535</v>
      </c>
      <c r="AG146" s="181">
        <v>0</v>
      </c>
      <c r="AH146" s="181">
        <v>0</v>
      </c>
      <c r="AI146" s="181">
        <v>0</v>
      </c>
      <c r="AJ146" s="181">
        <v>0</v>
      </c>
      <c r="AK146" s="181">
        <v>0</v>
      </c>
      <c r="AL146" s="181">
        <v>0</v>
      </c>
      <c r="AM146" s="181">
        <v>0</v>
      </c>
      <c r="AN146" s="181">
        <v>0</v>
      </c>
      <c r="AO146" s="181">
        <v>0</v>
      </c>
      <c r="AP146" s="181">
        <v>26410.880000000001</v>
      </c>
      <c r="AQ146" s="181">
        <v>0</v>
      </c>
      <c r="AR146" s="181">
        <v>0</v>
      </c>
      <c r="AS146" s="181">
        <v>163600</v>
      </c>
      <c r="AT146" s="181">
        <v>0</v>
      </c>
      <c r="AU146" s="181">
        <v>9045.09</v>
      </c>
      <c r="AV146" s="181">
        <v>6150</v>
      </c>
      <c r="AW146" s="181">
        <v>0</v>
      </c>
      <c r="AX146" s="181">
        <v>0</v>
      </c>
      <c r="AY146" s="181">
        <v>0</v>
      </c>
      <c r="AZ146" s="181">
        <v>0</v>
      </c>
      <c r="BA146" s="181">
        <v>0</v>
      </c>
      <c r="BB146" s="181">
        <v>0</v>
      </c>
      <c r="BC146" s="181">
        <v>0</v>
      </c>
      <c r="BD146" s="181">
        <v>0</v>
      </c>
      <c r="BE146" s="181">
        <v>4900</v>
      </c>
      <c r="BF146" s="181">
        <v>0</v>
      </c>
      <c r="BG146" s="181">
        <v>1250</v>
      </c>
      <c r="BH146" s="181">
        <v>0</v>
      </c>
      <c r="BI146" s="181">
        <v>0</v>
      </c>
      <c r="BJ146" s="181">
        <v>0</v>
      </c>
      <c r="BK146" s="181">
        <v>0</v>
      </c>
      <c r="BL146" s="181">
        <v>0</v>
      </c>
      <c r="BM146" s="182" t="s">
        <v>467</v>
      </c>
      <c r="BN146" s="182" t="s">
        <v>467</v>
      </c>
      <c r="BO146" s="182" t="s">
        <v>467</v>
      </c>
      <c r="BP146" s="182" t="s">
        <v>467</v>
      </c>
      <c r="BQ146" s="182" t="s">
        <v>467</v>
      </c>
      <c r="BR146" s="182" t="s">
        <v>467</v>
      </c>
      <c r="BS146" s="182" t="s">
        <v>467</v>
      </c>
      <c r="BT146" s="182" t="s">
        <v>467</v>
      </c>
      <c r="BU146" s="182" t="s">
        <v>467</v>
      </c>
      <c r="BV146" s="182" t="s">
        <v>467</v>
      </c>
      <c r="BW146" s="182" t="s">
        <v>467</v>
      </c>
      <c r="BX146" s="182" t="s">
        <v>467</v>
      </c>
      <c r="BY146" s="182" t="s">
        <v>467</v>
      </c>
      <c r="BZ146" s="181">
        <v>0</v>
      </c>
      <c r="CA146" s="181">
        <v>0</v>
      </c>
      <c r="CB146" s="181">
        <v>0</v>
      </c>
      <c r="CC146" s="181">
        <v>0</v>
      </c>
      <c r="CD146" s="181">
        <v>0</v>
      </c>
      <c r="CE146" s="181">
        <v>0</v>
      </c>
      <c r="CF146" s="181">
        <v>0</v>
      </c>
      <c r="CG146" s="181">
        <v>0</v>
      </c>
      <c r="CH146" s="181">
        <v>0</v>
      </c>
      <c r="CI146" s="181">
        <v>0</v>
      </c>
      <c r="CJ146" s="181">
        <v>0</v>
      </c>
      <c r="CK146" s="181">
        <v>0</v>
      </c>
      <c r="CL146" s="181">
        <v>0</v>
      </c>
      <c r="CM146" s="181">
        <v>0</v>
      </c>
      <c r="CN146" s="181">
        <v>0</v>
      </c>
      <c r="CO146" s="181">
        <v>0</v>
      </c>
      <c r="CP146" s="181">
        <v>0</v>
      </c>
      <c r="CQ146" s="182" t="s">
        <v>467</v>
      </c>
      <c r="CR146" s="182" t="s">
        <v>467</v>
      </c>
      <c r="CS146" s="182" t="s">
        <v>467</v>
      </c>
      <c r="CT146" s="181">
        <v>0</v>
      </c>
      <c r="CU146" s="181">
        <v>0</v>
      </c>
      <c r="CV146" s="181">
        <v>0</v>
      </c>
      <c r="CW146" s="181">
        <v>0</v>
      </c>
      <c r="CX146" s="181">
        <v>0</v>
      </c>
      <c r="CY146" s="181">
        <v>0</v>
      </c>
      <c r="CZ146" s="182" t="s">
        <v>467</v>
      </c>
      <c r="DA146" s="182" t="s">
        <v>467</v>
      </c>
      <c r="DB146" s="182" t="s">
        <v>467</v>
      </c>
      <c r="DC146" s="181">
        <v>0</v>
      </c>
      <c r="DD146" s="181">
        <v>0</v>
      </c>
      <c r="DE146" s="181">
        <v>0</v>
      </c>
      <c r="DF146" s="181">
        <v>0</v>
      </c>
      <c r="DG146" s="183">
        <v>0</v>
      </c>
    </row>
    <row r="147" spans="1:111">
      <c r="A147" s="334" t="s">
        <v>831</v>
      </c>
      <c r="B147" s="335" t="s">
        <v>504</v>
      </c>
      <c r="C147" s="335" t="s">
        <v>504</v>
      </c>
      <c r="D147" s="253" t="s">
        <v>832</v>
      </c>
      <c r="E147" s="181">
        <v>3052432.88</v>
      </c>
      <c r="F147" s="181">
        <v>2499662.85</v>
      </c>
      <c r="G147" s="181">
        <v>1146325</v>
      </c>
      <c r="H147" s="181">
        <v>0</v>
      </c>
      <c r="I147" s="181">
        <v>0</v>
      </c>
      <c r="J147" s="181">
        <v>0</v>
      </c>
      <c r="K147" s="181">
        <v>921503.8</v>
      </c>
      <c r="L147" s="181">
        <v>201913.7</v>
      </c>
      <c r="M147" s="181">
        <v>0</v>
      </c>
      <c r="N147" s="181">
        <v>74390.3</v>
      </c>
      <c r="O147" s="181">
        <v>0</v>
      </c>
      <c r="P147" s="181">
        <v>40524.050000000003</v>
      </c>
      <c r="Q147" s="181">
        <v>115006</v>
      </c>
      <c r="R147" s="181">
        <v>0</v>
      </c>
      <c r="S147" s="181">
        <v>0</v>
      </c>
      <c r="T147" s="181">
        <v>40539.879999999997</v>
      </c>
      <c r="U147" s="181">
        <v>16209.08</v>
      </c>
      <c r="V147" s="181">
        <v>0</v>
      </c>
      <c r="W147" s="181">
        <v>0</v>
      </c>
      <c r="X147" s="181">
        <v>0</v>
      </c>
      <c r="Y147" s="181">
        <v>0</v>
      </c>
      <c r="Z147" s="181">
        <v>0</v>
      </c>
      <c r="AA147" s="181">
        <v>0</v>
      </c>
      <c r="AB147" s="181">
        <v>0</v>
      </c>
      <c r="AC147" s="181">
        <v>0</v>
      </c>
      <c r="AD147" s="181">
        <v>0</v>
      </c>
      <c r="AE147" s="181">
        <v>0</v>
      </c>
      <c r="AF147" s="181">
        <v>0</v>
      </c>
      <c r="AG147" s="181">
        <v>0</v>
      </c>
      <c r="AH147" s="181">
        <v>0</v>
      </c>
      <c r="AI147" s="181">
        <v>0</v>
      </c>
      <c r="AJ147" s="181">
        <v>0</v>
      </c>
      <c r="AK147" s="181">
        <v>0</v>
      </c>
      <c r="AL147" s="181">
        <v>0</v>
      </c>
      <c r="AM147" s="181">
        <v>0</v>
      </c>
      <c r="AN147" s="181">
        <v>0</v>
      </c>
      <c r="AO147" s="181">
        <v>0</v>
      </c>
      <c r="AP147" s="181">
        <v>17269</v>
      </c>
      <c r="AQ147" s="181">
        <v>3771.8</v>
      </c>
      <c r="AR147" s="181">
        <v>3290</v>
      </c>
      <c r="AS147" s="181">
        <v>0</v>
      </c>
      <c r="AT147" s="181">
        <v>0</v>
      </c>
      <c r="AU147" s="181">
        <v>0</v>
      </c>
      <c r="AV147" s="181">
        <v>512230.15</v>
      </c>
      <c r="AW147" s="181">
        <v>0</v>
      </c>
      <c r="AX147" s="181">
        <v>424354.15</v>
      </c>
      <c r="AY147" s="181">
        <v>0</v>
      </c>
      <c r="AZ147" s="181">
        <v>0</v>
      </c>
      <c r="BA147" s="181">
        <v>87876</v>
      </c>
      <c r="BB147" s="181">
        <v>0</v>
      </c>
      <c r="BC147" s="181">
        <v>0</v>
      </c>
      <c r="BD147" s="181">
        <v>0</v>
      </c>
      <c r="BE147" s="181">
        <v>0</v>
      </c>
      <c r="BF147" s="181">
        <v>0</v>
      </c>
      <c r="BG147" s="181">
        <v>0</v>
      </c>
      <c r="BH147" s="181">
        <v>0</v>
      </c>
      <c r="BI147" s="181">
        <v>0</v>
      </c>
      <c r="BJ147" s="181">
        <v>0</v>
      </c>
      <c r="BK147" s="181">
        <v>0</v>
      </c>
      <c r="BL147" s="181">
        <v>0</v>
      </c>
      <c r="BM147" s="182" t="s">
        <v>467</v>
      </c>
      <c r="BN147" s="182" t="s">
        <v>467</v>
      </c>
      <c r="BO147" s="182" t="s">
        <v>467</v>
      </c>
      <c r="BP147" s="182" t="s">
        <v>467</v>
      </c>
      <c r="BQ147" s="182" t="s">
        <v>467</v>
      </c>
      <c r="BR147" s="182" t="s">
        <v>467</v>
      </c>
      <c r="BS147" s="182" t="s">
        <v>467</v>
      </c>
      <c r="BT147" s="182" t="s">
        <v>467</v>
      </c>
      <c r="BU147" s="182" t="s">
        <v>467</v>
      </c>
      <c r="BV147" s="182" t="s">
        <v>467</v>
      </c>
      <c r="BW147" s="182" t="s">
        <v>467</v>
      </c>
      <c r="BX147" s="182" t="s">
        <v>467</v>
      </c>
      <c r="BY147" s="182" t="s">
        <v>467</v>
      </c>
      <c r="BZ147" s="181">
        <v>0</v>
      </c>
      <c r="CA147" s="181">
        <v>0</v>
      </c>
      <c r="CB147" s="181">
        <v>0</v>
      </c>
      <c r="CC147" s="181">
        <v>0</v>
      </c>
      <c r="CD147" s="181">
        <v>0</v>
      </c>
      <c r="CE147" s="181">
        <v>0</v>
      </c>
      <c r="CF147" s="181">
        <v>0</v>
      </c>
      <c r="CG147" s="181">
        <v>0</v>
      </c>
      <c r="CH147" s="181">
        <v>0</v>
      </c>
      <c r="CI147" s="181">
        <v>0</v>
      </c>
      <c r="CJ147" s="181">
        <v>0</v>
      </c>
      <c r="CK147" s="181">
        <v>0</v>
      </c>
      <c r="CL147" s="181">
        <v>0</v>
      </c>
      <c r="CM147" s="181">
        <v>0</v>
      </c>
      <c r="CN147" s="181">
        <v>0</v>
      </c>
      <c r="CO147" s="181">
        <v>0</v>
      </c>
      <c r="CP147" s="181">
        <v>0</v>
      </c>
      <c r="CQ147" s="182" t="s">
        <v>467</v>
      </c>
      <c r="CR147" s="182" t="s">
        <v>467</v>
      </c>
      <c r="CS147" s="182" t="s">
        <v>467</v>
      </c>
      <c r="CT147" s="181">
        <v>0</v>
      </c>
      <c r="CU147" s="181">
        <v>0</v>
      </c>
      <c r="CV147" s="181">
        <v>0</v>
      </c>
      <c r="CW147" s="181">
        <v>0</v>
      </c>
      <c r="CX147" s="181">
        <v>0</v>
      </c>
      <c r="CY147" s="181">
        <v>0</v>
      </c>
      <c r="CZ147" s="182" t="s">
        <v>467</v>
      </c>
      <c r="DA147" s="182" t="s">
        <v>467</v>
      </c>
      <c r="DB147" s="182" t="s">
        <v>467</v>
      </c>
      <c r="DC147" s="181">
        <v>0</v>
      </c>
      <c r="DD147" s="181">
        <v>0</v>
      </c>
      <c r="DE147" s="181">
        <v>0</v>
      </c>
      <c r="DF147" s="181">
        <v>0</v>
      </c>
      <c r="DG147" s="183">
        <v>0</v>
      </c>
    </row>
    <row r="148" spans="1:111">
      <c r="A148" s="334" t="s">
        <v>833</v>
      </c>
      <c r="B148" s="335" t="s">
        <v>504</v>
      </c>
      <c r="C148" s="335" t="s">
        <v>504</v>
      </c>
      <c r="D148" s="253" t="s">
        <v>834</v>
      </c>
      <c r="E148" s="181">
        <v>3281167.5</v>
      </c>
      <c r="F148" s="181">
        <v>3073786.5</v>
      </c>
      <c r="G148" s="181">
        <v>1515540</v>
      </c>
      <c r="H148" s="181">
        <v>0</v>
      </c>
      <c r="I148" s="181">
        <v>0</v>
      </c>
      <c r="J148" s="181">
        <v>160000</v>
      </c>
      <c r="K148" s="181">
        <v>1369935.5</v>
      </c>
      <c r="L148" s="181">
        <v>0</v>
      </c>
      <c r="M148" s="181">
        <v>0</v>
      </c>
      <c r="N148" s="181">
        <v>0</v>
      </c>
      <c r="O148" s="181">
        <v>0</v>
      </c>
      <c r="P148" s="181">
        <v>28311</v>
      </c>
      <c r="Q148" s="181">
        <v>0</v>
      </c>
      <c r="R148" s="181">
        <v>0</v>
      </c>
      <c r="S148" s="181">
        <v>0</v>
      </c>
      <c r="T148" s="181">
        <v>204576.9</v>
      </c>
      <c r="U148" s="181">
        <v>30737</v>
      </c>
      <c r="V148" s="181">
        <v>21837</v>
      </c>
      <c r="W148" s="181">
        <v>0</v>
      </c>
      <c r="X148" s="181">
        <v>0</v>
      </c>
      <c r="Y148" s="181">
        <v>5000</v>
      </c>
      <c r="Z148" s="181">
        <v>0</v>
      </c>
      <c r="AA148" s="181">
        <v>5000</v>
      </c>
      <c r="AB148" s="181">
        <v>0</v>
      </c>
      <c r="AC148" s="181">
        <v>0</v>
      </c>
      <c r="AD148" s="181">
        <v>46408.7</v>
      </c>
      <c r="AE148" s="181">
        <v>0</v>
      </c>
      <c r="AF148" s="181">
        <v>5000</v>
      </c>
      <c r="AG148" s="181">
        <v>0</v>
      </c>
      <c r="AH148" s="181">
        <v>0</v>
      </c>
      <c r="AI148" s="181">
        <v>0</v>
      </c>
      <c r="AJ148" s="181">
        <v>2269.4</v>
      </c>
      <c r="AK148" s="181">
        <v>25000</v>
      </c>
      <c r="AL148" s="181">
        <v>0</v>
      </c>
      <c r="AM148" s="181">
        <v>0</v>
      </c>
      <c r="AN148" s="181">
        <v>0</v>
      </c>
      <c r="AO148" s="181">
        <v>0</v>
      </c>
      <c r="AP148" s="181">
        <v>51471</v>
      </c>
      <c r="AQ148" s="181">
        <v>0</v>
      </c>
      <c r="AR148" s="181">
        <v>1030.5999999999999</v>
      </c>
      <c r="AS148" s="181">
        <v>0</v>
      </c>
      <c r="AT148" s="181">
        <v>0</v>
      </c>
      <c r="AU148" s="181">
        <v>10823.2</v>
      </c>
      <c r="AV148" s="181">
        <v>2804.1</v>
      </c>
      <c r="AW148" s="181">
        <v>0</v>
      </c>
      <c r="AX148" s="181">
        <v>0</v>
      </c>
      <c r="AY148" s="181">
        <v>0</v>
      </c>
      <c r="AZ148" s="181">
        <v>0</v>
      </c>
      <c r="BA148" s="181">
        <v>0</v>
      </c>
      <c r="BB148" s="181">
        <v>0</v>
      </c>
      <c r="BC148" s="181">
        <v>0</v>
      </c>
      <c r="BD148" s="181">
        <v>0</v>
      </c>
      <c r="BE148" s="181">
        <v>0</v>
      </c>
      <c r="BF148" s="181">
        <v>0</v>
      </c>
      <c r="BG148" s="181">
        <v>2804.1</v>
      </c>
      <c r="BH148" s="181">
        <v>0</v>
      </c>
      <c r="BI148" s="181">
        <v>0</v>
      </c>
      <c r="BJ148" s="181">
        <v>0</v>
      </c>
      <c r="BK148" s="181">
        <v>0</v>
      </c>
      <c r="BL148" s="181">
        <v>0</v>
      </c>
      <c r="BM148" s="182" t="s">
        <v>467</v>
      </c>
      <c r="BN148" s="182" t="s">
        <v>467</v>
      </c>
      <c r="BO148" s="182" t="s">
        <v>467</v>
      </c>
      <c r="BP148" s="182" t="s">
        <v>467</v>
      </c>
      <c r="BQ148" s="182" t="s">
        <v>467</v>
      </c>
      <c r="BR148" s="182" t="s">
        <v>467</v>
      </c>
      <c r="BS148" s="182" t="s">
        <v>467</v>
      </c>
      <c r="BT148" s="182" t="s">
        <v>467</v>
      </c>
      <c r="BU148" s="182" t="s">
        <v>467</v>
      </c>
      <c r="BV148" s="182" t="s">
        <v>467</v>
      </c>
      <c r="BW148" s="182" t="s">
        <v>467</v>
      </c>
      <c r="BX148" s="182" t="s">
        <v>467</v>
      </c>
      <c r="BY148" s="182" t="s">
        <v>467</v>
      </c>
      <c r="BZ148" s="181">
        <v>0</v>
      </c>
      <c r="CA148" s="181">
        <v>0</v>
      </c>
      <c r="CB148" s="181">
        <v>0</v>
      </c>
      <c r="CC148" s="181">
        <v>0</v>
      </c>
      <c r="CD148" s="181">
        <v>0</v>
      </c>
      <c r="CE148" s="181">
        <v>0</v>
      </c>
      <c r="CF148" s="181">
        <v>0</v>
      </c>
      <c r="CG148" s="181">
        <v>0</v>
      </c>
      <c r="CH148" s="181">
        <v>0</v>
      </c>
      <c r="CI148" s="181">
        <v>0</v>
      </c>
      <c r="CJ148" s="181">
        <v>0</v>
      </c>
      <c r="CK148" s="181">
        <v>0</v>
      </c>
      <c r="CL148" s="181">
        <v>0</v>
      </c>
      <c r="CM148" s="181">
        <v>0</v>
      </c>
      <c r="CN148" s="181">
        <v>0</v>
      </c>
      <c r="CO148" s="181">
        <v>0</v>
      </c>
      <c r="CP148" s="181">
        <v>0</v>
      </c>
      <c r="CQ148" s="182" t="s">
        <v>467</v>
      </c>
      <c r="CR148" s="182" t="s">
        <v>467</v>
      </c>
      <c r="CS148" s="182" t="s">
        <v>467</v>
      </c>
      <c r="CT148" s="181">
        <v>0</v>
      </c>
      <c r="CU148" s="181">
        <v>0</v>
      </c>
      <c r="CV148" s="181">
        <v>0</v>
      </c>
      <c r="CW148" s="181">
        <v>0</v>
      </c>
      <c r="CX148" s="181">
        <v>0</v>
      </c>
      <c r="CY148" s="181">
        <v>0</v>
      </c>
      <c r="CZ148" s="182" t="s">
        <v>467</v>
      </c>
      <c r="DA148" s="182" t="s">
        <v>467</v>
      </c>
      <c r="DB148" s="182" t="s">
        <v>467</v>
      </c>
      <c r="DC148" s="181">
        <v>0</v>
      </c>
      <c r="DD148" s="181">
        <v>0</v>
      </c>
      <c r="DE148" s="181">
        <v>0</v>
      </c>
      <c r="DF148" s="181">
        <v>0</v>
      </c>
      <c r="DG148" s="183">
        <v>0</v>
      </c>
    </row>
    <row r="149" spans="1:111">
      <c r="A149" s="334" t="s">
        <v>835</v>
      </c>
      <c r="B149" s="335" t="s">
        <v>504</v>
      </c>
      <c r="C149" s="335" t="s">
        <v>504</v>
      </c>
      <c r="D149" s="253" t="s">
        <v>836</v>
      </c>
      <c r="E149" s="181">
        <v>3281167.5</v>
      </c>
      <c r="F149" s="181">
        <v>3073786.5</v>
      </c>
      <c r="G149" s="181">
        <v>1515540</v>
      </c>
      <c r="H149" s="181">
        <v>0</v>
      </c>
      <c r="I149" s="181">
        <v>0</v>
      </c>
      <c r="J149" s="181">
        <v>160000</v>
      </c>
      <c r="K149" s="181">
        <v>1369935.5</v>
      </c>
      <c r="L149" s="181">
        <v>0</v>
      </c>
      <c r="M149" s="181">
        <v>0</v>
      </c>
      <c r="N149" s="181">
        <v>0</v>
      </c>
      <c r="O149" s="181">
        <v>0</v>
      </c>
      <c r="P149" s="181">
        <v>28311</v>
      </c>
      <c r="Q149" s="181">
        <v>0</v>
      </c>
      <c r="R149" s="181">
        <v>0</v>
      </c>
      <c r="S149" s="181">
        <v>0</v>
      </c>
      <c r="T149" s="181">
        <v>204576.9</v>
      </c>
      <c r="U149" s="181">
        <v>30737</v>
      </c>
      <c r="V149" s="181">
        <v>21837</v>
      </c>
      <c r="W149" s="181">
        <v>0</v>
      </c>
      <c r="X149" s="181">
        <v>0</v>
      </c>
      <c r="Y149" s="181">
        <v>5000</v>
      </c>
      <c r="Z149" s="181">
        <v>0</v>
      </c>
      <c r="AA149" s="181">
        <v>5000</v>
      </c>
      <c r="AB149" s="181">
        <v>0</v>
      </c>
      <c r="AC149" s="181">
        <v>0</v>
      </c>
      <c r="AD149" s="181">
        <v>46408.7</v>
      </c>
      <c r="AE149" s="181">
        <v>0</v>
      </c>
      <c r="AF149" s="181">
        <v>5000</v>
      </c>
      <c r="AG149" s="181">
        <v>0</v>
      </c>
      <c r="AH149" s="181">
        <v>0</v>
      </c>
      <c r="AI149" s="181">
        <v>0</v>
      </c>
      <c r="AJ149" s="181">
        <v>2269.4</v>
      </c>
      <c r="AK149" s="181">
        <v>25000</v>
      </c>
      <c r="AL149" s="181">
        <v>0</v>
      </c>
      <c r="AM149" s="181">
        <v>0</v>
      </c>
      <c r="AN149" s="181">
        <v>0</v>
      </c>
      <c r="AO149" s="181">
        <v>0</v>
      </c>
      <c r="AP149" s="181">
        <v>51471</v>
      </c>
      <c r="AQ149" s="181">
        <v>0</v>
      </c>
      <c r="AR149" s="181">
        <v>1030.5999999999999</v>
      </c>
      <c r="AS149" s="181">
        <v>0</v>
      </c>
      <c r="AT149" s="181">
        <v>0</v>
      </c>
      <c r="AU149" s="181">
        <v>10823.2</v>
      </c>
      <c r="AV149" s="181">
        <v>2804.1</v>
      </c>
      <c r="AW149" s="181">
        <v>0</v>
      </c>
      <c r="AX149" s="181">
        <v>0</v>
      </c>
      <c r="AY149" s="181">
        <v>0</v>
      </c>
      <c r="AZ149" s="181">
        <v>0</v>
      </c>
      <c r="BA149" s="181">
        <v>0</v>
      </c>
      <c r="BB149" s="181">
        <v>0</v>
      </c>
      <c r="BC149" s="181">
        <v>0</v>
      </c>
      <c r="BD149" s="181">
        <v>0</v>
      </c>
      <c r="BE149" s="181">
        <v>0</v>
      </c>
      <c r="BF149" s="181">
        <v>0</v>
      </c>
      <c r="BG149" s="181">
        <v>2804.1</v>
      </c>
      <c r="BH149" s="181">
        <v>0</v>
      </c>
      <c r="BI149" s="181">
        <v>0</v>
      </c>
      <c r="BJ149" s="181">
        <v>0</v>
      </c>
      <c r="BK149" s="181">
        <v>0</v>
      </c>
      <c r="BL149" s="181">
        <v>0</v>
      </c>
      <c r="BM149" s="182" t="s">
        <v>467</v>
      </c>
      <c r="BN149" s="182" t="s">
        <v>467</v>
      </c>
      <c r="BO149" s="182" t="s">
        <v>467</v>
      </c>
      <c r="BP149" s="182" t="s">
        <v>467</v>
      </c>
      <c r="BQ149" s="182" t="s">
        <v>467</v>
      </c>
      <c r="BR149" s="182" t="s">
        <v>467</v>
      </c>
      <c r="BS149" s="182" t="s">
        <v>467</v>
      </c>
      <c r="BT149" s="182" t="s">
        <v>467</v>
      </c>
      <c r="BU149" s="182" t="s">
        <v>467</v>
      </c>
      <c r="BV149" s="182" t="s">
        <v>467</v>
      </c>
      <c r="BW149" s="182" t="s">
        <v>467</v>
      </c>
      <c r="BX149" s="182" t="s">
        <v>467</v>
      </c>
      <c r="BY149" s="182" t="s">
        <v>467</v>
      </c>
      <c r="BZ149" s="181">
        <v>0</v>
      </c>
      <c r="CA149" s="181">
        <v>0</v>
      </c>
      <c r="CB149" s="181">
        <v>0</v>
      </c>
      <c r="CC149" s="181">
        <v>0</v>
      </c>
      <c r="CD149" s="181">
        <v>0</v>
      </c>
      <c r="CE149" s="181">
        <v>0</v>
      </c>
      <c r="CF149" s="181">
        <v>0</v>
      </c>
      <c r="CG149" s="181">
        <v>0</v>
      </c>
      <c r="CH149" s="181">
        <v>0</v>
      </c>
      <c r="CI149" s="181">
        <v>0</v>
      </c>
      <c r="CJ149" s="181">
        <v>0</v>
      </c>
      <c r="CK149" s="181">
        <v>0</v>
      </c>
      <c r="CL149" s="181">
        <v>0</v>
      </c>
      <c r="CM149" s="181">
        <v>0</v>
      </c>
      <c r="CN149" s="181">
        <v>0</v>
      </c>
      <c r="CO149" s="181">
        <v>0</v>
      </c>
      <c r="CP149" s="181">
        <v>0</v>
      </c>
      <c r="CQ149" s="182" t="s">
        <v>467</v>
      </c>
      <c r="CR149" s="182" t="s">
        <v>467</v>
      </c>
      <c r="CS149" s="182" t="s">
        <v>467</v>
      </c>
      <c r="CT149" s="181">
        <v>0</v>
      </c>
      <c r="CU149" s="181">
        <v>0</v>
      </c>
      <c r="CV149" s="181">
        <v>0</v>
      </c>
      <c r="CW149" s="181">
        <v>0</v>
      </c>
      <c r="CX149" s="181">
        <v>0</v>
      </c>
      <c r="CY149" s="181">
        <v>0</v>
      </c>
      <c r="CZ149" s="182" t="s">
        <v>467</v>
      </c>
      <c r="DA149" s="182" t="s">
        <v>467</v>
      </c>
      <c r="DB149" s="182" t="s">
        <v>467</v>
      </c>
      <c r="DC149" s="181">
        <v>0</v>
      </c>
      <c r="DD149" s="181">
        <v>0</v>
      </c>
      <c r="DE149" s="181">
        <v>0</v>
      </c>
      <c r="DF149" s="181">
        <v>0</v>
      </c>
      <c r="DG149" s="183">
        <v>0</v>
      </c>
    </row>
    <row r="150" spans="1:111">
      <c r="A150" s="334" t="s">
        <v>837</v>
      </c>
      <c r="B150" s="335" t="s">
        <v>504</v>
      </c>
      <c r="C150" s="335" t="s">
        <v>504</v>
      </c>
      <c r="D150" s="253" t="s">
        <v>838</v>
      </c>
      <c r="E150" s="181">
        <v>6165399.6900000004</v>
      </c>
      <c r="F150" s="181">
        <v>5636892.0099999998</v>
      </c>
      <c r="G150" s="181">
        <v>3517098.1</v>
      </c>
      <c r="H150" s="181">
        <v>234084</v>
      </c>
      <c r="I150" s="181">
        <v>26568</v>
      </c>
      <c r="J150" s="181">
        <v>185967.8</v>
      </c>
      <c r="K150" s="181">
        <v>1311692.3</v>
      </c>
      <c r="L150" s="181">
        <v>0</v>
      </c>
      <c r="M150" s="181">
        <v>0</v>
      </c>
      <c r="N150" s="181">
        <v>0</v>
      </c>
      <c r="O150" s="181">
        <v>0</v>
      </c>
      <c r="P150" s="181">
        <v>50084.81</v>
      </c>
      <c r="Q150" s="181">
        <v>0</v>
      </c>
      <c r="R150" s="181">
        <v>0</v>
      </c>
      <c r="S150" s="181">
        <v>311397</v>
      </c>
      <c r="T150" s="181">
        <v>467767.68</v>
      </c>
      <c r="U150" s="181">
        <v>88531</v>
      </c>
      <c r="V150" s="181">
        <v>10625.9</v>
      </c>
      <c r="W150" s="181">
        <v>0</v>
      </c>
      <c r="X150" s="181">
        <v>969</v>
      </c>
      <c r="Y150" s="181">
        <v>1376</v>
      </c>
      <c r="Z150" s="181">
        <v>18131.88</v>
      </c>
      <c r="AA150" s="181">
        <v>13392</v>
      </c>
      <c r="AB150" s="181">
        <v>0</v>
      </c>
      <c r="AC150" s="181">
        <v>78363</v>
      </c>
      <c r="AD150" s="181">
        <v>2450</v>
      </c>
      <c r="AE150" s="181">
        <v>0</v>
      </c>
      <c r="AF150" s="181">
        <v>16996.419999999998</v>
      </c>
      <c r="AG150" s="181">
        <v>0</v>
      </c>
      <c r="AH150" s="181">
        <v>1960</v>
      </c>
      <c r="AI150" s="181">
        <v>2050</v>
      </c>
      <c r="AJ150" s="181">
        <v>1035</v>
      </c>
      <c r="AK150" s="181">
        <v>0</v>
      </c>
      <c r="AL150" s="181">
        <v>0</v>
      </c>
      <c r="AM150" s="181">
        <v>0</v>
      </c>
      <c r="AN150" s="181">
        <v>14005</v>
      </c>
      <c r="AO150" s="181">
        <v>0</v>
      </c>
      <c r="AP150" s="181">
        <v>127236.48</v>
      </c>
      <c r="AQ150" s="181">
        <v>3840</v>
      </c>
      <c r="AR150" s="181">
        <v>0</v>
      </c>
      <c r="AS150" s="181">
        <v>83400</v>
      </c>
      <c r="AT150" s="181">
        <v>0</v>
      </c>
      <c r="AU150" s="181">
        <v>3406</v>
      </c>
      <c r="AV150" s="181">
        <v>10740</v>
      </c>
      <c r="AW150" s="181">
        <v>0</v>
      </c>
      <c r="AX150" s="181">
        <v>0</v>
      </c>
      <c r="AY150" s="181">
        <v>0</v>
      </c>
      <c r="AZ150" s="181">
        <v>0</v>
      </c>
      <c r="BA150" s="181">
        <v>10740</v>
      </c>
      <c r="BB150" s="181">
        <v>0</v>
      </c>
      <c r="BC150" s="181">
        <v>0</v>
      </c>
      <c r="BD150" s="181">
        <v>0</v>
      </c>
      <c r="BE150" s="181">
        <v>0</v>
      </c>
      <c r="BF150" s="181">
        <v>0</v>
      </c>
      <c r="BG150" s="181">
        <v>0</v>
      </c>
      <c r="BH150" s="181">
        <v>0</v>
      </c>
      <c r="BI150" s="181">
        <v>0</v>
      </c>
      <c r="BJ150" s="181">
        <v>0</v>
      </c>
      <c r="BK150" s="181">
        <v>0</v>
      </c>
      <c r="BL150" s="181">
        <v>0</v>
      </c>
      <c r="BM150" s="182" t="s">
        <v>467</v>
      </c>
      <c r="BN150" s="182" t="s">
        <v>467</v>
      </c>
      <c r="BO150" s="182" t="s">
        <v>467</v>
      </c>
      <c r="BP150" s="182" t="s">
        <v>467</v>
      </c>
      <c r="BQ150" s="182" t="s">
        <v>467</v>
      </c>
      <c r="BR150" s="182" t="s">
        <v>467</v>
      </c>
      <c r="BS150" s="182" t="s">
        <v>467</v>
      </c>
      <c r="BT150" s="182" t="s">
        <v>467</v>
      </c>
      <c r="BU150" s="182" t="s">
        <v>467</v>
      </c>
      <c r="BV150" s="182" t="s">
        <v>467</v>
      </c>
      <c r="BW150" s="182" t="s">
        <v>467</v>
      </c>
      <c r="BX150" s="182" t="s">
        <v>467</v>
      </c>
      <c r="BY150" s="182" t="s">
        <v>467</v>
      </c>
      <c r="BZ150" s="181">
        <v>50000</v>
      </c>
      <c r="CA150" s="181">
        <v>0</v>
      </c>
      <c r="CB150" s="181">
        <v>50000</v>
      </c>
      <c r="CC150" s="181">
        <v>0</v>
      </c>
      <c r="CD150" s="181">
        <v>0</v>
      </c>
      <c r="CE150" s="181">
        <v>0</v>
      </c>
      <c r="CF150" s="181">
        <v>0</v>
      </c>
      <c r="CG150" s="181">
        <v>0</v>
      </c>
      <c r="CH150" s="181">
        <v>0</v>
      </c>
      <c r="CI150" s="181">
        <v>0</v>
      </c>
      <c r="CJ150" s="181">
        <v>0</v>
      </c>
      <c r="CK150" s="181">
        <v>0</v>
      </c>
      <c r="CL150" s="181">
        <v>0</v>
      </c>
      <c r="CM150" s="181">
        <v>0</v>
      </c>
      <c r="CN150" s="181">
        <v>0</v>
      </c>
      <c r="CO150" s="181">
        <v>0</v>
      </c>
      <c r="CP150" s="181">
        <v>0</v>
      </c>
      <c r="CQ150" s="182" t="s">
        <v>467</v>
      </c>
      <c r="CR150" s="182" t="s">
        <v>467</v>
      </c>
      <c r="CS150" s="182" t="s">
        <v>467</v>
      </c>
      <c r="CT150" s="181">
        <v>0</v>
      </c>
      <c r="CU150" s="181">
        <v>0</v>
      </c>
      <c r="CV150" s="181">
        <v>0</v>
      </c>
      <c r="CW150" s="181">
        <v>0</v>
      </c>
      <c r="CX150" s="181">
        <v>0</v>
      </c>
      <c r="CY150" s="181">
        <v>0</v>
      </c>
      <c r="CZ150" s="182" t="s">
        <v>467</v>
      </c>
      <c r="DA150" s="182" t="s">
        <v>467</v>
      </c>
      <c r="DB150" s="182" t="s">
        <v>467</v>
      </c>
      <c r="DC150" s="181">
        <v>0</v>
      </c>
      <c r="DD150" s="181">
        <v>0</v>
      </c>
      <c r="DE150" s="181">
        <v>0</v>
      </c>
      <c r="DF150" s="181">
        <v>0</v>
      </c>
      <c r="DG150" s="183">
        <v>0</v>
      </c>
    </row>
    <row r="151" spans="1:111">
      <c r="A151" s="334" t="s">
        <v>839</v>
      </c>
      <c r="B151" s="335" t="s">
        <v>504</v>
      </c>
      <c r="C151" s="335" t="s">
        <v>504</v>
      </c>
      <c r="D151" s="253" t="s">
        <v>625</v>
      </c>
      <c r="E151" s="181">
        <v>1074015</v>
      </c>
      <c r="F151" s="181">
        <v>925228.8</v>
      </c>
      <c r="G151" s="181">
        <v>335507</v>
      </c>
      <c r="H151" s="181">
        <v>223416</v>
      </c>
      <c r="I151" s="181">
        <v>26568</v>
      </c>
      <c r="J151" s="181">
        <v>23973.8</v>
      </c>
      <c r="K151" s="181">
        <v>0</v>
      </c>
      <c r="L151" s="181">
        <v>0</v>
      </c>
      <c r="M151" s="181">
        <v>0</v>
      </c>
      <c r="N151" s="181">
        <v>0</v>
      </c>
      <c r="O151" s="181">
        <v>0</v>
      </c>
      <c r="P151" s="181">
        <v>4367</v>
      </c>
      <c r="Q151" s="181">
        <v>0</v>
      </c>
      <c r="R151" s="181">
        <v>0</v>
      </c>
      <c r="S151" s="181">
        <v>311397</v>
      </c>
      <c r="T151" s="181">
        <v>148226.20000000001</v>
      </c>
      <c r="U151" s="181">
        <v>4300.3</v>
      </c>
      <c r="V151" s="181">
        <v>9569.9</v>
      </c>
      <c r="W151" s="181">
        <v>0</v>
      </c>
      <c r="X151" s="181">
        <v>969</v>
      </c>
      <c r="Y151" s="181">
        <v>1376</v>
      </c>
      <c r="Z151" s="181">
        <v>0</v>
      </c>
      <c r="AA151" s="181">
        <v>13320</v>
      </c>
      <c r="AB151" s="181">
        <v>0</v>
      </c>
      <c r="AC151" s="181">
        <v>0</v>
      </c>
      <c r="AD151" s="181">
        <v>2450</v>
      </c>
      <c r="AE151" s="181">
        <v>0</v>
      </c>
      <c r="AF151" s="181">
        <v>11465</v>
      </c>
      <c r="AG151" s="181">
        <v>0</v>
      </c>
      <c r="AH151" s="181">
        <v>1960</v>
      </c>
      <c r="AI151" s="181">
        <v>0</v>
      </c>
      <c r="AJ151" s="181">
        <v>1035</v>
      </c>
      <c r="AK151" s="181">
        <v>0</v>
      </c>
      <c r="AL151" s="181">
        <v>0</v>
      </c>
      <c r="AM151" s="181">
        <v>0</v>
      </c>
      <c r="AN151" s="181">
        <v>0</v>
      </c>
      <c r="AO151" s="181">
        <v>0</v>
      </c>
      <c r="AP151" s="181">
        <v>14555</v>
      </c>
      <c r="AQ151" s="181">
        <v>420</v>
      </c>
      <c r="AR151" s="181">
        <v>0</v>
      </c>
      <c r="AS151" s="181">
        <v>83400</v>
      </c>
      <c r="AT151" s="181">
        <v>0</v>
      </c>
      <c r="AU151" s="181">
        <v>3406</v>
      </c>
      <c r="AV151" s="181">
        <v>560</v>
      </c>
      <c r="AW151" s="181">
        <v>0</v>
      </c>
      <c r="AX151" s="181">
        <v>0</v>
      </c>
      <c r="AY151" s="181">
        <v>0</v>
      </c>
      <c r="AZ151" s="181">
        <v>0</v>
      </c>
      <c r="BA151" s="181">
        <v>560</v>
      </c>
      <c r="BB151" s="181">
        <v>0</v>
      </c>
      <c r="BC151" s="181">
        <v>0</v>
      </c>
      <c r="BD151" s="181">
        <v>0</v>
      </c>
      <c r="BE151" s="181">
        <v>0</v>
      </c>
      <c r="BF151" s="181">
        <v>0</v>
      </c>
      <c r="BG151" s="181">
        <v>0</v>
      </c>
      <c r="BH151" s="181">
        <v>0</v>
      </c>
      <c r="BI151" s="181">
        <v>0</v>
      </c>
      <c r="BJ151" s="181">
        <v>0</v>
      </c>
      <c r="BK151" s="181">
        <v>0</v>
      </c>
      <c r="BL151" s="181">
        <v>0</v>
      </c>
      <c r="BM151" s="182" t="s">
        <v>467</v>
      </c>
      <c r="BN151" s="182" t="s">
        <v>467</v>
      </c>
      <c r="BO151" s="182" t="s">
        <v>467</v>
      </c>
      <c r="BP151" s="182" t="s">
        <v>467</v>
      </c>
      <c r="BQ151" s="182" t="s">
        <v>467</v>
      </c>
      <c r="BR151" s="182" t="s">
        <v>467</v>
      </c>
      <c r="BS151" s="182" t="s">
        <v>467</v>
      </c>
      <c r="BT151" s="182" t="s">
        <v>467</v>
      </c>
      <c r="BU151" s="182" t="s">
        <v>467</v>
      </c>
      <c r="BV151" s="182" t="s">
        <v>467</v>
      </c>
      <c r="BW151" s="182" t="s">
        <v>467</v>
      </c>
      <c r="BX151" s="182" t="s">
        <v>467</v>
      </c>
      <c r="BY151" s="182" t="s">
        <v>467</v>
      </c>
      <c r="BZ151" s="181">
        <v>0</v>
      </c>
      <c r="CA151" s="181">
        <v>0</v>
      </c>
      <c r="CB151" s="181">
        <v>0</v>
      </c>
      <c r="CC151" s="181">
        <v>0</v>
      </c>
      <c r="CD151" s="181">
        <v>0</v>
      </c>
      <c r="CE151" s="181">
        <v>0</v>
      </c>
      <c r="CF151" s="181">
        <v>0</v>
      </c>
      <c r="CG151" s="181">
        <v>0</v>
      </c>
      <c r="CH151" s="181">
        <v>0</v>
      </c>
      <c r="CI151" s="181">
        <v>0</v>
      </c>
      <c r="CJ151" s="181">
        <v>0</v>
      </c>
      <c r="CK151" s="181">
        <v>0</v>
      </c>
      <c r="CL151" s="181">
        <v>0</v>
      </c>
      <c r="CM151" s="181">
        <v>0</v>
      </c>
      <c r="CN151" s="181">
        <v>0</v>
      </c>
      <c r="CO151" s="181">
        <v>0</v>
      </c>
      <c r="CP151" s="181">
        <v>0</v>
      </c>
      <c r="CQ151" s="182" t="s">
        <v>467</v>
      </c>
      <c r="CR151" s="182" t="s">
        <v>467</v>
      </c>
      <c r="CS151" s="182" t="s">
        <v>467</v>
      </c>
      <c r="CT151" s="181">
        <v>0</v>
      </c>
      <c r="CU151" s="181">
        <v>0</v>
      </c>
      <c r="CV151" s="181">
        <v>0</v>
      </c>
      <c r="CW151" s="181">
        <v>0</v>
      </c>
      <c r="CX151" s="181">
        <v>0</v>
      </c>
      <c r="CY151" s="181">
        <v>0</v>
      </c>
      <c r="CZ151" s="182" t="s">
        <v>467</v>
      </c>
      <c r="DA151" s="182" t="s">
        <v>467</v>
      </c>
      <c r="DB151" s="182" t="s">
        <v>467</v>
      </c>
      <c r="DC151" s="181">
        <v>0</v>
      </c>
      <c r="DD151" s="181">
        <v>0</v>
      </c>
      <c r="DE151" s="181">
        <v>0</v>
      </c>
      <c r="DF151" s="181">
        <v>0</v>
      </c>
      <c r="DG151" s="183">
        <v>0</v>
      </c>
    </row>
    <row r="152" spans="1:111">
      <c r="A152" s="334" t="s">
        <v>840</v>
      </c>
      <c r="B152" s="335" t="s">
        <v>504</v>
      </c>
      <c r="C152" s="335" t="s">
        <v>504</v>
      </c>
      <c r="D152" s="253" t="s">
        <v>841</v>
      </c>
      <c r="E152" s="181">
        <v>1283568.29</v>
      </c>
      <c r="F152" s="181">
        <v>1183189.81</v>
      </c>
      <c r="G152" s="181">
        <v>632429</v>
      </c>
      <c r="H152" s="181">
        <v>3600</v>
      </c>
      <c r="I152" s="181">
        <v>0</v>
      </c>
      <c r="J152" s="181">
        <v>0</v>
      </c>
      <c r="K152" s="181">
        <v>534864</v>
      </c>
      <c r="L152" s="181">
        <v>0</v>
      </c>
      <c r="M152" s="181">
        <v>0</v>
      </c>
      <c r="N152" s="181">
        <v>0</v>
      </c>
      <c r="O152" s="181">
        <v>0</v>
      </c>
      <c r="P152" s="181">
        <v>12296.81</v>
      </c>
      <c r="Q152" s="181">
        <v>0</v>
      </c>
      <c r="R152" s="181">
        <v>0</v>
      </c>
      <c r="S152" s="181">
        <v>0</v>
      </c>
      <c r="T152" s="181">
        <v>95878.48</v>
      </c>
      <c r="U152" s="181">
        <v>43000</v>
      </c>
      <c r="V152" s="181">
        <v>0</v>
      </c>
      <c r="W152" s="181">
        <v>0</v>
      </c>
      <c r="X152" s="181">
        <v>0</v>
      </c>
      <c r="Y152" s="181">
        <v>0</v>
      </c>
      <c r="Z152" s="181">
        <v>0</v>
      </c>
      <c r="AA152" s="181">
        <v>0</v>
      </c>
      <c r="AB152" s="181">
        <v>0</v>
      </c>
      <c r="AC152" s="181">
        <v>0</v>
      </c>
      <c r="AD152" s="181">
        <v>0</v>
      </c>
      <c r="AE152" s="181">
        <v>0</v>
      </c>
      <c r="AF152" s="181">
        <v>0</v>
      </c>
      <c r="AG152" s="181">
        <v>0</v>
      </c>
      <c r="AH152" s="181">
        <v>0</v>
      </c>
      <c r="AI152" s="181">
        <v>0</v>
      </c>
      <c r="AJ152" s="181">
        <v>0</v>
      </c>
      <c r="AK152" s="181">
        <v>0</v>
      </c>
      <c r="AL152" s="181">
        <v>0</v>
      </c>
      <c r="AM152" s="181">
        <v>0</v>
      </c>
      <c r="AN152" s="181">
        <v>0</v>
      </c>
      <c r="AO152" s="181">
        <v>0</v>
      </c>
      <c r="AP152" s="181">
        <v>51918.48</v>
      </c>
      <c r="AQ152" s="181">
        <v>960</v>
      </c>
      <c r="AR152" s="181">
        <v>0</v>
      </c>
      <c r="AS152" s="181">
        <v>0</v>
      </c>
      <c r="AT152" s="181">
        <v>0</v>
      </c>
      <c r="AU152" s="181">
        <v>0</v>
      </c>
      <c r="AV152" s="181">
        <v>4500</v>
      </c>
      <c r="AW152" s="181">
        <v>0</v>
      </c>
      <c r="AX152" s="181">
        <v>0</v>
      </c>
      <c r="AY152" s="181">
        <v>0</v>
      </c>
      <c r="AZ152" s="181">
        <v>0</v>
      </c>
      <c r="BA152" s="181">
        <v>4500</v>
      </c>
      <c r="BB152" s="181">
        <v>0</v>
      </c>
      <c r="BC152" s="181">
        <v>0</v>
      </c>
      <c r="BD152" s="181">
        <v>0</v>
      </c>
      <c r="BE152" s="181">
        <v>0</v>
      </c>
      <c r="BF152" s="181">
        <v>0</v>
      </c>
      <c r="BG152" s="181">
        <v>0</v>
      </c>
      <c r="BH152" s="181">
        <v>0</v>
      </c>
      <c r="BI152" s="181">
        <v>0</v>
      </c>
      <c r="BJ152" s="181">
        <v>0</v>
      </c>
      <c r="BK152" s="181">
        <v>0</v>
      </c>
      <c r="BL152" s="181">
        <v>0</v>
      </c>
      <c r="BM152" s="182" t="s">
        <v>467</v>
      </c>
      <c r="BN152" s="182" t="s">
        <v>467</v>
      </c>
      <c r="BO152" s="182" t="s">
        <v>467</v>
      </c>
      <c r="BP152" s="182" t="s">
        <v>467</v>
      </c>
      <c r="BQ152" s="182" t="s">
        <v>467</v>
      </c>
      <c r="BR152" s="182" t="s">
        <v>467</v>
      </c>
      <c r="BS152" s="182" t="s">
        <v>467</v>
      </c>
      <c r="BT152" s="182" t="s">
        <v>467</v>
      </c>
      <c r="BU152" s="182" t="s">
        <v>467</v>
      </c>
      <c r="BV152" s="182" t="s">
        <v>467</v>
      </c>
      <c r="BW152" s="182" t="s">
        <v>467</v>
      </c>
      <c r="BX152" s="182" t="s">
        <v>467</v>
      </c>
      <c r="BY152" s="182" t="s">
        <v>467</v>
      </c>
      <c r="BZ152" s="181">
        <v>0</v>
      </c>
      <c r="CA152" s="181">
        <v>0</v>
      </c>
      <c r="CB152" s="181">
        <v>0</v>
      </c>
      <c r="CC152" s="181">
        <v>0</v>
      </c>
      <c r="CD152" s="181">
        <v>0</v>
      </c>
      <c r="CE152" s="181">
        <v>0</v>
      </c>
      <c r="CF152" s="181">
        <v>0</v>
      </c>
      <c r="CG152" s="181">
        <v>0</v>
      </c>
      <c r="CH152" s="181">
        <v>0</v>
      </c>
      <c r="CI152" s="181">
        <v>0</v>
      </c>
      <c r="CJ152" s="181">
        <v>0</v>
      </c>
      <c r="CK152" s="181">
        <v>0</v>
      </c>
      <c r="CL152" s="181">
        <v>0</v>
      </c>
      <c r="CM152" s="181">
        <v>0</v>
      </c>
      <c r="CN152" s="181">
        <v>0</v>
      </c>
      <c r="CO152" s="181">
        <v>0</v>
      </c>
      <c r="CP152" s="181">
        <v>0</v>
      </c>
      <c r="CQ152" s="182" t="s">
        <v>467</v>
      </c>
      <c r="CR152" s="182" t="s">
        <v>467</v>
      </c>
      <c r="CS152" s="182" t="s">
        <v>467</v>
      </c>
      <c r="CT152" s="181">
        <v>0</v>
      </c>
      <c r="CU152" s="181">
        <v>0</v>
      </c>
      <c r="CV152" s="181">
        <v>0</v>
      </c>
      <c r="CW152" s="181">
        <v>0</v>
      </c>
      <c r="CX152" s="181">
        <v>0</v>
      </c>
      <c r="CY152" s="181">
        <v>0</v>
      </c>
      <c r="CZ152" s="182" t="s">
        <v>467</v>
      </c>
      <c r="DA152" s="182" t="s">
        <v>467</v>
      </c>
      <c r="DB152" s="182" t="s">
        <v>467</v>
      </c>
      <c r="DC152" s="181">
        <v>0</v>
      </c>
      <c r="DD152" s="181">
        <v>0</v>
      </c>
      <c r="DE152" s="181">
        <v>0</v>
      </c>
      <c r="DF152" s="181">
        <v>0</v>
      </c>
      <c r="DG152" s="183">
        <v>0</v>
      </c>
    </row>
    <row r="153" spans="1:111">
      <c r="A153" s="334" t="s">
        <v>842</v>
      </c>
      <c r="B153" s="335" t="s">
        <v>504</v>
      </c>
      <c r="C153" s="335" t="s">
        <v>504</v>
      </c>
      <c r="D153" s="253" t="s">
        <v>843</v>
      </c>
      <c r="E153" s="181">
        <v>3757816.4</v>
      </c>
      <c r="F153" s="181">
        <v>3528473.4</v>
      </c>
      <c r="G153" s="181">
        <v>2549162.1</v>
      </c>
      <c r="H153" s="181">
        <v>7068</v>
      </c>
      <c r="I153" s="181">
        <v>0</v>
      </c>
      <c r="J153" s="181">
        <v>161994</v>
      </c>
      <c r="K153" s="181">
        <v>776828.3</v>
      </c>
      <c r="L153" s="181">
        <v>0</v>
      </c>
      <c r="M153" s="181">
        <v>0</v>
      </c>
      <c r="N153" s="181">
        <v>0</v>
      </c>
      <c r="O153" s="181">
        <v>0</v>
      </c>
      <c r="P153" s="181">
        <v>33421</v>
      </c>
      <c r="Q153" s="181">
        <v>0</v>
      </c>
      <c r="R153" s="181">
        <v>0</v>
      </c>
      <c r="S153" s="181">
        <v>0</v>
      </c>
      <c r="T153" s="181">
        <v>223663</v>
      </c>
      <c r="U153" s="181">
        <v>41230.699999999997</v>
      </c>
      <c r="V153" s="181">
        <v>1056</v>
      </c>
      <c r="W153" s="181">
        <v>0</v>
      </c>
      <c r="X153" s="181">
        <v>0</v>
      </c>
      <c r="Y153" s="181">
        <v>0</v>
      </c>
      <c r="Z153" s="181">
        <v>18131.88</v>
      </c>
      <c r="AA153" s="181">
        <v>72</v>
      </c>
      <c r="AB153" s="181">
        <v>0</v>
      </c>
      <c r="AC153" s="181">
        <v>78363</v>
      </c>
      <c r="AD153" s="181">
        <v>0</v>
      </c>
      <c r="AE153" s="181">
        <v>0</v>
      </c>
      <c r="AF153" s="181">
        <v>5531.42</v>
      </c>
      <c r="AG153" s="181">
        <v>0</v>
      </c>
      <c r="AH153" s="181">
        <v>0</v>
      </c>
      <c r="AI153" s="181">
        <v>2050</v>
      </c>
      <c r="AJ153" s="181">
        <v>0</v>
      </c>
      <c r="AK153" s="181">
        <v>0</v>
      </c>
      <c r="AL153" s="181">
        <v>0</v>
      </c>
      <c r="AM153" s="181">
        <v>0</v>
      </c>
      <c r="AN153" s="181">
        <v>14005</v>
      </c>
      <c r="AO153" s="181">
        <v>0</v>
      </c>
      <c r="AP153" s="181">
        <v>60763</v>
      </c>
      <c r="AQ153" s="181">
        <v>2460</v>
      </c>
      <c r="AR153" s="181">
        <v>0</v>
      </c>
      <c r="AS153" s="181">
        <v>0</v>
      </c>
      <c r="AT153" s="181">
        <v>0</v>
      </c>
      <c r="AU153" s="181">
        <v>0</v>
      </c>
      <c r="AV153" s="181">
        <v>5680</v>
      </c>
      <c r="AW153" s="181">
        <v>0</v>
      </c>
      <c r="AX153" s="181">
        <v>0</v>
      </c>
      <c r="AY153" s="181">
        <v>0</v>
      </c>
      <c r="AZ153" s="181">
        <v>0</v>
      </c>
      <c r="BA153" s="181">
        <v>5680</v>
      </c>
      <c r="BB153" s="181">
        <v>0</v>
      </c>
      <c r="BC153" s="181">
        <v>0</v>
      </c>
      <c r="BD153" s="181">
        <v>0</v>
      </c>
      <c r="BE153" s="181">
        <v>0</v>
      </c>
      <c r="BF153" s="181">
        <v>0</v>
      </c>
      <c r="BG153" s="181">
        <v>0</v>
      </c>
      <c r="BH153" s="181">
        <v>0</v>
      </c>
      <c r="BI153" s="181">
        <v>0</v>
      </c>
      <c r="BJ153" s="181">
        <v>0</v>
      </c>
      <c r="BK153" s="181">
        <v>0</v>
      </c>
      <c r="BL153" s="181">
        <v>0</v>
      </c>
      <c r="BM153" s="182" t="s">
        <v>467</v>
      </c>
      <c r="BN153" s="182" t="s">
        <v>467</v>
      </c>
      <c r="BO153" s="182" t="s">
        <v>467</v>
      </c>
      <c r="BP153" s="182" t="s">
        <v>467</v>
      </c>
      <c r="BQ153" s="182" t="s">
        <v>467</v>
      </c>
      <c r="BR153" s="182" t="s">
        <v>467</v>
      </c>
      <c r="BS153" s="182" t="s">
        <v>467</v>
      </c>
      <c r="BT153" s="182" t="s">
        <v>467</v>
      </c>
      <c r="BU153" s="182" t="s">
        <v>467</v>
      </c>
      <c r="BV153" s="182" t="s">
        <v>467</v>
      </c>
      <c r="BW153" s="182" t="s">
        <v>467</v>
      </c>
      <c r="BX153" s="182" t="s">
        <v>467</v>
      </c>
      <c r="BY153" s="182" t="s">
        <v>467</v>
      </c>
      <c r="BZ153" s="181">
        <v>0</v>
      </c>
      <c r="CA153" s="181">
        <v>0</v>
      </c>
      <c r="CB153" s="181">
        <v>0</v>
      </c>
      <c r="CC153" s="181">
        <v>0</v>
      </c>
      <c r="CD153" s="181">
        <v>0</v>
      </c>
      <c r="CE153" s="181">
        <v>0</v>
      </c>
      <c r="CF153" s="181">
        <v>0</v>
      </c>
      <c r="CG153" s="181">
        <v>0</v>
      </c>
      <c r="CH153" s="181">
        <v>0</v>
      </c>
      <c r="CI153" s="181">
        <v>0</v>
      </c>
      <c r="CJ153" s="181">
        <v>0</v>
      </c>
      <c r="CK153" s="181">
        <v>0</v>
      </c>
      <c r="CL153" s="181">
        <v>0</v>
      </c>
      <c r="CM153" s="181">
        <v>0</v>
      </c>
      <c r="CN153" s="181">
        <v>0</v>
      </c>
      <c r="CO153" s="181">
        <v>0</v>
      </c>
      <c r="CP153" s="181">
        <v>0</v>
      </c>
      <c r="CQ153" s="182" t="s">
        <v>467</v>
      </c>
      <c r="CR153" s="182" t="s">
        <v>467</v>
      </c>
      <c r="CS153" s="182" t="s">
        <v>467</v>
      </c>
      <c r="CT153" s="181">
        <v>0</v>
      </c>
      <c r="CU153" s="181">
        <v>0</v>
      </c>
      <c r="CV153" s="181">
        <v>0</v>
      </c>
      <c r="CW153" s="181">
        <v>0</v>
      </c>
      <c r="CX153" s="181">
        <v>0</v>
      </c>
      <c r="CY153" s="181">
        <v>0</v>
      </c>
      <c r="CZ153" s="182" t="s">
        <v>467</v>
      </c>
      <c r="DA153" s="182" t="s">
        <v>467</v>
      </c>
      <c r="DB153" s="182" t="s">
        <v>467</v>
      </c>
      <c r="DC153" s="181">
        <v>0</v>
      </c>
      <c r="DD153" s="181">
        <v>0</v>
      </c>
      <c r="DE153" s="181">
        <v>0</v>
      </c>
      <c r="DF153" s="181">
        <v>0</v>
      </c>
      <c r="DG153" s="183">
        <v>0</v>
      </c>
    </row>
    <row r="154" spans="1:111">
      <c r="A154" s="334" t="s">
        <v>844</v>
      </c>
      <c r="B154" s="335" t="s">
        <v>504</v>
      </c>
      <c r="C154" s="335" t="s">
        <v>504</v>
      </c>
      <c r="D154" s="253" t="s">
        <v>845</v>
      </c>
      <c r="E154" s="181">
        <v>50000</v>
      </c>
      <c r="F154" s="181">
        <v>0</v>
      </c>
      <c r="G154" s="181">
        <v>0</v>
      </c>
      <c r="H154" s="181">
        <v>0</v>
      </c>
      <c r="I154" s="181">
        <v>0</v>
      </c>
      <c r="J154" s="181">
        <v>0</v>
      </c>
      <c r="K154" s="181">
        <v>0</v>
      </c>
      <c r="L154" s="181">
        <v>0</v>
      </c>
      <c r="M154" s="181">
        <v>0</v>
      </c>
      <c r="N154" s="181">
        <v>0</v>
      </c>
      <c r="O154" s="181">
        <v>0</v>
      </c>
      <c r="P154" s="181">
        <v>0</v>
      </c>
      <c r="Q154" s="181">
        <v>0</v>
      </c>
      <c r="R154" s="181">
        <v>0</v>
      </c>
      <c r="S154" s="181">
        <v>0</v>
      </c>
      <c r="T154" s="181">
        <v>0</v>
      </c>
      <c r="U154" s="181">
        <v>0</v>
      </c>
      <c r="V154" s="181">
        <v>0</v>
      </c>
      <c r="W154" s="181">
        <v>0</v>
      </c>
      <c r="X154" s="181">
        <v>0</v>
      </c>
      <c r="Y154" s="181">
        <v>0</v>
      </c>
      <c r="Z154" s="181">
        <v>0</v>
      </c>
      <c r="AA154" s="181">
        <v>0</v>
      </c>
      <c r="AB154" s="181">
        <v>0</v>
      </c>
      <c r="AC154" s="181">
        <v>0</v>
      </c>
      <c r="AD154" s="181">
        <v>0</v>
      </c>
      <c r="AE154" s="181">
        <v>0</v>
      </c>
      <c r="AF154" s="181">
        <v>0</v>
      </c>
      <c r="AG154" s="181">
        <v>0</v>
      </c>
      <c r="AH154" s="181">
        <v>0</v>
      </c>
      <c r="AI154" s="181">
        <v>0</v>
      </c>
      <c r="AJ154" s="181">
        <v>0</v>
      </c>
      <c r="AK154" s="181">
        <v>0</v>
      </c>
      <c r="AL154" s="181">
        <v>0</v>
      </c>
      <c r="AM154" s="181">
        <v>0</v>
      </c>
      <c r="AN154" s="181">
        <v>0</v>
      </c>
      <c r="AO154" s="181">
        <v>0</v>
      </c>
      <c r="AP154" s="181">
        <v>0</v>
      </c>
      <c r="AQ154" s="181">
        <v>0</v>
      </c>
      <c r="AR154" s="181">
        <v>0</v>
      </c>
      <c r="AS154" s="181">
        <v>0</v>
      </c>
      <c r="AT154" s="181">
        <v>0</v>
      </c>
      <c r="AU154" s="181">
        <v>0</v>
      </c>
      <c r="AV154" s="181">
        <v>0</v>
      </c>
      <c r="AW154" s="181">
        <v>0</v>
      </c>
      <c r="AX154" s="181">
        <v>0</v>
      </c>
      <c r="AY154" s="181">
        <v>0</v>
      </c>
      <c r="AZ154" s="181">
        <v>0</v>
      </c>
      <c r="BA154" s="181">
        <v>0</v>
      </c>
      <c r="BB154" s="181">
        <v>0</v>
      </c>
      <c r="BC154" s="181">
        <v>0</v>
      </c>
      <c r="BD154" s="181">
        <v>0</v>
      </c>
      <c r="BE154" s="181">
        <v>0</v>
      </c>
      <c r="BF154" s="181">
        <v>0</v>
      </c>
      <c r="BG154" s="181">
        <v>0</v>
      </c>
      <c r="BH154" s="181">
        <v>0</v>
      </c>
      <c r="BI154" s="181">
        <v>0</v>
      </c>
      <c r="BJ154" s="181">
        <v>0</v>
      </c>
      <c r="BK154" s="181">
        <v>0</v>
      </c>
      <c r="BL154" s="181">
        <v>0</v>
      </c>
      <c r="BM154" s="182" t="s">
        <v>467</v>
      </c>
      <c r="BN154" s="182" t="s">
        <v>467</v>
      </c>
      <c r="BO154" s="182" t="s">
        <v>467</v>
      </c>
      <c r="BP154" s="182" t="s">
        <v>467</v>
      </c>
      <c r="BQ154" s="182" t="s">
        <v>467</v>
      </c>
      <c r="BR154" s="182" t="s">
        <v>467</v>
      </c>
      <c r="BS154" s="182" t="s">
        <v>467</v>
      </c>
      <c r="BT154" s="182" t="s">
        <v>467</v>
      </c>
      <c r="BU154" s="182" t="s">
        <v>467</v>
      </c>
      <c r="BV154" s="182" t="s">
        <v>467</v>
      </c>
      <c r="BW154" s="182" t="s">
        <v>467</v>
      </c>
      <c r="BX154" s="182" t="s">
        <v>467</v>
      </c>
      <c r="BY154" s="182" t="s">
        <v>467</v>
      </c>
      <c r="BZ154" s="181">
        <v>50000</v>
      </c>
      <c r="CA154" s="181">
        <v>0</v>
      </c>
      <c r="CB154" s="181">
        <v>50000</v>
      </c>
      <c r="CC154" s="181">
        <v>0</v>
      </c>
      <c r="CD154" s="181">
        <v>0</v>
      </c>
      <c r="CE154" s="181">
        <v>0</v>
      </c>
      <c r="CF154" s="181">
        <v>0</v>
      </c>
      <c r="CG154" s="181">
        <v>0</v>
      </c>
      <c r="CH154" s="181">
        <v>0</v>
      </c>
      <c r="CI154" s="181">
        <v>0</v>
      </c>
      <c r="CJ154" s="181">
        <v>0</v>
      </c>
      <c r="CK154" s="181">
        <v>0</v>
      </c>
      <c r="CL154" s="181">
        <v>0</v>
      </c>
      <c r="CM154" s="181">
        <v>0</v>
      </c>
      <c r="CN154" s="181">
        <v>0</v>
      </c>
      <c r="CO154" s="181">
        <v>0</v>
      </c>
      <c r="CP154" s="181">
        <v>0</v>
      </c>
      <c r="CQ154" s="182" t="s">
        <v>467</v>
      </c>
      <c r="CR154" s="182" t="s">
        <v>467</v>
      </c>
      <c r="CS154" s="182" t="s">
        <v>467</v>
      </c>
      <c r="CT154" s="181">
        <v>0</v>
      </c>
      <c r="CU154" s="181">
        <v>0</v>
      </c>
      <c r="CV154" s="181">
        <v>0</v>
      </c>
      <c r="CW154" s="181">
        <v>0</v>
      </c>
      <c r="CX154" s="181">
        <v>0</v>
      </c>
      <c r="CY154" s="181">
        <v>0</v>
      </c>
      <c r="CZ154" s="182" t="s">
        <v>467</v>
      </c>
      <c r="DA154" s="182" t="s">
        <v>467</v>
      </c>
      <c r="DB154" s="182" t="s">
        <v>467</v>
      </c>
      <c r="DC154" s="181">
        <v>0</v>
      </c>
      <c r="DD154" s="181">
        <v>0</v>
      </c>
      <c r="DE154" s="181">
        <v>0</v>
      </c>
      <c r="DF154" s="181">
        <v>0</v>
      </c>
      <c r="DG154" s="183">
        <v>0</v>
      </c>
    </row>
    <row r="155" spans="1:111">
      <c r="A155" s="334" t="s">
        <v>846</v>
      </c>
      <c r="B155" s="335" t="s">
        <v>504</v>
      </c>
      <c r="C155" s="335" t="s">
        <v>504</v>
      </c>
      <c r="D155" s="253" t="s">
        <v>847</v>
      </c>
      <c r="E155" s="181">
        <v>13001421.65</v>
      </c>
      <c r="F155" s="181">
        <v>12779544.15</v>
      </c>
      <c r="G155" s="181">
        <v>6545210.7699999996</v>
      </c>
      <c r="H155" s="181">
        <v>5375</v>
      </c>
      <c r="I155" s="181">
        <v>28128</v>
      </c>
      <c r="J155" s="181">
        <v>133498.5</v>
      </c>
      <c r="K155" s="181">
        <v>5964195.6299999999</v>
      </c>
      <c r="L155" s="181">
        <v>0</v>
      </c>
      <c r="M155" s="181">
        <v>0</v>
      </c>
      <c r="N155" s="181">
        <v>0</v>
      </c>
      <c r="O155" s="181">
        <v>0</v>
      </c>
      <c r="P155" s="181">
        <v>52176.25</v>
      </c>
      <c r="Q155" s="181">
        <v>0</v>
      </c>
      <c r="R155" s="181">
        <v>0</v>
      </c>
      <c r="S155" s="181">
        <v>50960</v>
      </c>
      <c r="T155" s="181">
        <v>182444.5</v>
      </c>
      <c r="U155" s="181">
        <v>10567.13</v>
      </c>
      <c r="V155" s="181">
        <v>8630</v>
      </c>
      <c r="W155" s="181">
        <v>0</v>
      </c>
      <c r="X155" s="181">
        <v>320</v>
      </c>
      <c r="Y155" s="181">
        <v>4137.1499999999996</v>
      </c>
      <c r="Z155" s="181">
        <v>4667.07</v>
      </c>
      <c r="AA155" s="181">
        <v>11503.65</v>
      </c>
      <c r="AB155" s="181">
        <v>0</v>
      </c>
      <c r="AC155" s="181">
        <v>0</v>
      </c>
      <c r="AD155" s="181">
        <v>10740</v>
      </c>
      <c r="AE155" s="181">
        <v>0</v>
      </c>
      <c r="AF155" s="181">
        <v>4645</v>
      </c>
      <c r="AG155" s="181">
        <v>0</v>
      </c>
      <c r="AH155" s="181">
        <v>0</v>
      </c>
      <c r="AI155" s="181">
        <v>3850</v>
      </c>
      <c r="AJ155" s="181">
        <v>0</v>
      </c>
      <c r="AK155" s="181">
        <v>0</v>
      </c>
      <c r="AL155" s="181">
        <v>0</v>
      </c>
      <c r="AM155" s="181">
        <v>0</v>
      </c>
      <c r="AN155" s="181">
        <v>1400</v>
      </c>
      <c r="AO155" s="181">
        <v>0</v>
      </c>
      <c r="AP155" s="181">
        <v>94757</v>
      </c>
      <c r="AQ155" s="181">
        <v>2877.5</v>
      </c>
      <c r="AR155" s="181">
        <v>20000</v>
      </c>
      <c r="AS155" s="181">
        <v>0</v>
      </c>
      <c r="AT155" s="181">
        <v>0</v>
      </c>
      <c r="AU155" s="181">
        <v>4350</v>
      </c>
      <c r="AV155" s="181">
        <v>39433</v>
      </c>
      <c r="AW155" s="181">
        <v>0</v>
      </c>
      <c r="AX155" s="181">
        <v>0</v>
      </c>
      <c r="AY155" s="181">
        <v>0</v>
      </c>
      <c r="AZ155" s="181">
        <v>0</v>
      </c>
      <c r="BA155" s="181">
        <v>33503</v>
      </c>
      <c r="BB155" s="181">
        <v>0</v>
      </c>
      <c r="BC155" s="181">
        <v>0</v>
      </c>
      <c r="BD155" s="181">
        <v>0</v>
      </c>
      <c r="BE155" s="181">
        <v>240</v>
      </c>
      <c r="BF155" s="181">
        <v>0</v>
      </c>
      <c r="BG155" s="181">
        <v>5690</v>
      </c>
      <c r="BH155" s="181">
        <v>0</v>
      </c>
      <c r="BI155" s="181">
        <v>0</v>
      </c>
      <c r="BJ155" s="181">
        <v>0</v>
      </c>
      <c r="BK155" s="181">
        <v>0</v>
      </c>
      <c r="BL155" s="181">
        <v>0</v>
      </c>
      <c r="BM155" s="182" t="s">
        <v>467</v>
      </c>
      <c r="BN155" s="182" t="s">
        <v>467</v>
      </c>
      <c r="BO155" s="182" t="s">
        <v>467</v>
      </c>
      <c r="BP155" s="182" t="s">
        <v>467</v>
      </c>
      <c r="BQ155" s="182" t="s">
        <v>467</v>
      </c>
      <c r="BR155" s="182" t="s">
        <v>467</v>
      </c>
      <c r="BS155" s="182" t="s">
        <v>467</v>
      </c>
      <c r="BT155" s="182" t="s">
        <v>467</v>
      </c>
      <c r="BU155" s="182" t="s">
        <v>467</v>
      </c>
      <c r="BV155" s="182" t="s">
        <v>467</v>
      </c>
      <c r="BW155" s="182" t="s">
        <v>467</v>
      </c>
      <c r="BX155" s="182" t="s">
        <v>467</v>
      </c>
      <c r="BY155" s="182" t="s">
        <v>467</v>
      </c>
      <c r="BZ155" s="181">
        <v>0</v>
      </c>
      <c r="CA155" s="181">
        <v>0</v>
      </c>
      <c r="CB155" s="181">
        <v>0</v>
      </c>
      <c r="CC155" s="181">
        <v>0</v>
      </c>
      <c r="CD155" s="181">
        <v>0</v>
      </c>
      <c r="CE155" s="181">
        <v>0</v>
      </c>
      <c r="CF155" s="181">
        <v>0</v>
      </c>
      <c r="CG155" s="181">
        <v>0</v>
      </c>
      <c r="CH155" s="181">
        <v>0</v>
      </c>
      <c r="CI155" s="181">
        <v>0</v>
      </c>
      <c r="CJ155" s="181">
        <v>0</v>
      </c>
      <c r="CK155" s="181">
        <v>0</v>
      </c>
      <c r="CL155" s="181">
        <v>0</v>
      </c>
      <c r="CM155" s="181">
        <v>0</v>
      </c>
      <c r="CN155" s="181">
        <v>0</v>
      </c>
      <c r="CO155" s="181">
        <v>0</v>
      </c>
      <c r="CP155" s="181">
        <v>0</v>
      </c>
      <c r="CQ155" s="182" t="s">
        <v>467</v>
      </c>
      <c r="CR155" s="182" t="s">
        <v>467</v>
      </c>
      <c r="CS155" s="182" t="s">
        <v>467</v>
      </c>
      <c r="CT155" s="181">
        <v>0</v>
      </c>
      <c r="CU155" s="181">
        <v>0</v>
      </c>
      <c r="CV155" s="181">
        <v>0</v>
      </c>
      <c r="CW155" s="181">
        <v>0</v>
      </c>
      <c r="CX155" s="181">
        <v>0</v>
      </c>
      <c r="CY155" s="181">
        <v>0</v>
      </c>
      <c r="CZ155" s="182" t="s">
        <v>467</v>
      </c>
      <c r="DA155" s="182" t="s">
        <v>467</v>
      </c>
      <c r="DB155" s="182" t="s">
        <v>467</v>
      </c>
      <c r="DC155" s="181">
        <v>0</v>
      </c>
      <c r="DD155" s="181">
        <v>0</v>
      </c>
      <c r="DE155" s="181">
        <v>0</v>
      </c>
      <c r="DF155" s="181">
        <v>0</v>
      </c>
      <c r="DG155" s="183">
        <v>0</v>
      </c>
    </row>
    <row r="156" spans="1:111">
      <c r="A156" s="334" t="s">
        <v>848</v>
      </c>
      <c r="B156" s="335" t="s">
        <v>504</v>
      </c>
      <c r="C156" s="335" t="s">
        <v>504</v>
      </c>
      <c r="D156" s="253" t="s">
        <v>849</v>
      </c>
      <c r="E156" s="181">
        <v>2961181</v>
      </c>
      <c r="F156" s="181">
        <v>2892691</v>
      </c>
      <c r="G156" s="181">
        <v>1505829</v>
      </c>
      <c r="H156" s="181">
        <v>2640</v>
      </c>
      <c r="I156" s="181">
        <v>0</v>
      </c>
      <c r="J156" s="181">
        <v>0</v>
      </c>
      <c r="K156" s="181">
        <v>1355567</v>
      </c>
      <c r="L156" s="181">
        <v>0</v>
      </c>
      <c r="M156" s="181">
        <v>0</v>
      </c>
      <c r="N156" s="181">
        <v>0</v>
      </c>
      <c r="O156" s="181">
        <v>0</v>
      </c>
      <c r="P156" s="181">
        <v>28655</v>
      </c>
      <c r="Q156" s="181">
        <v>0</v>
      </c>
      <c r="R156" s="181">
        <v>0</v>
      </c>
      <c r="S156" s="181">
        <v>0</v>
      </c>
      <c r="T156" s="181">
        <v>54620</v>
      </c>
      <c r="U156" s="181">
        <v>0</v>
      </c>
      <c r="V156" s="181">
        <v>0</v>
      </c>
      <c r="W156" s="181">
        <v>0</v>
      </c>
      <c r="X156" s="181">
        <v>0</v>
      </c>
      <c r="Y156" s="181">
        <v>0</v>
      </c>
      <c r="Z156" s="181">
        <v>0</v>
      </c>
      <c r="AA156" s="181">
        <v>0</v>
      </c>
      <c r="AB156" s="181">
        <v>0</v>
      </c>
      <c r="AC156" s="181">
        <v>0</v>
      </c>
      <c r="AD156" s="181">
        <v>0</v>
      </c>
      <c r="AE156" s="181">
        <v>0</v>
      </c>
      <c r="AF156" s="181">
        <v>0</v>
      </c>
      <c r="AG156" s="181">
        <v>0</v>
      </c>
      <c r="AH156" s="181">
        <v>0</v>
      </c>
      <c r="AI156" s="181">
        <v>0</v>
      </c>
      <c r="AJ156" s="181">
        <v>0</v>
      </c>
      <c r="AK156" s="181">
        <v>0</v>
      </c>
      <c r="AL156" s="181">
        <v>0</v>
      </c>
      <c r="AM156" s="181">
        <v>0</v>
      </c>
      <c r="AN156" s="181">
        <v>0</v>
      </c>
      <c r="AO156" s="181">
        <v>0</v>
      </c>
      <c r="AP156" s="181">
        <v>52100</v>
      </c>
      <c r="AQ156" s="181">
        <v>2520</v>
      </c>
      <c r="AR156" s="181">
        <v>0</v>
      </c>
      <c r="AS156" s="181">
        <v>0</v>
      </c>
      <c r="AT156" s="181">
        <v>0</v>
      </c>
      <c r="AU156" s="181">
        <v>0</v>
      </c>
      <c r="AV156" s="181">
        <v>13870</v>
      </c>
      <c r="AW156" s="181">
        <v>0</v>
      </c>
      <c r="AX156" s="181">
        <v>0</v>
      </c>
      <c r="AY156" s="181">
        <v>0</v>
      </c>
      <c r="AZ156" s="181">
        <v>0</v>
      </c>
      <c r="BA156" s="181">
        <v>12220</v>
      </c>
      <c r="BB156" s="181">
        <v>0</v>
      </c>
      <c r="BC156" s="181">
        <v>0</v>
      </c>
      <c r="BD156" s="181">
        <v>0</v>
      </c>
      <c r="BE156" s="181">
        <v>0</v>
      </c>
      <c r="BF156" s="181">
        <v>0</v>
      </c>
      <c r="BG156" s="181">
        <v>1650</v>
      </c>
      <c r="BH156" s="181">
        <v>0</v>
      </c>
      <c r="BI156" s="181">
        <v>0</v>
      </c>
      <c r="BJ156" s="181">
        <v>0</v>
      </c>
      <c r="BK156" s="181">
        <v>0</v>
      </c>
      <c r="BL156" s="181">
        <v>0</v>
      </c>
      <c r="BM156" s="182" t="s">
        <v>467</v>
      </c>
      <c r="BN156" s="182" t="s">
        <v>467</v>
      </c>
      <c r="BO156" s="182" t="s">
        <v>467</v>
      </c>
      <c r="BP156" s="182" t="s">
        <v>467</v>
      </c>
      <c r="BQ156" s="182" t="s">
        <v>467</v>
      </c>
      <c r="BR156" s="182" t="s">
        <v>467</v>
      </c>
      <c r="BS156" s="182" t="s">
        <v>467</v>
      </c>
      <c r="BT156" s="182" t="s">
        <v>467</v>
      </c>
      <c r="BU156" s="182" t="s">
        <v>467</v>
      </c>
      <c r="BV156" s="182" t="s">
        <v>467</v>
      </c>
      <c r="BW156" s="182" t="s">
        <v>467</v>
      </c>
      <c r="BX156" s="182" t="s">
        <v>467</v>
      </c>
      <c r="BY156" s="182" t="s">
        <v>467</v>
      </c>
      <c r="BZ156" s="181">
        <v>0</v>
      </c>
      <c r="CA156" s="181">
        <v>0</v>
      </c>
      <c r="CB156" s="181">
        <v>0</v>
      </c>
      <c r="CC156" s="181">
        <v>0</v>
      </c>
      <c r="CD156" s="181">
        <v>0</v>
      </c>
      <c r="CE156" s="181">
        <v>0</v>
      </c>
      <c r="CF156" s="181">
        <v>0</v>
      </c>
      <c r="CG156" s="181">
        <v>0</v>
      </c>
      <c r="CH156" s="181">
        <v>0</v>
      </c>
      <c r="CI156" s="181">
        <v>0</v>
      </c>
      <c r="CJ156" s="181">
        <v>0</v>
      </c>
      <c r="CK156" s="181">
        <v>0</v>
      </c>
      <c r="CL156" s="181">
        <v>0</v>
      </c>
      <c r="CM156" s="181">
        <v>0</v>
      </c>
      <c r="CN156" s="181">
        <v>0</v>
      </c>
      <c r="CO156" s="181">
        <v>0</v>
      </c>
      <c r="CP156" s="181">
        <v>0</v>
      </c>
      <c r="CQ156" s="182" t="s">
        <v>467</v>
      </c>
      <c r="CR156" s="182" t="s">
        <v>467</v>
      </c>
      <c r="CS156" s="182" t="s">
        <v>467</v>
      </c>
      <c r="CT156" s="181">
        <v>0</v>
      </c>
      <c r="CU156" s="181">
        <v>0</v>
      </c>
      <c r="CV156" s="181">
        <v>0</v>
      </c>
      <c r="CW156" s="181">
        <v>0</v>
      </c>
      <c r="CX156" s="181">
        <v>0</v>
      </c>
      <c r="CY156" s="181">
        <v>0</v>
      </c>
      <c r="CZ156" s="182" t="s">
        <v>467</v>
      </c>
      <c r="DA156" s="182" t="s">
        <v>467</v>
      </c>
      <c r="DB156" s="182" t="s">
        <v>467</v>
      </c>
      <c r="DC156" s="181">
        <v>0</v>
      </c>
      <c r="DD156" s="181">
        <v>0</v>
      </c>
      <c r="DE156" s="181">
        <v>0</v>
      </c>
      <c r="DF156" s="181">
        <v>0</v>
      </c>
      <c r="DG156" s="183">
        <v>0</v>
      </c>
    </row>
    <row r="157" spans="1:111">
      <c r="A157" s="334" t="s">
        <v>850</v>
      </c>
      <c r="B157" s="335" t="s">
        <v>504</v>
      </c>
      <c r="C157" s="335" t="s">
        <v>504</v>
      </c>
      <c r="D157" s="253" t="s">
        <v>851</v>
      </c>
      <c r="E157" s="181">
        <v>1000000</v>
      </c>
      <c r="F157" s="181">
        <v>1000000</v>
      </c>
      <c r="G157" s="181">
        <v>301496.77</v>
      </c>
      <c r="H157" s="181">
        <v>0</v>
      </c>
      <c r="I157" s="181">
        <v>0</v>
      </c>
      <c r="J157" s="181">
        <v>0</v>
      </c>
      <c r="K157" s="181">
        <v>698503.23</v>
      </c>
      <c r="L157" s="181">
        <v>0</v>
      </c>
      <c r="M157" s="181">
        <v>0</v>
      </c>
      <c r="N157" s="181">
        <v>0</v>
      </c>
      <c r="O157" s="181">
        <v>0</v>
      </c>
      <c r="P157" s="181">
        <v>0</v>
      </c>
      <c r="Q157" s="181">
        <v>0</v>
      </c>
      <c r="R157" s="181">
        <v>0</v>
      </c>
      <c r="S157" s="181">
        <v>0</v>
      </c>
      <c r="T157" s="181">
        <v>0</v>
      </c>
      <c r="U157" s="181">
        <v>0</v>
      </c>
      <c r="V157" s="181">
        <v>0</v>
      </c>
      <c r="W157" s="181">
        <v>0</v>
      </c>
      <c r="X157" s="181">
        <v>0</v>
      </c>
      <c r="Y157" s="181">
        <v>0</v>
      </c>
      <c r="Z157" s="181">
        <v>0</v>
      </c>
      <c r="AA157" s="181">
        <v>0</v>
      </c>
      <c r="AB157" s="181">
        <v>0</v>
      </c>
      <c r="AC157" s="181">
        <v>0</v>
      </c>
      <c r="AD157" s="181">
        <v>0</v>
      </c>
      <c r="AE157" s="181">
        <v>0</v>
      </c>
      <c r="AF157" s="181">
        <v>0</v>
      </c>
      <c r="AG157" s="181">
        <v>0</v>
      </c>
      <c r="AH157" s="181">
        <v>0</v>
      </c>
      <c r="AI157" s="181">
        <v>0</v>
      </c>
      <c r="AJ157" s="181">
        <v>0</v>
      </c>
      <c r="AK157" s="181">
        <v>0</v>
      </c>
      <c r="AL157" s="181">
        <v>0</v>
      </c>
      <c r="AM157" s="181">
        <v>0</v>
      </c>
      <c r="AN157" s="181">
        <v>0</v>
      </c>
      <c r="AO157" s="181">
        <v>0</v>
      </c>
      <c r="AP157" s="181">
        <v>0</v>
      </c>
      <c r="AQ157" s="181">
        <v>0</v>
      </c>
      <c r="AR157" s="181">
        <v>0</v>
      </c>
      <c r="AS157" s="181">
        <v>0</v>
      </c>
      <c r="AT157" s="181">
        <v>0</v>
      </c>
      <c r="AU157" s="181">
        <v>0</v>
      </c>
      <c r="AV157" s="181">
        <v>0</v>
      </c>
      <c r="AW157" s="181">
        <v>0</v>
      </c>
      <c r="AX157" s="181">
        <v>0</v>
      </c>
      <c r="AY157" s="181">
        <v>0</v>
      </c>
      <c r="AZ157" s="181">
        <v>0</v>
      </c>
      <c r="BA157" s="181">
        <v>0</v>
      </c>
      <c r="BB157" s="181">
        <v>0</v>
      </c>
      <c r="BC157" s="181">
        <v>0</v>
      </c>
      <c r="BD157" s="181">
        <v>0</v>
      </c>
      <c r="BE157" s="181">
        <v>0</v>
      </c>
      <c r="BF157" s="181">
        <v>0</v>
      </c>
      <c r="BG157" s="181">
        <v>0</v>
      </c>
      <c r="BH157" s="181">
        <v>0</v>
      </c>
      <c r="BI157" s="181">
        <v>0</v>
      </c>
      <c r="BJ157" s="181">
        <v>0</v>
      </c>
      <c r="BK157" s="181">
        <v>0</v>
      </c>
      <c r="BL157" s="181">
        <v>0</v>
      </c>
      <c r="BM157" s="182" t="s">
        <v>467</v>
      </c>
      <c r="BN157" s="182" t="s">
        <v>467</v>
      </c>
      <c r="BO157" s="182" t="s">
        <v>467</v>
      </c>
      <c r="BP157" s="182" t="s">
        <v>467</v>
      </c>
      <c r="BQ157" s="182" t="s">
        <v>467</v>
      </c>
      <c r="BR157" s="182" t="s">
        <v>467</v>
      </c>
      <c r="BS157" s="182" t="s">
        <v>467</v>
      </c>
      <c r="BT157" s="182" t="s">
        <v>467</v>
      </c>
      <c r="BU157" s="182" t="s">
        <v>467</v>
      </c>
      <c r="BV157" s="182" t="s">
        <v>467</v>
      </c>
      <c r="BW157" s="182" t="s">
        <v>467</v>
      </c>
      <c r="BX157" s="182" t="s">
        <v>467</v>
      </c>
      <c r="BY157" s="182" t="s">
        <v>467</v>
      </c>
      <c r="BZ157" s="181">
        <v>0</v>
      </c>
      <c r="CA157" s="181">
        <v>0</v>
      </c>
      <c r="CB157" s="181">
        <v>0</v>
      </c>
      <c r="CC157" s="181">
        <v>0</v>
      </c>
      <c r="CD157" s="181">
        <v>0</v>
      </c>
      <c r="CE157" s="181">
        <v>0</v>
      </c>
      <c r="CF157" s="181">
        <v>0</v>
      </c>
      <c r="CG157" s="181">
        <v>0</v>
      </c>
      <c r="CH157" s="181">
        <v>0</v>
      </c>
      <c r="CI157" s="181">
        <v>0</v>
      </c>
      <c r="CJ157" s="181">
        <v>0</v>
      </c>
      <c r="CK157" s="181">
        <v>0</v>
      </c>
      <c r="CL157" s="181">
        <v>0</v>
      </c>
      <c r="CM157" s="181">
        <v>0</v>
      </c>
      <c r="CN157" s="181">
        <v>0</v>
      </c>
      <c r="CO157" s="181">
        <v>0</v>
      </c>
      <c r="CP157" s="181">
        <v>0</v>
      </c>
      <c r="CQ157" s="182" t="s">
        <v>467</v>
      </c>
      <c r="CR157" s="182" t="s">
        <v>467</v>
      </c>
      <c r="CS157" s="182" t="s">
        <v>467</v>
      </c>
      <c r="CT157" s="181">
        <v>0</v>
      </c>
      <c r="CU157" s="181">
        <v>0</v>
      </c>
      <c r="CV157" s="181">
        <v>0</v>
      </c>
      <c r="CW157" s="181">
        <v>0</v>
      </c>
      <c r="CX157" s="181">
        <v>0</v>
      </c>
      <c r="CY157" s="181">
        <v>0</v>
      </c>
      <c r="CZ157" s="182" t="s">
        <v>467</v>
      </c>
      <c r="DA157" s="182" t="s">
        <v>467</v>
      </c>
      <c r="DB157" s="182" t="s">
        <v>467</v>
      </c>
      <c r="DC157" s="181">
        <v>0</v>
      </c>
      <c r="DD157" s="181">
        <v>0</v>
      </c>
      <c r="DE157" s="181">
        <v>0</v>
      </c>
      <c r="DF157" s="181">
        <v>0</v>
      </c>
      <c r="DG157" s="183">
        <v>0</v>
      </c>
    </row>
    <row r="158" spans="1:111">
      <c r="A158" s="334" t="s">
        <v>852</v>
      </c>
      <c r="B158" s="335" t="s">
        <v>504</v>
      </c>
      <c r="C158" s="335" t="s">
        <v>504</v>
      </c>
      <c r="D158" s="253" t="s">
        <v>853</v>
      </c>
      <c r="E158" s="181">
        <v>6269017.4000000004</v>
      </c>
      <c r="F158" s="181">
        <v>6269017.4000000004</v>
      </c>
      <c r="G158" s="181">
        <v>3495461</v>
      </c>
      <c r="H158" s="181">
        <v>0</v>
      </c>
      <c r="I158" s="181">
        <v>0</v>
      </c>
      <c r="J158" s="181">
        <v>0</v>
      </c>
      <c r="K158" s="181">
        <v>2773556.4</v>
      </c>
      <c r="L158" s="181">
        <v>0</v>
      </c>
      <c r="M158" s="181">
        <v>0</v>
      </c>
      <c r="N158" s="181">
        <v>0</v>
      </c>
      <c r="O158" s="181">
        <v>0</v>
      </c>
      <c r="P158" s="181">
        <v>0</v>
      </c>
      <c r="Q158" s="181">
        <v>0</v>
      </c>
      <c r="R158" s="181">
        <v>0</v>
      </c>
      <c r="S158" s="181">
        <v>0</v>
      </c>
      <c r="T158" s="181">
        <v>0</v>
      </c>
      <c r="U158" s="181">
        <v>0</v>
      </c>
      <c r="V158" s="181">
        <v>0</v>
      </c>
      <c r="W158" s="181">
        <v>0</v>
      </c>
      <c r="X158" s="181">
        <v>0</v>
      </c>
      <c r="Y158" s="181">
        <v>0</v>
      </c>
      <c r="Z158" s="181">
        <v>0</v>
      </c>
      <c r="AA158" s="181">
        <v>0</v>
      </c>
      <c r="AB158" s="181">
        <v>0</v>
      </c>
      <c r="AC158" s="181">
        <v>0</v>
      </c>
      <c r="AD158" s="181">
        <v>0</v>
      </c>
      <c r="AE158" s="181">
        <v>0</v>
      </c>
      <c r="AF158" s="181">
        <v>0</v>
      </c>
      <c r="AG158" s="181">
        <v>0</v>
      </c>
      <c r="AH158" s="181">
        <v>0</v>
      </c>
      <c r="AI158" s="181">
        <v>0</v>
      </c>
      <c r="AJ158" s="181">
        <v>0</v>
      </c>
      <c r="AK158" s="181">
        <v>0</v>
      </c>
      <c r="AL158" s="181">
        <v>0</v>
      </c>
      <c r="AM158" s="181">
        <v>0</v>
      </c>
      <c r="AN158" s="181">
        <v>0</v>
      </c>
      <c r="AO158" s="181">
        <v>0</v>
      </c>
      <c r="AP158" s="181">
        <v>0</v>
      </c>
      <c r="AQ158" s="181">
        <v>0</v>
      </c>
      <c r="AR158" s="181">
        <v>0</v>
      </c>
      <c r="AS158" s="181">
        <v>0</v>
      </c>
      <c r="AT158" s="181">
        <v>0</v>
      </c>
      <c r="AU158" s="181">
        <v>0</v>
      </c>
      <c r="AV158" s="181">
        <v>0</v>
      </c>
      <c r="AW158" s="181">
        <v>0</v>
      </c>
      <c r="AX158" s="181">
        <v>0</v>
      </c>
      <c r="AY158" s="181">
        <v>0</v>
      </c>
      <c r="AZ158" s="181">
        <v>0</v>
      </c>
      <c r="BA158" s="181">
        <v>0</v>
      </c>
      <c r="BB158" s="181">
        <v>0</v>
      </c>
      <c r="BC158" s="181">
        <v>0</v>
      </c>
      <c r="BD158" s="181">
        <v>0</v>
      </c>
      <c r="BE158" s="181">
        <v>0</v>
      </c>
      <c r="BF158" s="181">
        <v>0</v>
      </c>
      <c r="BG158" s="181">
        <v>0</v>
      </c>
      <c r="BH158" s="181">
        <v>0</v>
      </c>
      <c r="BI158" s="181">
        <v>0</v>
      </c>
      <c r="BJ158" s="181">
        <v>0</v>
      </c>
      <c r="BK158" s="181">
        <v>0</v>
      </c>
      <c r="BL158" s="181">
        <v>0</v>
      </c>
      <c r="BM158" s="182" t="s">
        <v>467</v>
      </c>
      <c r="BN158" s="182" t="s">
        <v>467</v>
      </c>
      <c r="BO158" s="182" t="s">
        <v>467</v>
      </c>
      <c r="BP158" s="182" t="s">
        <v>467</v>
      </c>
      <c r="BQ158" s="182" t="s">
        <v>467</v>
      </c>
      <c r="BR158" s="182" t="s">
        <v>467</v>
      </c>
      <c r="BS158" s="182" t="s">
        <v>467</v>
      </c>
      <c r="BT158" s="182" t="s">
        <v>467</v>
      </c>
      <c r="BU158" s="182" t="s">
        <v>467</v>
      </c>
      <c r="BV158" s="182" t="s">
        <v>467</v>
      </c>
      <c r="BW158" s="182" t="s">
        <v>467</v>
      </c>
      <c r="BX158" s="182" t="s">
        <v>467</v>
      </c>
      <c r="BY158" s="182" t="s">
        <v>467</v>
      </c>
      <c r="BZ158" s="181">
        <v>0</v>
      </c>
      <c r="CA158" s="181">
        <v>0</v>
      </c>
      <c r="CB158" s="181">
        <v>0</v>
      </c>
      <c r="CC158" s="181">
        <v>0</v>
      </c>
      <c r="CD158" s="181">
        <v>0</v>
      </c>
      <c r="CE158" s="181">
        <v>0</v>
      </c>
      <c r="CF158" s="181">
        <v>0</v>
      </c>
      <c r="CG158" s="181">
        <v>0</v>
      </c>
      <c r="CH158" s="181">
        <v>0</v>
      </c>
      <c r="CI158" s="181">
        <v>0</v>
      </c>
      <c r="CJ158" s="181">
        <v>0</v>
      </c>
      <c r="CK158" s="181">
        <v>0</v>
      </c>
      <c r="CL158" s="181">
        <v>0</v>
      </c>
      <c r="CM158" s="181">
        <v>0</v>
      </c>
      <c r="CN158" s="181">
        <v>0</v>
      </c>
      <c r="CO158" s="181">
        <v>0</v>
      </c>
      <c r="CP158" s="181">
        <v>0</v>
      </c>
      <c r="CQ158" s="182" t="s">
        <v>467</v>
      </c>
      <c r="CR158" s="182" t="s">
        <v>467</v>
      </c>
      <c r="CS158" s="182" t="s">
        <v>467</v>
      </c>
      <c r="CT158" s="181">
        <v>0</v>
      </c>
      <c r="CU158" s="181">
        <v>0</v>
      </c>
      <c r="CV158" s="181">
        <v>0</v>
      </c>
      <c r="CW158" s="181">
        <v>0</v>
      </c>
      <c r="CX158" s="181">
        <v>0</v>
      </c>
      <c r="CY158" s="181">
        <v>0</v>
      </c>
      <c r="CZ158" s="182" t="s">
        <v>467</v>
      </c>
      <c r="DA158" s="182" t="s">
        <v>467</v>
      </c>
      <c r="DB158" s="182" t="s">
        <v>467</v>
      </c>
      <c r="DC158" s="181">
        <v>0</v>
      </c>
      <c r="DD158" s="181">
        <v>0</v>
      </c>
      <c r="DE158" s="181">
        <v>0</v>
      </c>
      <c r="DF158" s="181">
        <v>0</v>
      </c>
      <c r="DG158" s="183">
        <v>0</v>
      </c>
    </row>
    <row r="159" spans="1:111">
      <c r="A159" s="334" t="s">
        <v>854</v>
      </c>
      <c r="B159" s="335" t="s">
        <v>504</v>
      </c>
      <c r="C159" s="335" t="s">
        <v>504</v>
      </c>
      <c r="D159" s="253" t="s">
        <v>855</v>
      </c>
      <c r="E159" s="181">
        <v>2771223.25</v>
      </c>
      <c r="F159" s="181">
        <v>2617835.75</v>
      </c>
      <c r="G159" s="181">
        <v>1242424</v>
      </c>
      <c r="H159" s="181">
        <v>2735</v>
      </c>
      <c r="I159" s="181">
        <v>28128</v>
      </c>
      <c r="J159" s="181">
        <v>133498.5</v>
      </c>
      <c r="K159" s="181">
        <v>1136569</v>
      </c>
      <c r="L159" s="181">
        <v>0</v>
      </c>
      <c r="M159" s="181">
        <v>0</v>
      </c>
      <c r="N159" s="181">
        <v>0</v>
      </c>
      <c r="O159" s="181">
        <v>0</v>
      </c>
      <c r="P159" s="181">
        <v>23521.25</v>
      </c>
      <c r="Q159" s="181">
        <v>0</v>
      </c>
      <c r="R159" s="181">
        <v>0</v>
      </c>
      <c r="S159" s="181">
        <v>50960</v>
      </c>
      <c r="T159" s="181">
        <v>127824.5</v>
      </c>
      <c r="U159" s="181">
        <v>10567.13</v>
      </c>
      <c r="V159" s="181">
        <v>8630</v>
      </c>
      <c r="W159" s="181">
        <v>0</v>
      </c>
      <c r="X159" s="181">
        <v>320</v>
      </c>
      <c r="Y159" s="181">
        <v>4137.1499999999996</v>
      </c>
      <c r="Z159" s="181">
        <v>4667.07</v>
      </c>
      <c r="AA159" s="181">
        <v>11503.65</v>
      </c>
      <c r="AB159" s="181">
        <v>0</v>
      </c>
      <c r="AC159" s="181">
        <v>0</v>
      </c>
      <c r="AD159" s="181">
        <v>10740</v>
      </c>
      <c r="AE159" s="181">
        <v>0</v>
      </c>
      <c r="AF159" s="181">
        <v>4645</v>
      </c>
      <c r="AG159" s="181">
        <v>0</v>
      </c>
      <c r="AH159" s="181">
        <v>0</v>
      </c>
      <c r="AI159" s="181">
        <v>3850</v>
      </c>
      <c r="AJ159" s="181">
        <v>0</v>
      </c>
      <c r="AK159" s="181">
        <v>0</v>
      </c>
      <c r="AL159" s="181">
        <v>0</v>
      </c>
      <c r="AM159" s="181">
        <v>0</v>
      </c>
      <c r="AN159" s="181">
        <v>1400</v>
      </c>
      <c r="AO159" s="181">
        <v>0</v>
      </c>
      <c r="AP159" s="181">
        <v>42657</v>
      </c>
      <c r="AQ159" s="181">
        <v>357.5</v>
      </c>
      <c r="AR159" s="181">
        <v>20000</v>
      </c>
      <c r="AS159" s="181">
        <v>0</v>
      </c>
      <c r="AT159" s="181">
        <v>0</v>
      </c>
      <c r="AU159" s="181">
        <v>4350</v>
      </c>
      <c r="AV159" s="181">
        <v>25563</v>
      </c>
      <c r="AW159" s="181">
        <v>0</v>
      </c>
      <c r="AX159" s="181">
        <v>0</v>
      </c>
      <c r="AY159" s="181">
        <v>0</v>
      </c>
      <c r="AZ159" s="181">
        <v>0</v>
      </c>
      <c r="BA159" s="181">
        <v>21283</v>
      </c>
      <c r="BB159" s="181">
        <v>0</v>
      </c>
      <c r="BC159" s="181">
        <v>0</v>
      </c>
      <c r="BD159" s="181">
        <v>0</v>
      </c>
      <c r="BE159" s="181">
        <v>240</v>
      </c>
      <c r="BF159" s="181">
        <v>0</v>
      </c>
      <c r="BG159" s="181">
        <v>4040</v>
      </c>
      <c r="BH159" s="181">
        <v>0</v>
      </c>
      <c r="BI159" s="181">
        <v>0</v>
      </c>
      <c r="BJ159" s="181">
        <v>0</v>
      </c>
      <c r="BK159" s="181">
        <v>0</v>
      </c>
      <c r="BL159" s="181">
        <v>0</v>
      </c>
      <c r="BM159" s="182" t="s">
        <v>467</v>
      </c>
      <c r="BN159" s="182" t="s">
        <v>467</v>
      </c>
      <c r="BO159" s="182" t="s">
        <v>467</v>
      </c>
      <c r="BP159" s="182" t="s">
        <v>467</v>
      </c>
      <c r="BQ159" s="182" t="s">
        <v>467</v>
      </c>
      <c r="BR159" s="182" t="s">
        <v>467</v>
      </c>
      <c r="BS159" s="182" t="s">
        <v>467</v>
      </c>
      <c r="BT159" s="182" t="s">
        <v>467</v>
      </c>
      <c r="BU159" s="182" t="s">
        <v>467</v>
      </c>
      <c r="BV159" s="182" t="s">
        <v>467</v>
      </c>
      <c r="BW159" s="182" t="s">
        <v>467</v>
      </c>
      <c r="BX159" s="182" t="s">
        <v>467</v>
      </c>
      <c r="BY159" s="182" t="s">
        <v>467</v>
      </c>
      <c r="BZ159" s="181">
        <v>0</v>
      </c>
      <c r="CA159" s="181">
        <v>0</v>
      </c>
      <c r="CB159" s="181">
        <v>0</v>
      </c>
      <c r="CC159" s="181">
        <v>0</v>
      </c>
      <c r="CD159" s="181">
        <v>0</v>
      </c>
      <c r="CE159" s="181">
        <v>0</v>
      </c>
      <c r="CF159" s="181">
        <v>0</v>
      </c>
      <c r="CG159" s="181">
        <v>0</v>
      </c>
      <c r="CH159" s="181">
        <v>0</v>
      </c>
      <c r="CI159" s="181">
        <v>0</v>
      </c>
      <c r="CJ159" s="181">
        <v>0</v>
      </c>
      <c r="CK159" s="181">
        <v>0</v>
      </c>
      <c r="CL159" s="181">
        <v>0</v>
      </c>
      <c r="CM159" s="181">
        <v>0</v>
      </c>
      <c r="CN159" s="181">
        <v>0</v>
      </c>
      <c r="CO159" s="181">
        <v>0</v>
      </c>
      <c r="CP159" s="181">
        <v>0</v>
      </c>
      <c r="CQ159" s="182" t="s">
        <v>467</v>
      </c>
      <c r="CR159" s="182" t="s">
        <v>467</v>
      </c>
      <c r="CS159" s="182" t="s">
        <v>467</v>
      </c>
      <c r="CT159" s="181">
        <v>0</v>
      </c>
      <c r="CU159" s="181">
        <v>0</v>
      </c>
      <c r="CV159" s="181">
        <v>0</v>
      </c>
      <c r="CW159" s="181">
        <v>0</v>
      </c>
      <c r="CX159" s="181">
        <v>0</v>
      </c>
      <c r="CY159" s="181">
        <v>0</v>
      </c>
      <c r="CZ159" s="182" t="s">
        <v>467</v>
      </c>
      <c r="DA159" s="182" t="s">
        <v>467</v>
      </c>
      <c r="DB159" s="182" t="s">
        <v>467</v>
      </c>
      <c r="DC159" s="181">
        <v>0</v>
      </c>
      <c r="DD159" s="181">
        <v>0</v>
      </c>
      <c r="DE159" s="181">
        <v>0</v>
      </c>
      <c r="DF159" s="181">
        <v>0</v>
      </c>
      <c r="DG159" s="183">
        <v>0</v>
      </c>
    </row>
    <row r="160" spans="1:111">
      <c r="A160" s="334" t="s">
        <v>856</v>
      </c>
      <c r="B160" s="335" t="s">
        <v>504</v>
      </c>
      <c r="C160" s="335" t="s">
        <v>504</v>
      </c>
      <c r="D160" s="253" t="s">
        <v>234</v>
      </c>
      <c r="E160" s="181">
        <v>324297404.66000003</v>
      </c>
      <c r="F160" s="181">
        <v>219317183.78999999</v>
      </c>
      <c r="G160" s="181">
        <v>23641759.010000002</v>
      </c>
      <c r="H160" s="181">
        <v>7828768.4900000002</v>
      </c>
      <c r="I160" s="181">
        <v>9989481.1199999992</v>
      </c>
      <c r="J160" s="181">
        <v>1343096.76</v>
      </c>
      <c r="K160" s="181">
        <v>8890121.1500000004</v>
      </c>
      <c r="L160" s="181">
        <v>160001576.31</v>
      </c>
      <c r="M160" s="181">
        <v>172792.7</v>
      </c>
      <c r="N160" s="181">
        <v>76291.520000000004</v>
      </c>
      <c r="O160" s="181">
        <v>19219</v>
      </c>
      <c r="P160" s="181">
        <v>2690703.58</v>
      </c>
      <c r="Q160" s="181">
        <v>228843</v>
      </c>
      <c r="R160" s="181">
        <v>0</v>
      </c>
      <c r="S160" s="181">
        <v>4434531.1500000004</v>
      </c>
      <c r="T160" s="181">
        <v>11972392.369999999</v>
      </c>
      <c r="U160" s="181">
        <v>670219.41</v>
      </c>
      <c r="V160" s="181">
        <v>183042.65</v>
      </c>
      <c r="W160" s="181">
        <v>48000</v>
      </c>
      <c r="X160" s="181">
        <v>16500.810000000001</v>
      </c>
      <c r="Y160" s="181">
        <v>124263</v>
      </c>
      <c r="Z160" s="181">
        <v>903761.77</v>
      </c>
      <c r="AA160" s="181">
        <v>748137</v>
      </c>
      <c r="AB160" s="181">
        <v>0</v>
      </c>
      <c r="AC160" s="181">
        <v>1519414.7</v>
      </c>
      <c r="AD160" s="181">
        <v>632378.6</v>
      </c>
      <c r="AE160" s="181">
        <v>0</v>
      </c>
      <c r="AF160" s="181">
        <v>1384046.99</v>
      </c>
      <c r="AG160" s="181">
        <v>0</v>
      </c>
      <c r="AH160" s="181">
        <v>54812.5</v>
      </c>
      <c r="AI160" s="181">
        <v>149883</v>
      </c>
      <c r="AJ160" s="181">
        <v>66428</v>
      </c>
      <c r="AK160" s="181">
        <v>129172.2</v>
      </c>
      <c r="AL160" s="181">
        <v>0</v>
      </c>
      <c r="AM160" s="181">
        <v>785113.2</v>
      </c>
      <c r="AN160" s="181">
        <v>380666</v>
      </c>
      <c r="AO160" s="181">
        <v>24000</v>
      </c>
      <c r="AP160" s="181">
        <v>712628.98</v>
      </c>
      <c r="AQ160" s="181">
        <v>77788.06</v>
      </c>
      <c r="AR160" s="181">
        <v>193168.93</v>
      </c>
      <c r="AS160" s="181">
        <v>1789454.68</v>
      </c>
      <c r="AT160" s="181">
        <v>10000</v>
      </c>
      <c r="AU160" s="181">
        <v>1369511.89</v>
      </c>
      <c r="AV160" s="181">
        <v>90079549.180000007</v>
      </c>
      <c r="AW160" s="181">
        <v>5752776.3200000003</v>
      </c>
      <c r="AX160" s="181">
        <v>2047583.16</v>
      </c>
      <c r="AY160" s="181">
        <v>12732.9</v>
      </c>
      <c r="AZ160" s="181">
        <v>16067415.5</v>
      </c>
      <c r="BA160" s="181">
        <v>34254792.899999999</v>
      </c>
      <c r="BB160" s="181">
        <v>11483620.119999999</v>
      </c>
      <c r="BC160" s="181">
        <v>16502568.65</v>
      </c>
      <c r="BD160" s="181">
        <v>0</v>
      </c>
      <c r="BE160" s="181">
        <v>56114.1</v>
      </c>
      <c r="BF160" s="181">
        <v>0</v>
      </c>
      <c r="BG160" s="181">
        <v>3901945.53</v>
      </c>
      <c r="BH160" s="181">
        <v>0</v>
      </c>
      <c r="BI160" s="181">
        <v>0</v>
      </c>
      <c r="BJ160" s="181">
        <v>0</v>
      </c>
      <c r="BK160" s="181">
        <v>0</v>
      </c>
      <c r="BL160" s="181">
        <v>0</v>
      </c>
      <c r="BM160" s="182" t="s">
        <v>467</v>
      </c>
      <c r="BN160" s="182" t="s">
        <v>467</v>
      </c>
      <c r="BO160" s="182" t="s">
        <v>467</v>
      </c>
      <c r="BP160" s="182" t="s">
        <v>467</v>
      </c>
      <c r="BQ160" s="182" t="s">
        <v>467</v>
      </c>
      <c r="BR160" s="182" t="s">
        <v>467</v>
      </c>
      <c r="BS160" s="182" t="s">
        <v>467</v>
      </c>
      <c r="BT160" s="182" t="s">
        <v>467</v>
      </c>
      <c r="BU160" s="182" t="s">
        <v>467</v>
      </c>
      <c r="BV160" s="182" t="s">
        <v>467</v>
      </c>
      <c r="BW160" s="182" t="s">
        <v>467</v>
      </c>
      <c r="BX160" s="182" t="s">
        <v>467</v>
      </c>
      <c r="BY160" s="182" t="s">
        <v>467</v>
      </c>
      <c r="BZ160" s="181">
        <v>2928279.32</v>
      </c>
      <c r="CA160" s="181">
        <v>0</v>
      </c>
      <c r="CB160" s="181">
        <v>186665</v>
      </c>
      <c r="CC160" s="181">
        <v>826214.32</v>
      </c>
      <c r="CD160" s="181">
        <v>0</v>
      </c>
      <c r="CE160" s="181">
        <v>0</v>
      </c>
      <c r="CF160" s="181">
        <v>1915400</v>
      </c>
      <c r="CG160" s="181">
        <v>0</v>
      </c>
      <c r="CH160" s="181">
        <v>0</v>
      </c>
      <c r="CI160" s="181">
        <v>0</v>
      </c>
      <c r="CJ160" s="181">
        <v>0</v>
      </c>
      <c r="CK160" s="181">
        <v>0</v>
      </c>
      <c r="CL160" s="181">
        <v>0</v>
      </c>
      <c r="CM160" s="181">
        <v>0</v>
      </c>
      <c r="CN160" s="181">
        <v>0</v>
      </c>
      <c r="CO160" s="181">
        <v>0</v>
      </c>
      <c r="CP160" s="181">
        <v>0</v>
      </c>
      <c r="CQ160" s="182" t="s">
        <v>467</v>
      </c>
      <c r="CR160" s="182" t="s">
        <v>467</v>
      </c>
      <c r="CS160" s="182" t="s">
        <v>467</v>
      </c>
      <c r="CT160" s="181">
        <v>0</v>
      </c>
      <c r="CU160" s="181">
        <v>0</v>
      </c>
      <c r="CV160" s="181">
        <v>0</v>
      </c>
      <c r="CW160" s="181">
        <v>0</v>
      </c>
      <c r="CX160" s="181">
        <v>0</v>
      </c>
      <c r="CY160" s="181">
        <v>0</v>
      </c>
      <c r="CZ160" s="182" t="s">
        <v>467</v>
      </c>
      <c r="DA160" s="182" t="s">
        <v>467</v>
      </c>
      <c r="DB160" s="182" t="s">
        <v>467</v>
      </c>
      <c r="DC160" s="181">
        <v>0</v>
      </c>
      <c r="DD160" s="181">
        <v>0</v>
      </c>
      <c r="DE160" s="181">
        <v>0</v>
      </c>
      <c r="DF160" s="181">
        <v>0</v>
      </c>
      <c r="DG160" s="183">
        <v>0</v>
      </c>
    </row>
    <row r="161" spans="1:111">
      <c r="A161" s="334" t="s">
        <v>857</v>
      </c>
      <c r="B161" s="335" t="s">
        <v>504</v>
      </c>
      <c r="C161" s="335" t="s">
        <v>504</v>
      </c>
      <c r="D161" s="253" t="s">
        <v>858</v>
      </c>
      <c r="E161" s="181">
        <v>47727157.539999999</v>
      </c>
      <c r="F161" s="181">
        <v>22811116.719999999</v>
      </c>
      <c r="G161" s="181">
        <v>7011529.3799999999</v>
      </c>
      <c r="H161" s="181">
        <v>4397819.7</v>
      </c>
      <c r="I161" s="181">
        <v>7963393.0700000003</v>
      </c>
      <c r="J161" s="181">
        <v>713782</v>
      </c>
      <c r="K161" s="181">
        <v>72668</v>
      </c>
      <c r="L161" s="181">
        <v>19073</v>
      </c>
      <c r="M161" s="181">
        <v>0</v>
      </c>
      <c r="N161" s="181">
        <v>12217.6</v>
      </c>
      <c r="O161" s="181">
        <v>0</v>
      </c>
      <c r="P161" s="181">
        <v>700436.71</v>
      </c>
      <c r="Q161" s="181">
        <v>48000</v>
      </c>
      <c r="R161" s="181">
        <v>0</v>
      </c>
      <c r="S161" s="181">
        <v>1872197.26</v>
      </c>
      <c r="T161" s="181">
        <v>5643124.3200000003</v>
      </c>
      <c r="U161" s="181">
        <v>334805.3</v>
      </c>
      <c r="V161" s="181">
        <v>179150</v>
      </c>
      <c r="W161" s="181">
        <v>0</v>
      </c>
      <c r="X161" s="181">
        <v>1550</v>
      </c>
      <c r="Y161" s="181">
        <v>32386</v>
      </c>
      <c r="Z161" s="181">
        <v>243253.85</v>
      </c>
      <c r="AA161" s="181">
        <v>450913.78</v>
      </c>
      <c r="AB161" s="181">
        <v>0</v>
      </c>
      <c r="AC161" s="181">
        <v>401492.7</v>
      </c>
      <c r="AD161" s="181">
        <v>292365.18</v>
      </c>
      <c r="AE161" s="181">
        <v>0</v>
      </c>
      <c r="AF161" s="181">
        <v>1081636.46</v>
      </c>
      <c r="AG161" s="181">
        <v>0</v>
      </c>
      <c r="AH161" s="181">
        <v>53812.5</v>
      </c>
      <c r="AI161" s="181">
        <v>137583</v>
      </c>
      <c r="AJ161" s="181">
        <v>19438</v>
      </c>
      <c r="AK161" s="181">
        <v>0</v>
      </c>
      <c r="AL161" s="181">
        <v>0</v>
      </c>
      <c r="AM161" s="181">
        <v>0</v>
      </c>
      <c r="AN161" s="181">
        <v>302500</v>
      </c>
      <c r="AO161" s="181">
        <v>0</v>
      </c>
      <c r="AP161" s="181">
        <v>326741.71000000002</v>
      </c>
      <c r="AQ161" s="181">
        <v>2580</v>
      </c>
      <c r="AR161" s="181">
        <v>34316.949999999997</v>
      </c>
      <c r="AS161" s="181">
        <v>1543450</v>
      </c>
      <c r="AT161" s="181">
        <v>0</v>
      </c>
      <c r="AU161" s="181">
        <v>205148.89</v>
      </c>
      <c r="AV161" s="181">
        <v>16562242.5</v>
      </c>
      <c r="AW161" s="181">
        <v>3000</v>
      </c>
      <c r="AX161" s="181">
        <v>0</v>
      </c>
      <c r="AY161" s="181">
        <v>0</v>
      </c>
      <c r="AZ161" s="181">
        <v>0</v>
      </c>
      <c r="BA161" s="181">
        <v>321483.25</v>
      </c>
      <c r="BB161" s="181">
        <v>0</v>
      </c>
      <c r="BC161" s="181">
        <v>16164611.85</v>
      </c>
      <c r="BD161" s="181">
        <v>0</v>
      </c>
      <c r="BE161" s="181">
        <v>22679.1</v>
      </c>
      <c r="BF161" s="181">
        <v>0</v>
      </c>
      <c r="BG161" s="181">
        <v>50468.3</v>
      </c>
      <c r="BH161" s="181">
        <v>0</v>
      </c>
      <c r="BI161" s="181">
        <v>0</v>
      </c>
      <c r="BJ161" s="181">
        <v>0</v>
      </c>
      <c r="BK161" s="181">
        <v>0</v>
      </c>
      <c r="BL161" s="181">
        <v>0</v>
      </c>
      <c r="BM161" s="182" t="s">
        <v>467</v>
      </c>
      <c r="BN161" s="182" t="s">
        <v>467</v>
      </c>
      <c r="BO161" s="182" t="s">
        <v>467</v>
      </c>
      <c r="BP161" s="182" t="s">
        <v>467</v>
      </c>
      <c r="BQ161" s="182" t="s">
        <v>467</v>
      </c>
      <c r="BR161" s="182" t="s">
        <v>467</v>
      </c>
      <c r="BS161" s="182" t="s">
        <v>467</v>
      </c>
      <c r="BT161" s="182" t="s">
        <v>467</v>
      </c>
      <c r="BU161" s="182" t="s">
        <v>467</v>
      </c>
      <c r="BV161" s="182" t="s">
        <v>467</v>
      </c>
      <c r="BW161" s="182" t="s">
        <v>467</v>
      </c>
      <c r="BX161" s="182" t="s">
        <v>467</v>
      </c>
      <c r="BY161" s="182" t="s">
        <v>467</v>
      </c>
      <c r="BZ161" s="181">
        <v>2710674</v>
      </c>
      <c r="CA161" s="181">
        <v>0</v>
      </c>
      <c r="CB161" s="181">
        <v>7274</v>
      </c>
      <c r="CC161" s="181">
        <v>788000</v>
      </c>
      <c r="CD161" s="181">
        <v>0</v>
      </c>
      <c r="CE161" s="181">
        <v>0</v>
      </c>
      <c r="CF161" s="181">
        <v>1915400</v>
      </c>
      <c r="CG161" s="181">
        <v>0</v>
      </c>
      <c r="CH161" s="181">
        <v>0</v>
      </c>
      <c r="CI161" s="181">
        <v>0</v>
      </c>
      <c r="CJ161" s="181">
        <v>0</v>
      </c>
      <c r="CK161" s="181">
        <v>0</v>
      </c>
      <c r="CL161" s="181">
        <v>0</v>
      </c>
      <c r="CM161" s="181">
        <v>0</v>
      </c>
      <c r="CN161" s="181">
        <v>0</v>
      </c>
      <c r="CO161" s="181">
        <v>0</v>
      </c>
      <c r="CP161" s="181">
        <v>0</v>
      </c>
      <c r="CQ161" s="182" t="s">
        <v>467</v>
      </c>
      <c r="CR161" s="182" t="s">
        <v>467</v>
      </c>
      <c r="CS161" s="182" t="s">
        <v>467</v>
      </c>
      <c r="CT161" s="181">
        <v>0</v>
      </c>
      <c r="CU161" s="181">
        <v>0</v>
      </c>
      <c r="CV161" s="181">
        <v>0</v>
      </c>
      <c r="CW161" s="181">
        <v>0</v>
      </c>
      <c r="CX161" s="181">
        <v>0</v>
      </c>
      <c r="CY161" s="181">
        <v>0</v>
      </c>
      <c r="CZ161" s="182" t="s">
        <v>467</v>
      </c>
      <c r="DA161" s="182" t="s">
        <v>467</v>
      </c>
      <c r="DB161" s="182" t="s">
        <v>467</v>
      </c>
      <c r="DC161" s="181">
        <v>0</v>
      </c>
      <c r="DD161" s="181">
        <v>0</v>
      </c>
      <c r="DE161" s="181">
        <v>0</v>
      </c>
      <c r="DF161" s="181">
        <v>0</v>
      </c>
      <c r="DG161" s="183">
        <v>0</v>
      </c>
    </row>
    <row r="162" spans="1:111">
      <c r="A162" s="334" t="s">
        <v>859</v>
      </c>
      <c r="B162" s="335" t="s">
        <v>504</v>
      </c>
      <c r="C162" s="335" t="s">
        <v>504</v>
      </c>
      <c r="D162" s="253" t="s">
        <v>625</v>
      </c>
      <c r="E162" s="181">
        <v>6538960.3899999997</v>
      </c>
      <c r="F162" s="181">
        <v>5413877.4100000001</v>
      </c>
      <c r="G162" s="181">
        <v>1773211.84</v>
      </c>
      <c r="H162" s="181">
        <v>1057338.7</v>
      </c>
      <c r="I162" s="181">
        <v>2354789.5299999998</v>
      </c>
      <c r="J162" s="181">
        <v>170333</v>
      </c>
      <c r="K162" s="181">
        <v>0</v>
      </c>
      <c r="L162" s="181">
        <v>0</v>
      </c>
      <c r="M162" s="181">
        <v>0</v>
      </c>
      <c r="N162" s="181">
        <v>0</v>
      </c>
      <c r="O162" s="181">
        <v>0</v>
      </c>
      <c r="P162" s="181">
        <v>25920.34</v>
      </c>
      <c r="Q162" s="181">
        <v>0</v>
      </c>
      <c r="R162" s="181">
        <v>0</v>
      </c>
      <c r="S162" s="181">
        <v>32284</v>
      </c>
      <c r="T162" s="181">
        <v>801025.83</v>
      </c>
      <c r="U162" s="181">
        <v>8185</v>
      </c>
      <c r="V162" s="181">
        <v>7984</v>
      </c>
      <c r="W162" s="181">
        <v>0</v>
      </c>
      <c r="X162" s="181">
        <v>0</v>
      </c>
      <c r="Y162" s="181">
        <v>0</v>
      </c>
      <c r="Z162" s="181">
        <v>86218.98</v>
      </c>
      <c r="AA162" s="181">
        <v>90158.26</v>
      </c>
      <c r="AB162" s="181">
        <v>0</v>
      </c>
      <c r="AC162" s="181">
        <v>55840</v>
      </c>
      <c r="AD162" s="181">
        <v>33740.5</v>
      </c>
      <c r="AE162" s="181">
        <v>0</v>
      </c>
      <c r="AF162" s="181">
        <v>3750</v>
      </c>
      <c r="AG162" s="181">
        <v>0</v>
      </c>
      <c r="AH162" s="181">
        <v>9008</v>
      </c>
      <c r="AI162" s="181">
        <v>10000</v>
      </c>
      <c r="AJ162" s="181">
        <v>4942</v>
      </c>
      <c r="AK162" s="181">
        <v>0</v>
      </c>
      <c r="AL162" s="181">
        <v>0</v>
      </c>
      <c r="AM162" s="181">
        <v>0</v>
      </c>
      <c r="AN162" s="181">
        <v>0</v>
      </c>
      <c r="AO162" s="181">
        <v>0</v>
      </c>
      <c r="AP162" s="181">
        <v>86398.45</v>
      </c>
      <c r="AQ162" s="181">
        <v>2580</v>
      </c>
      <c r="AR162" s="181">
        <v>28270.639999999999</v>
      </c>
      <c r="AS162" s="181">
        <v>373950</v>
      </c>
      <c r="AT162" s="181">
        <v>0</v>
      </c>
      <c r="AU162" s="181">
        <v>0</v>
      </c>
      <c r="AV162" s="181">
        <v>324057.15000000002</v>
      </c>
      <c r="AW162" s="181">
        <v>3000</v>
      </c>
      <c r="AX162" s="181">
        <v>0</v>
      </c>
      <c r="AY162" s="181">
        <v>0</v>
      </c>
      <c r="AZ162" s="181">
        <v>0</v>
      </c>
      <c r="BA162" s="181">
        <v>321057.15000000002</v>
      </c>
      <c r="BB162" s="181">
        <v>0</v>
      </c>
      <c r="BC162" s="181">
        <v>0</v>
      </c>
      <c r="BD162" s="181">
        <v>0</v>
      </c>
      <c r="BE162" s="181">
        <v>0</v>
      </c>
      <c r="BF162" s="181">
        <v>0</v>
      </c>
      <c r="BG162" s="181">
        <v>0</v>
      </c>
      <c r="BH162" s="181">
        <v>0</v>
      </c>
      <c r="BI162" s="181">
        <v>0</v>
      </c>
      <c r="BJ162" s="181">
        <v>0</v>
      </c>
      <c r="BK162" s="181">
        <v>0</v>
      </c>
      <c r="BL162" s="181">
        <v>0</v>
      </c>
      <c r="BM162" s="182" t="s">
        <v>467</v>
      </c>
      <c r="BN162" s="182" t="s">
        <v>467</v>
      </c>
      <c r="BO162" s="182" t="s">
        <v>467</v>
      </c>
      <c r="BP162" s="182" t="s">
        <v>467</v>
      </c>
      <c r="BQ162" s="182" t="s">
        <v>467</v>
      </c>
      <c r="BR162" s="182" t="s">
        <v>467</v>
      </c>
      <c r="BS162" s="182" t="s">
        <v>467</v>
      </c>
      <c r="BT162" s="182" t="s">
        <v>467</v>
      </c>
      <c r="BU162" s="182" t="s">
        <v>467</v>
      </c>
      <c r="BV162" s="182" t="s">
        <v>467</v>
      </c>
      <c r="BW162" s="182" t="s">
        <v>467</v>
      </c>
      <c r="BX162" s="182" t="s">
        <v>467</v>
      </c>
      <c r="BY162" s="182" t="s">
        <v>467</v>
      </c>
      <c r="BZ162" s="181">
        <v>0</v>
      </c>
      <c r="CA162" s="181">
        <v>0</v>
      </c>
      <c r="CB162" s="181">
        <v>0</v>
      </c>
      <c r="CC162" s="181">
        <v>0</v>
      </c>
      <c r="CD162" s="181">
        <v>0</v>
      </c>
      <c r="CE162" s="181">
        <v>0</v>
      </c>
      <c r="CF162" s="181">
        <v>0</v>
      </c>
      <c r="CG162" s="181">
        <v>0</v>
      </c>
      <c r="CH162" s="181">
        <v>0</v>
      </c>
      <c r="CI162" s="181">
        <v>0</v>
      </c>
      <c r="CJ162" s="181">
        <v>0</v>
      </c>
      <c r="CK162" s="181">
        <v>0</v>
      </c>
      <c r="CL162" s="181">
        <v>0</v>
      </c>
      <c r="CM162" s="181">
        <v>0</v>
      </c>
      <c r="CN162" s="181">
        <v>0</v>
      </c>
      <c r="CO162" s="181">
        <v>0</v>
      </c>
      <c r="CP162" s="181">
        <v>0</v>
      </c>
      <c r="CQ162" s="182" t="s">
        <v>467</v>
      </c>
      <c r="CR162" s="182" t="s">
        <v>467</v>
      </c>
      <c r="CS162" s="182" t="s">
        <v>467</v>
      </c>
      <c r="CT162" s="181">
        <v>0</v>
      </c>
      <c r="CU162" s="181">
        <v>0</v>
      </c>
      <c r="CV162" s="181">
        <v>0</v>
      </c>
      <c r="CW162" s="181">
        <v>0</v>
      </c>
      <c r="CX162" s="181">
        <v>0</v>
      </c>
      <c r="CY162" s="181">
        <v>0</v>
      </c>
      <c r="CZ162" s="182" t="s">
        <v>467</v>
      </c>
      <c r="DA162" s="182" t="s">
        <v>467</v>
      </c>
      <c r="DB162" s="182" t="s">
        <v>467</v>
      </c>
      <c r="DC162" s="181">
        <v>0</v>
      </c>
      <c r="DD162" s="181">
        <v>0</v>
      </c>
      <c r="DE162" s="181">
        <v>0</v>
      </c>
      <c r="DF162" s="181">
        <v>0</v>
      </c>
      <c r="DG162" s="183">
        <v>0</v>
      </c>
    </row>
    <row r="163" spans="1:111">
      <c r="A163" s="334" t="s">
        <v>860</v>
      </c>
      <c r="B163" s="335" t="s">
        <v>504</v>
      </c>
      <c r="C163" s="335" t="s">
        <v>504</v>
      </c>
      <c r="D163" s="253" t="s">
        <v>638</v>
      </c>
      <c r="E163" s="181">
        <v>2642800</v>
      </c>
      <c r="F163" s="181">
        <v>120000</v>
      </c>
      <c r="G163" s="181">
        <v>0</v>
      </c>
      <c r="H163" s="181">
        <v>0</v>
      </c>
      <c r="I163" s="181">
        <v>0</v>
      </c>
      <c r="J163" s="181">
        <v>0</v>
      </c>
      <c r="K163" s="181">
        <v>0</v>
      </c>
      <c r="L163" s="181">
        <v>0</v>
      </c>
      <c r="M163" s="181">
        <v>0</v>
      </c>
      <c r="N163" s="181">
        <v>0</v>
      </c>
      <c r="O163" s="181">
        <v>0</v>
      </c>
      <c r="P163" s="181">
        <v>120000</v>
      </c>
      <c r="Q163" s="181">
        <v>0</v>
      </c>
      <c r="R163" s="181">
        <v>0</v>
      </c>
      <c r="S163" s="181">
        <v>0</v>
      </c>
      <c r="T163" s="181">
        <v>0</v>
      </c>
      <c r="U163" s="181">
        <v>0</v>
      </c>
      <c r="V163" s="181">
        <v>0</v>
      </c>
      <c r="W163" s="181">
        <v>0</v>
      </c>
      <c r="X163" s="181">
        <v>0</v>
      </c>
      <c r="Y163" s="181">
        <v>0</v>
      </c>
      <c r="Z163" s="181">
        <v>0</v>
      </c>
      <c r="AA163" s="181">
        <v>0</v>
      </c>
      <c r="AB163" s="181">
        <v>0</v>
      </c>
      <c r="AC163" s="181">
        <v>0</v>
      </c>
      <c r="AD163" s="181">
        <v>0</v>
      </c>
      <c r="AE163" s="181">
        <v>0</v>
      </c>
      <c r="AF163" s="181">
        <v>0</v>
      </c>
      <c r="AG163" s="181">
        <v>0</v>
      </c>
      <c r="AH163" s="181">
        <v>0</v>
      </c>
      <c r="AI163" s="181">
        <v>0</v>
      </c>
      <c r="AJ163" s="181">
        <v>0</v>
      </c>
      <c r="AK163" s="181">
        <v>0</v>
      </c>
      <c r="AL163" s="181">
        <v>0</v>
      </c>
      <c r="AM163" s="181">
        <v>0</v>
      </c>
      <c r="AN163" s="181">
        <v>0</v>
      </c>
      <c r="AO163" s="181">
        <v>0</v>
      </c>
      <c r="AP163" s="181">
        <v>0</v>
      </c>
      <c r="AQ163" s="181">
        <v>0</v>
      </c>
      <c r="AR163" s="181">
        <v>0</v>
      </c>
      <c r="AS163" s="181">
        <v>0</v>
      </c>
      <c r="AT163" s="181">
        <v>0</v>
      </c>
      <c r="AU163" s="181">
        <v>0</v>
      </c>
      <c r="AV163" s="181">
        <v>0</v>
      </c>
      <c r="AW163" s="181">
        <v>0</v>
      </c>
      <c r="AX163" s="181">
        <v>0</v>
      </c>
      <c r="AY163" s="181">
        <v>0</v>
      </c>
      <c r="AZ163" s="181">
        <v>0</v>
      </c>
      <c r="BA163" s="181">
        <v>0</v>
      </c>
      <c r="BB163" s="181">
        <v>0</v>
      </c>
      <c r="BC163" s="181">
        <v>0</v>
      </c>
      <c r="BD163" s="181">
        <v>0</v>
      </c>
      <c r="BE163" s="181">
        <v>0</v>
      </c>
      <c r="BF163" s="181">
        <v>0</v>
      </c>
      <c r="BG163" s="181">
        <v>0</v>
      </c>
      <c r="BH163" s="181">
        <v>0</v>
      </c>
      <c r="BI163" s="181">
        <v>0</v>
      </c>
      <c r="BJ163" s="181">
        <v>0</v>
      </c>
      <c r="BK163" s="181">
        <v>0</v>
      </c>
      <c r="BL163" s="181">
        <v>0</v>
      </c>
      <c r="BM163" s="182" t="s">
        <v>467</v>
      </c>
      <c r="BN163" s="182" t="s">
        <v>467</v>
      </c>
      <c r="BO163" s="182" t="s">
        <v>467</v>
      </c>
      <c r="BP163" s="182" t="s">
        <v>467</v>
      </c>
      <c r="BQ163" s="182" t="s">
        <v>467</v>
      </c>
      <c r="BR163" s="182" t="s">
        <v>467</v>
      </c>
      <c r="BS163" s="182" t="s">
        <v>467</v>
      </c>
      <c r="BT163" s="182" t="s">
        <v>467</v>
      </c>
      <c r="BU163" s="182" t="s">
        <v>467</v>
      </c>
      <c r="BV163" s="182" t="s">
        <v>467</v>
      </c>
      <c r="BW163" s="182" t="s">
        <v>467</v>
      </c>
      <c r="BX163" s="182" t="s">
        <v>467</v>
      </c>
      <c r="BY163" s="182" t="s">
        <v>467</v>
      </c>
      <c r="BZ163" s="181">
        <v>2522800</v>
      </c>
      <c r="CA163" s="181">
        <v>0</v>
      </c>
      <c r="CB163" s="181">
        <v>0</v>
      </c>
      <c r="CC163" s="181">
        <v>788000</v>
      </c>
      <c r="CD163" s="181">
        <v>0</v>
      </c>
      <c r="CE163" s="181">
        <v>0</v>
      </c>
      <c r="CF163" s="181">
        <v>1734800</v>
      </c>
      <c r="CG163" s="181">
        <v>0</v>
      </c>
      <c r="CH163" s="181">
        <v>0</v>
      </c>
      <c r="CI163" s="181">
        <v>0</v>
      </c>
      <c r="CJ163" s="181">
        <v>0</v>
      </c>
      <c r="CK163" s="181">
        <v>0</v>
      </c>
      <c r="CL163" s="181">
        <v>0</v>
      </c>
      <c r="CM163" s="181">
        <v>0</v>
      </c>
      <c r="CN163" s="181">
        <v>0</v>
      </c>
      <c r="CO163" s="181">
        <v>0</v>
      </c>
      <c r="CP163" s="181">
        <v>0</v>
      </c>
      <c r="CQ163" s="182" t="s">
        <v>467</v>
      </c>
      <c r="CR163" s="182" t="s">
        <v>467</v>
      </c>
      <c r="CS163" s="182" t="s">
        <v>467</v>
      </c>
      <c r="CT163" s="181">
        <v>0</v>
      </c>
      <c r="CU163" s="181">
        <v>0</v>
      </c>
      <c r="CV163" s="181">
        <v>0</v>
      </c>
      <c r="CW163" s="181">
        <v>0</v>
      </c>
      <c r="CX163" s="181">
        <v>0</v>
      </c>
      <c r="CY163" s="181">
        <v>0</v>
      </c>
      <c r="CZ163" s="182" t="s">
        <v>467</v>
      </c>
      <c r="DA163" s="182" t="s">
        <v>467</v>
      </c>
      <c r="DB163" s="182" t="s">
        <v>467</v>
      </c>
      <c r="DC163" s="181">
        <v>0</v>
      </c>
      <c r="DD163" s="181">
        <v>0</v>
      </c>
      <c r="DE163" s="181">
        <v>0</v>
      </c>
      <c r="DF163" s="181">
        <v>0</v>
      </c>
      <c r="DG163" s="183">
        <v>0</v>
      </c>
    </row>
    <row r="164" spans="1:111">
      <c r="A164" s="334" t="s">
        <v>861</v>
      </c>
      <c r="B164" s="335" t="s">
        <v>504</v>
      </c>
      <c r="C164" s="335" t="s">
        <v>504</v>
      </c>
      <c r="D164" s="253" t="s">
        <v>862</v>
      </c>
      <c r="E164" s="181">
        <v>1308716.3600000001</v>
      </c>
      <c r="F164" s="181">
        <v>1163416.3600000001</v>
      </c>
      <c r="G164" s="181">
        <v>454682</v>
      </c>
      <c r="H164" s="181">
        <v>251472</v>
      </c>
      <c r="I164" s="181">
        <v>410832.86</v>
      </c>
      <c r="J164" s="181">
        <v>12000</v>
      </c>
      <c r="K164" s="181">
        <v>0</v>
      </c>
      <c r="L164" s="181">
        <v>0</v>
      </c>
      <c r="M164" s="181">
        <v>0</v>
      </c>
      <c r="N164" s="181">
        <v>12217.6</v>
      </c>
      <c r="O164" s="181">
        <v>0</v>
      </c>
      <c r="P164" s="181">
        <v>0</v>
      </c>
      <c r="Q164" s="181">
        <v>0</v>
      </c>
      <c r="R164" s="181">
        <v>0</v>
      </c>
      <c r="S164" s="181">
        <v>22211.9</v>
      </c>
      <c r="T164" s="181">
        <v>143800</v>
      </c>
      <c r="U164" s="181">
        <v>11006.5</v>
      </c>
      <c r="V164" s="181">
        <v>0</v>
      </c>
      <c r="W164" s="181">
        <v>0</v>
      </c>
      <c r="X164" s="181">
        <v>0</v>
      </c>
      <c r="Y164" s="181">
        <v>0</v>
      </c>
      <c r="Z164" s="181">
        <v>0</v>
      </c>
      <c r="AA164" s="181">
        <v>14800</v>
      </c>
      <c r="AB164" s="181">
        <v>0</v>
      </c>
      <c r="AC164" s="181">
        <v>14920</v>
      </c>
      <c r="AD164" s="181">
        <v>10073.5</v>
      </c>
      <c r="AE164" s="181">
        <v>0</v>
      </c>
      <c r="AF164" s="181">
        <v>0</v>
      </c>
      <c r="AG164" s="181">
        <v>0</v>
      </c>
      <c r="AH164" s="181">
        <v>0</v>
      </c>
      <c r="AI164" s="181">
        <v>0</v>
      </c>
      <c r="AJ164" s="181">
        <v>0</v>
      </c>
      <c r="AK164" s="181">
        <v>0</v>
      </c>
      <c r="AL164" s="181">
        <v>0</v>
      </c>
      <c r="AM164" s="181">
        <v>0</v>
      </c>
      <c r="AN164" s="181">
        <v>0</v>
      </c>
      <c r="AO164" s="181">
        <v>0</v>
      </c>
      <c r="AP164" s="181">
        <v>0</v>
      </c>
      <c r="AQ164" s="181">
        <v>0</v>
      </c>
      <c r="AR164" s="181">
        <v>0</v>
      </c>
      <c r="AS164" s="181">
        <v>93000</v>
      </c>
      <c r="AT164" s="181">
        <v>0</v>
      </c>
      <c r="AU164" s="181">
        <v>0</v>
      </c>
      <c r="AV164" s="181">
        <v>1500</v>
      </c>
      <c r="AW164" s="181">
        <v>0</v>
      </c>
      <c r="AX164" s="181">
        <v>0</v>
      </c>
      <c r="AY164" s="181">
        <v>0</v>
      </c>
      <c r="AZ164" s="181">
        <v>0</v>
      </c>
      <c r="BA164" s="181">
        <v>0</v>
      </c>
      <c r="BB164" s="181">
        <v>0</v>
      </c>
      <c r="BC164" s="181">
        <v>0</v>
      </c>
      <c r="BD164" s="181">
        <v>0</v>
      </c>
      <c r="BE164" s="181">
        <v>1500</v>
      </c>
      <c r="BF164" s="181">
        <v>0</v>
      </c>
      <c r="BG164" s="181">
        <v>0</v>
      </c>
      <c r="BH164" s="181">
        <v>0</v>
      </c>
      <c r="BI164" s="181">
        <v>0</v>
      </c>
      <c r="BJ164" s="181">
        <v>0</v>
      </c>
      <c r="BK164" s="181">
        <v>0</v>
      </c>
      <c r="BL164" s="181">
        <v>0</v>
      </c>
      <c r="BM164" s="182" t="s">
        <v>467</v>
      </c>
      <c r="BN164" s="182" t="s">
        <v>467</v>
      </c>
      <c r="BO164" s="182" t="s">
        <v>467</v>
      </c>
      <c r="BP164" s="182" t="s">
        <v>467</v>
      </c>
      <c r="BQ164" s="182" t="s">
        <v>467</v>
      </c>
      <c r="BR164" s="182" t="s">
        <v>467</v>
      </c>
      <c r="BS164" s="182" t="s">
        <v>467</v>
      </c>
      <c r="BT164" s="182" t="s">
        <v>467</v>
      </c>
      <c r="BU164" s="182" t="s">
        <v>467</v>
      </c>
      <c r="BV164" s="182" t="s">
        <v>467</v>
      </c>
      <c r="BW164" s="182" t="s">
        <v>467</v>
      </c>
      <c r="BX164" s="182" t="s">
        <v>467</v>
      </c>
      <c r="BY164" s="182" t="s">
        <v>467</v>
      </c>
      <c r="BZ164" s="181">
        <v>0</v>
      </c>
      <c r="CA164" s="181">
        <v>0</v>
      </c>
      <c r="CB164" s="181">
        <v>0</v>
      </c>
      <c r="CC164" s="181">
        <v>0</v>
      </c>
      <c r="CD164" s="181">
        <v>0</v>
      </c>
      <c r="CE164" s="181">
        <v>0</v>
      </c>
      <c r="CF164" s="181">
        <v>0</v>
      </c>
      <c r="CG164" s="181">
        <v>0</v>
      </c>
      <c r="CH164" s="181">
        <v>0</v>
      </c>
      <c r="CI164" s="181">
        <v>0</v>
      </c>
      <c r="CJ164" s="181">
        <v>0</v>
      </c>
      <c r="CK164" s="181">
        <v>0</v>
      </c>
      <c r="CL164" s="181">
        <v>0</v>
      </c>
      <c r="CM164" s="181">
        <v>0</v>
      </c>
      <c r="CN164" s="181">
        <v>0</v>
      </c>
      <c r="CO164" s="181">
        <v>0</v>
      </c>
      <c r="CP164" s="181">
        <v>0</v>
      </c>
      <c r="CQ164" s="182" t="s">
        <v>467</v>
      </c>
      <c r="CR164" s="182" t="s">
        <v>467</v>
      </c>
      <c r="CS164" s="182" t="s">
        <v>467</v>
      </c>
      <c r="CT164" s="181">
        <v>0</v>
      </c>
      <c r="CU164" s="181">
        <v>0</v>
      </c>
      <c r="CV164" s="181">
        <v>0</v>
      </c>
      <c r="CW164" s="181">
        <v>0</v>
      </c>
      <c r="CX164" s="181">
        <v>0</v>
      </c>
      <c r="CY164" s="181">
        <v>0</v>
      </c>
      <c r="CZ164" s="182" t="s">
        <v>467</v>
      </c>
      <c r="DA164" s="182" t="s">
        <v>467</v>
      </c>
      <c r="DB164" s="182" t="s">
        <v>467</v>
      </c>
      <c r="DC164" s="181">
        <v>0</v>
      </c>
      <c r="DD164" s="181">
        <v>0</v>
      </c>
      <c r="DE164" s="181">
        <v>0</v>
      </c>
      <c r="DF164" s="181">
        <v>0</v>
      </c>
      <c r="DG164" s="183">
        <v>0</v>
      </c>
    </row>
    <row r="165" spans="1:111">
      <c r="A165" s="334" t="s">
        <v>863</v>
      </c>
      <c r="B165" s="335" t="s">
        <v>504</v>
      </c>
      <c r="C165" s="335" t="s">
        <v>504</v>
      </c>
      <c r="D165" s="253" t="s">
        <v>864</v>
      </c>
      <c r="E165" s="181">
        <v>2194166.09</v>
      </c>
      <c r="F165" s="181">
        <v>1807940.44</v>
      </c>
      <c r="G165" s="181">
        <v>548003.42000000004</v>
      </c>
      <c r="H165" s="181">
        <v>397084</v>
      </c>
      <c r="I165" s="181">
        <v>652912.67000000004</v>
      </c>
      <c r="J165" s="181">
        <v>63319</v>
      </c>
      <c r="K165" s="181">
        <v>0</v>
      </c>
      <c r="L165" s="181">
        <v>0</v>
      </c>
      <c r="M165" s="181">
        <v>0</v>
      </c>
      <c r="N165" s="181">
        <v>0</v>
      </c>
      <c r="O165" s="181">
        <v>0</v>
      </c>
      <c r="P165" s="181">
        <v>76477.320000000007</v>
      </c>
      <c r="Q165" s="181">
        <v>0</v>
      </c>
      <c r="R165" s="181">
        <v>0</v>
      </c>
      <c r="S165" s="181">
        <v>70144.03</v>
      </c>
      <c r="T165" s="181">
        <v>376154.75</v>
      </c>
      <c r="U165" s="181">
        <v>0</v>
      </c>
      <c r="V165" s="181">
        <v>21146</v>
      </c>
      <c r="W165" s="181">
        <v>0</v>
      </c>
      <c r="X165" s="181">
        <v>0</v>
      </c>
      <c r="Y165" s="181">
        <v>0</v>
      </c>
      <c r="Z165" s="181">
        <v>0</v>
      </c>
      <c r="AA165" s="181">
        <v>41929.040000000001</v>
      </c>
      <c r="AB165" s="181">
        <v>0</v>
      </c>
      <c r="AC165" s="181">
        <v>48926</v>
      </c>
      <c r="AD165" s="181">
        <v>0</v>
      </c>
      <c r="AE165" s="181">
        <v>0</v>
      </c>
      <c r="AF165" s="181">
        <v>0</v>
      </c>
      <c r="AG165" s="181">
        <v>0</v>
      </c>
      <c r="AH165" s="181">
        <v>0</v>
      </c>
      <c r="AI165" s="181">
        <v>0</v>
      </c>
      <c r="AJ165" s="181">
        <v>0</v>
      </c>
      <c r="AK165" s="181">
        <v>0</v>
      </c>
      <c r="AL165" s="181">
        <v>0</v>
      </c>
      <c r="AM165" s="181">
        <v>0</v>
      </c>
      <c r="AN165" s="181">
        <v>0</v>
      </c>
      <c r="AO165" s="181">
        <v>0</v>
      </c>
      <c r="AP165" s="181">
        <v>26992</v>
      </c>
      <c r="AQ165" s="181">
        <v>0</v>
      </c>
      <c r="AR165" s="181">
        <v>0</v>
      </c>
      <c r="AS165" s="181">
        <v>136850</v>
      </c>
      <c r="AT165" s="181">
        <v>0</v>
      </c>
      <c r="AU165" s="181">
        <v>100311.71</v>
      </c>
      <c r="AV165" s="181">
        <v>10070.9</v>
      </c>
      <c r="AW165" s="181">
        <v>0</v>
      </c>
      <c r="AX165" s="181">
        <v>0</v>
      </c>
      <c r="AY165" s="181">
        <v>0</v>
      </c>
      <c r="AZ165" s="181">
        <v>0</v>
      </c>
      <c r="BA165" s="181">
        <v>426.1</v>
      </c>
      <c r="BB165" s="181">
        <v>0</v>
      </c>
      <c r="BC165" s="181">
        <v>5044.8</v>
      </c>
      <c r="BD165" s="181">
        <v>0</v>
      </c>
      <c r="BE165" s="181">
        <v>4600</v>
      </c>
      <c r="BF165" s="181">
        <v>0</v>
      </c>
      <c r="BG165" s="181">
        <v>0</v>
      </c>
      <c r="BH165" s="181">
        <v>0</v>
      </c>
      <c r="BI165" s="181">
        <v>0</v>
      </c>
      <c r="BJ165" s="181">
        <v>0</v>
      </c>
      <c r="BK165" s="181">
        <v>0</v>
      </c>
      <c r="BL165" s="181">
        <v>0</v>
      </c>
      <c r="BM165" s="182" t="s">
        <v>467</v>
      </c>
      <c r="BN165" s="182" t="s">
        <v>467</v>
      </c>
      <c r="BO165" s="182" t="s">
        <v>467</v>
      </c>
      <c r="BP165" s="182" t="s">
        <v>467</v>
      </c>
      <c r="BQ165" s="182" t="s">
        <v>467</v>
      </c>
      <c r="BR165" s="182" t="s">
        <v>467</v>
      </c>
      <c r="BS165" s="182" t="s">
        <v>467</v>
      </c>
      <c r="BT165" s="182" t="s">
        <v>467</v>
      </c>
      <c r="BU165" s="182" t="s">
        <v>467</v>
      </c>
      <c r="BV165" s="182" t="s">
        <v>467</v>
      </c>
      <c r="BW165" s="182" t="s">
        <v>467</v>
      </c>
      <c r="BX165" s="182" t="s">
        <v>467</v>
      </c>
      <c r="BY165" s="182" t="s">
        <v>467</v>
      </c>
      <c r="BZ165" s="181">
        <v>0</v>
      </c>
      <c r="CA165" s="181">
        <v>0</v>
      </c>
      <c r="CB165" s="181">
        <v>0</v>
      </c>
      <c r="CC165" s="181">
        <v>0</v>
      </c>
      <c r="CD165" s="181">
        <v>0</v>
      </c>
      <c r="CE165" s="181">
        <v>0</v>
      </c>
      <c r="CF165" s="181">
        <v>0</v>
      </c>
      <c r="CG165" s="181">
        <v>0</v>
      </c>
      <c r="CH165" s="181">
        <v>0</v>
      </c>
      <c r="CI165" s="181">
        <v>0</v>
      </c>
      <c r="CJ165" s="181">
        <v>0</v>
      </c>
      <c r="CK165" s="181">
        <v>0</v>
      </c>
      <c r="CL165" s="181">
        <v>0</v>
      </c>
      <c r="CM165" s="181">
        <v>0</v>
      </c>
      <c r="CN165" s="181">
        <v>0</v>
      </c>
      <c r="CO165" s="181">
        <v>0</v>
      </c>
      <c r="CP165" s="181">
        <v>0</v>
      </c>
      <c r="CQ165" s="182" t="s">
        <v>467</v>
      </c>
      <c r="CR165" s="182" t="s">
        <v>467</v>
      </c>
      <c r="CS165" s="182" t="s">
        <v>467</v>
      </c>
      <c r="CT165" s="181">
        <v>0</v>
      </c>
      <c r="CU165" s="181">
        <v>0</v>
      </c>
      <c r="CV165" s="181">
        <v>0</v>
      </c>
      <c r="CW165" s="181">
        <v>0</v>
      </c>
      <c r="CX165" s="181">
        <v>0</v>
      </c>
      <c r="CY165" s="181">
        <v>0</v>
      </c>
      <c r="CZ165" s="182" t="s">
        <v>467</v>
      </c>
      <c r="DA165" s="182" t="s">
        <v>467</v>
      </c>
      <c r="DB165" s="182" t="s">
        <v>467</v>
      </c>
      <c r="DC165" s="181">
        <v>0</v>
      </c>
      <c r="DD165" s="181">
        <v>0</v>
      </c>
      <c r="DE165" s="181">
        <v>0</v>
      </c>
      <c r="DF165" s="181">
        <v>0</v>
      </c>
      <c r="DG165" s="183">
        <v>0</v>
      </c>
    </row>
    <row r="166" spans="1:111">
      <c r="A166" s="334" t="s">
        <v>865</v>
      </c>
      <c r="B166" s="335" t="s">
        <v>504</v>
      </c>
      <c r="C166" s="335" t="s">
        <v>504</v>
      </c>
      <c r="D166" s="253" t="s">
        <v>866</v>
      </c>
      <c r="E166" s="181">
        <v>33182121.859999999</v>
      </c>
      <c r="F166" s="181">
        <v>12912882.960000001</v>
      </c>
      <c r="G166" s="181">
        <v>3764867.92</v>
      </c>
      <c r="H166" s="181">
        <v>2497069</v>
      </c>
      <c r="I166" s="181">
        <v>3978616.34</v>
      </c>
      <c r="J166" s="181">
        <v>420511</v>
      </c>
      <c r="K166" s="181">
        <v>72668</v>
      </c>
      <c r="L166" s="181">
        <v>19073</v>
      </c>
      <c r="M166" s="181">
        <v>0</v>
      </c>
      <c r="N166" s="181">
        <v>0</v>
      </c>
      <c r="O166" s="181">
        <v>0</v>
      </c>
      <c r="P166" s="181">
        <v>426764.55</v>
      </c>
      <c r="Q166" s="181">
        <v>48000</v>
      </c>
      <c r="R166" s="181">
        <v>0</v>
      </c>
      <c r="S166" s="181">
        <v>1685313.15</v>
      </c>
      <c r="T166" s="181">
        <v>3854750.45</v>
      </c>
      <c r="U166" s="181">
        <v>237054.76</v>
      </c>
      <c r="V166" s="181">
        <v>150020</v>
      </c>
      <c r="W166" s="181">
        <v>0</v>
      </c>
      <c r="X166" s="181">
        <v>205</v>
      </c>
      <c r="Y166" s="181">
        <v>31616</v>
      </c>
      <c r="Z166" s="181">
        <v>149838.01999999999</v>
      </c>
      <c r="AA166" s="181">
        <v>288547.45</v>
      </c>
      <c r="AB166" s="181">
        <v>0</v>
      </c>
      <c r="AC166" s="181">
        <v>262012.82</v>
      </c>
      <c r="AD166" s="181">
        <v>238310.18</v>
      </c>
      <c r="AE166" s="181">
        <v>0</v>
      </c>
      <c r="AF166" s="181">
        <v>1077211.46</v>
      </c>
      <c r="AG166" s="181">
        <v>0</v>
      </c>
      <c r="AH166" s="181">
        <v>44804.5</v>
      </c>
      <c r="AI166" s="181">
        <v>120996</v>
      </c>
      <c r="AJ166" s="181">
        <v>14496</v>
      </c>
      <c r="AK166" s="181">
        <v>0</v>
      </c>
      <c r="AL166" s="181">
        <v>0</v>
      </c>
      <c r="AM166" s="181">
        <v>0</v>
      </c>
      <c r="AN166" s="181">
        <v>154900</v>
      </c>
      <c r="AO166" s="181">
        <v>0</v>
      </c>
      <c r="AP166" s="181">
        <v>203499.26</v>
      </c>
      <c r="AQ166" s="181">
        <v>0</v>
      </c>
      <c r="AR166" s="181">
        <v>0</v>
      </c>
      <c r="AS166" s="181">
        <v>872450</v>
      </c>
      <c r="AT166" s="181">
        <v>0</v>
      </c>
      <c r="AU166" s="181">
        <v>8789</v>
      </c>
      <c r="AV166" s="181">
        <v>16226614.449999999</v>
      </c>
      <c r="AW166" s="181">
        <v>0</v>
      </c>
      <c r="AX166" s="181">
        <v>0</v>
      </c>
      <c r="AY166" s="181">
        <v>0</v>
      </c>
      <c r="AZ166" s="181">
        <v>0</v>
      </c>
      <c r="BA166" s="181">
        <v>0</v>
      </c>
      <c r="BB166" s="181">
        <v>0</v>
      </c>
      <c r="BC166" s="181">
        <v>16159567.050000001</v>
      </c>
      <c r="BD166" s="181">
        <v>0</v>
      </c>
      <c r="BE166" s="181">
        <v>16579.099999999999</v>
      </c>
      <c r="BF166" s="181">
        <v>0</v>
      </c>
      <c r="BG166" s="181">
        <v>50468.3</v>
      </c>
      <c r="BH166" s="181">
        <v>0</v>
      </c>
      <c r="BI166" s="181">
        <v>0</v>
      </c>
      <c r="BJ166" s="181">
        <v>0</v>
      </c>
      <c r="BK166" s="181">
        <v>0</v>
      </c>
      <c r="BL166" s="181">
        <v>0</v>
      </c>
      <c r="BM166" s="182" t="s">
        <v>467</v>
      </c>
      <c r="BN166" s="182" t="s">
        <v>467</v>
      </c>
      <c r="BO166" s="182" t="s">
        <v>467</v>
      </c>
      <c r="BP166" s="182" t="s">
        <v>467</v>
      </c>
      <c r="BQ166" s="182" t="s">
        <v>467</v>
      </c>
      <c r="BR166" s="182" t="s">
        <v>467</v>
      </c>
      <c r="BS166" s="182" t="s">
        <v>467</v>
      </c>
      <c r="BT166" s="182" t="s">
        <v>467</v>
      </c>
      <c r="BU166" s="182" t="s">
        <v>467</v>
      </c>
      <c r="BV166" s="182" t="s">
        <v>467</v>
      </c>
      <c r="BW166" s="182" t="s">
        <v>467</v>
      </c>
      <c r="BX166" s="182" t="s">
        <v>467</v>
      </c>
      <c r="BY166" s="182" t="s">
        <v>467</v>
      </c>
      <c r="BZ166" s="181">
        <v>187874</v>
      </c>
      <c r="CA166" s="181">
        <v>0</v>
      </c>
      <c r="CB166" s="181">
        <v>7274</v>
      </c>
      <c r="CC166" s="181">
        <v>0</v>
      </c>
      <c r="CD166" s="181">
        <v>0</v>
      </c>
      <c r="CE166" s="181">
        <v>0</v>
      </c>
      <c r="CF166" s="181">
        <v>180600</v>
      </c>
      <c r="CG166" s="181">
        <v>0</v>
      </c>
      <c r="CH166" s="181">
        <v>0</v>
      </c>
      <c r="CI166" s="181">
        <v>0</v>
      </c>
      <c r="CJ166" s="181">
        <v>0</v>
      </c>
      <c r="CK166" s="181">
        <v>0</v>
      </c>
      <c r="CL166" s="181">
        <v>0</v>
      </c>
      <c r="CM166" s="181">
        <v>0</v>
      </c>
      <c r="CN166" s="181">
        <v>0</v>
      </c>
      <c r="CO166" s="181">
        <v>0</v>
      </c>
      <c r="CP166" s="181">
        <v>0</v>
      </c>
      <c r="CQ166" s="182" t="s">
        <v>467</v>
      </c>
      <c r="CR166" s="182" t="s">
        <v>467</v>
      </c>
      <c r="CS166" s="182" t="s">
        <v>467</v>
      </c>
      <c r="CT166" s="181">
        <v>0</v>
      </c>
      <c r="CU166" s="181">
        <v>0</v>
      </c>
      <c r="CV166" s="181">
        <v>0</v>
      </c>
      <c r="CW166" s="181">
        <v>0</v>
      </c>
      <c r="CX166" s="181">
        <v>0</v>
      </c>
      <c r="CY166" s="181">
        <v>0</v>
      </c>
      <c r="CZ166" s="182" t="s">
        <v>467</v>
      </c>
      <c r="DA166" s="182" t="s">
        <v>467</v>
      </c>
      <c r="DB166" s="182" t="s">
        <v>467</v>
      </c>
      <c r="DC166" s="181">
        <v>0</v>
      </c>
      <c r="DD166" s="181">
        <v>0</v>
      </c>
      <c r="DE166" s="181">
        <v>0</v>
      </c>
      <c r="DF166" s="181">
        <v>0</v>
      </c>
      <c r="DG166" s="183">
        <v>0</v>
      </c>
    </row>
    <row r="167" spans="1:111">
      <c r="A167" s="334" t="s">
        <v>867</v>
      </c>
      <c r="B167" s="335" t="s">
        <v>504</v>
      </c>
      <c r="C167" s="335" t="s">
        <v>504</v>
      </c>
      <c r="D167" s="253" t="s">
        <v>868</v>
      </c>
      <c r="E167" s="181">
        <v>933634.91</v>
      </c>
      <c r="F167" s="181">
        <v>846256.91</v>
      </c>
      <c r="G167" s="181">
        <v>267811.20000000001</v>
      </c>
      <c r="H167" s="181">
        <v>194856</v>
      </c>
      <c r="I167" s="181">
        <v>315481.67</v>
      </c>
      <c r="J167" s="181">
        <v>31968</v>
      </c>
      <c r="K167" s="181">
        <v>0</v>
      </c>
      <c r="L167" s="181">
        <v>0</v>
      </c>
      <c r="M167" s="181">
        <v>0</v>
      </c>
      <c r="N167" s="181">
        <v>0</v>
      </c>
      <c r="O167" s="181">
        <v>0</v>
      </c>
      <c r="P167" s="181">
        <v>34705.599999999999</v>
      </c>
      <c r="Q167" s="181">
        <v>0</v>
      </c>
      <c r="R167" s="181">
        <v>0</v>
      </c>
      <c r="S167" s="181">
        <v>1434.44</v>
      </c>
      <c r="T167" s="181">
        <v>87378</v>
      </c>
      <c r="U167" s="181">
        <v>0</v>
      </c>
      <c r="V167" s="181">
        <v>0</v>
      </c>
      <c r="W167" s="181">
        <v>0</v>
      </c>
      <c r="X167" s="181">
        <v>0</v>
      </c>
      <c r="Y167" s="181">
        <v>0</v>
      </c>
      <c r="Z167" s="181">
        <v>0</v>
      </c>
      <c r="AA167" s="181">
        <v>8658</v>
      </c>
      <c r="AB167" s="181">
        <v>0</v>
      </c>
      <c r="AC167" s="181">
        <v>11520</v>
      </c>
      <c r="AD167" s="181">
        <v>0</v>
      </c>
      <c r="AE167" s="181">
        <v>0</v>
      </c>
      <c r="AF167" s="181">
        <v>0</v>
      </c>
      <c r="AG167" s="181">
        <v>0</v>
      </c>
      <c r="AH167" s="181">
        <v>0</v>
      </c>
      <c r="AI167" s="181">
        <v>0</v>
      </c>
      <c r="AJ167" s="181">
        <v>0</v>
      </c>
      <c r="AK167" s="181">
        <v>0</v>
      </c>
      <c r="AL167" s="181">
        <v>0</v>
      </c>
      <c r="AM167" s="181">
        <v>0</v>
      </c>
      <c r="AN167" s="181">
        <v>0</v>
      </c>
      <c r="AO167" s="181">
        <v>0</v>
      </c>
      <c r="AP167" s="181">
        <v>0</v>
      </c>
      <c r="AQ167" s="181">
        <v>0</v>
      </c>
      <c r="AR167" s="181">
        <v>0</v>
      </c>
      <c r="AS167" s="181">
        <v>67200</v>
      </c>
      <c r="AT167" s="181">
        <v>0</v>
      </c>
      <c r="AU167" s="181">
        <v>0</v>
      </c>
      <c r="AV167" s="181">
        <v>0</v>
      </c>
      <c r="AW167" s="181">
        <v>0</v>
      </c>
      <c r="AX167" s="181">
        <v>0</v>
      </c>
      <c r="AY167" s="181">
        <v>0</v>
      </c>
      <c r="AZ167" s="181">
        <v>0</v>
      </c>
      <c r="BA167" s="181">
        <v>0</v>
      </c>
      <c r="BB167" s="181">
        <v>0</v>
      </c>
      <c r="BC167" s="181">
        <v>0</v>
      </c>
      <c r="BD167" s="181">
        <v>0</v>
      </c>
      <c r="BE167" s="181">
        <v>0</v>
      </c>
      <c r="BF167" s="181">
        <v>0</v>
      </c>
      <c r="BG167" s="181">
        <v>0</v>
      </c>
      <c r="BH167" s="181">
        <v>0</v>
      </c>
      <c r="BI167" s="181">
        <v>0</v>
      </c>
      <c r="BJ167" s="181">
        <v>0</v>
      </c>
      <c r="BK167" s="181">
        <v>0</v>
      </c>
      <c r="BL167" s="181">
        <v>0</v>
      </c>
      <c r="BM167" s="182" t="s">
        <v>467</v>
      </c>
      <c r="BN167" s="182" t="s">
        <v>467</v>
      </c>
      <c r="BO167" s="182" t="s">
        <v>467</v>
      </c>
      <c r="BP167" s="182" t="s">
        <v>467</v>
      </c>
      <c r="BQ167" s="182" t="s">
        <v>467</v>
      </c>
      <c r="BR167" s="182" t="s">
        <v>467</v>
      </c>
      <c r="BS167" s="182" t="s">
        <v>467</v>
      </c>
      <c r="BT167" s="182" t="s">
        <v>467</v>
      </c>
      <c r="BU167" s="182" t="s">
        <v>467</v>
      </c>
      <c r="BV167" s="182" t="s">
        <v>467</v>
      </c>
      <c r="BW167" s="182" t="s">
        <v>467</v>
      </c>
      <c r="BX167" s="182" t="s">
        <v>467</v>
      </c>
      <c r="BY167" s="182" t="s">
        <v>467</v>
      </c>
      <c r="BZ167" s="181">
        <v>0</v>
      </c>
      <c r="CA167" s="181">
        <v>0</v>
      </c>
      <c r="CB167" s="181">
        <v>0</v>
      </c>
      <c r="CC167" s="181">
        <v>0</v>
      </c>
      <c r="CD167" s="181">
        <v>0</v>
      </c>
      <c r="CE167" s="181">
        <v>0</v>
      </c>
      <c r="CF167" s="181">
        <v>0</v>
      </c>
      <c r="CG167" s="181">
        <v>0</v>
      </c>
      <c r="CH167" s="181">
        <v>0</v>
      </c>
      <c r="CI167" s="181">
        <v>0</v>
      </c>
      <c r="CJ167" s="181">
        <v>0</v>
      </c>
      <c r="CK167" s="181">
        <v>0</v>
      </c>
      <c r="CL167" s="181">
        <v>0</v>
      </c>
      <c r="CM167" s="181">
        <v>0</v>
      </c>
      <c r="CN167" s="181">
        <v>0</v>
      </c>
      <c r="CO167" s="181">
        <v>0</v>
      </c>
      <c r="CP167" s="181">
        <v>0</v>
      </c>
      <c r="CQ167" s="182" t="s">
        <v>467</v>
      </c>
      <c r="CR167" s="182" t="s">
        <v>467</v>
      </c>
      <c r="CS167" s="182" t="s">
        <v>467</v>
      </c>
      <c r="CT167" s="181">
        <v>0</v>
      </c>
      <c r="CU167" s="181">
        <v>0</v>
      </c>
      <c r="CV167" s="181">
        <v>0</v>
      </c>
      <c r="CW167" s="181">
        <v>0</v>
      </c>
      <c r="CX167" s="181">
        <v>0</v>
      </c>
      <c r="CY167" s="181">
        <v>0</v>
      </c>
      <c r="CZ167" s="182" t="s">
        <v>467</v>
      </c>
      <c r="DA167" s="182" t="s">
        <v>467</v>
      </c>
      <c r="DB167" s="182" t="s">
        <v>467</v>
      </c>
      <c r="DC167" s="181">
        <v>0</v>
      </c>
      <c r="DD167" s="181">
        <v>0</v>
      </c>
      <c r="DE167" s="181">
        <v>0</v>
      </c>
      <c r="DF167" s="181">
        <v>0</v>
      </c>
      <c r="DG167" s="183">
        <v>0</v>
      </c>
    </row>
    <row r="168" spans="1:111">
      <c r="A168" s="334" t="s">
        <v>869</v>
      </c>
      <c r="B168" s="335" t="s">
        <v>504</v>
      </c>
      <c r="C168" s="335" t="s">
        <v>504</v>
      </c>
      <c r="D168" s="253" t="s">
        <v>870</v>
      </c>
      <c r="E168" s="181">
        <v>925593.93</v>
      </c>
      <c r="F168" s="181">
        <v>545578.64</v>
      </c>
      <c r="G168" s="181">
        <v>202953</v>
      </c>
      <c r="H168" s="181">
        <v>0</v>
      </c>
      <c r="I168" s="181">
        <v>250760</v>
      </c>
      <c r="J168" s="181">
        <v>15651</v>
      </c>
      <c r="K168" s="181">
        <v>0</v>
      </c>
      <c r="L168" s="181">
        <v>0</v>
      </c>
      <c r="M168" s="181">
        <v>0</v>
      </c>
      <c r="N168" s="181">
        <v>0</v>
      </c>
      <c r="O168" s="181">
        <v>0</v>
      </c>
      <c r="P168" s="181">
        <v>16568.900000000001</v>
      </c>
      <c r="Q168" s="181">
        <v>0</v>
      </c>
      <c r="R168" s="181">
        <v>0</v>
      </c>
      <c r="S168" s="181">
        <v>59645.74</v>
      </c>
      <c r="T168" s="181">
        <v>380015.29</v>
      </c>
      <c r="U168" s="181">
        <v>78559.039999999994</v>
      </c>
      <c r="V168" s="181">
        <v>0</v>
      </c>
      <c r="W168" s="181">
        <v>0</v>
      </c>
      <c r="X168" s="181">
        <v>1345</v>
      </c>
      <c r="Y168" s="181">
        <v>770</v>
      </c>
      <c r="Z168" s="181">
        <v>7196.85</v>
      </c>
      <c r="AA168" s="181">
        <v>6821.03</v>
      </c>
      <c r="AB168" s="181">
        <v>0</v>
      </c>
      <c r="AC168" s="181">
        <v>8273.8799999999992</v>
      </c>
      <c r="AD168" s="181">
        <v>10241</v>
      </c>
      <c r="AE168" s="181">
        <v>0</v>
      </c>
      <c r="AF168" s="181">
        <v>675</v>
      </c>
      <c r="AG168" s="181">
        <v>0</v>
      </c>
      <c r="AH168" s="181">
        <v>0</v>
      </c>
      <c r="AI168" s="181">
        <v>6587</v>
      </c>
      <c r="AJ168" s="181">
        <v>0</v>
      </c>
      <c r="AK168" s="181">
        <v>0</v>
      </c>
      <c r="AL168" s="181">
        <v>0</v>
      </c>
      <c r="AM168" s="181">
        <v>0</v>
      </c>
      <c r="AN168" s="181">
        <v>147600</v>
      </c>
      <c r="AO168" s="181">
        <v>0</v>
      </c>
      <c r="AP168" s="181">
        <v>9852</v>
      </c>
      <c r="AQ168" s="181">
        <v>0</v>
      </c>
      <c r="AR168" s="181">
        <v>6046.31</v>
      </c>
      <c r="AS168" s="181">
        <v>0</v>
      </c>
      <c r="AT168" s="181">
        <v>0</v>
      </c>
      <c r="AU168" s="181">
        <v>96048.18</v>
      </c>
      <c r="AV168" s="181">
        <v>0</v>
      </c>
      <c r="AW168" s="181">
        <v>0</v>
      </c>
      <c r="AX168" s="181">
        <v>0</v>
      </c>
      <c r="AY168" s="181">
        <v>0</v>
      </c>
      <c r="AZ168" s="181">
        <v>0</v>
      </c>
      <c r="BA168" s="181">
        <v>0</v>
      </c>
      <c r="BB168" s="181">
        <v>0</v>
      </c>
      <c r="BC168" s="181">
        <v>0</v>
      </c>
      <c r="BD168" s="181">
        <v>0</v>
      </c>
      <c r="BE168" s="181">
        <v>0</v>
      </c>
      <c r="BF168" s="181">
        <v>0</v>
      </c>
      <c r="BG168" s="181">
        <v>0</v>
      </c>
      <c r="BH168" s="181">
        <v>0</v>
      </c>
      <c r="BI168" s="181">
        <v>0</v>
      </c>
      <c r="BJ168" s="181">
        <v>0</v>
      </c>
      <c r="BK168" s="181">
        <v>0</v>
      </c>
      <c r="BL168" s="181">
        <v>0</v>
      </c>
      <c r="BM168" s="182" t="s">
        <v>467</v>
      </c>
      <c r="BN168" s="182" t="s">
        <v>467</v>
      </c>
      <c r="BO168" s="182" t="s">
        <v>467</v>
      </c>
      <c r="BP168" s="182" t="s">
        <v>467</v>
      </c>
      <c r="BQ168" s="182" t="s">
        <v>467</v>
      </c>
      <c r="BR168" s="182" t="s">
        <v>467</v>
      </c>
      <c r="BS168" s="182" t="s">
        <v>467</v>
      </c>
      <c r="BT168" s="182" t="s">
        <v>467</v>
      </c>
      <c r="BU168" s="182" t="s">
        <v>467</v>
      </c>
      <c r="BV168" s="182" t="s">
        <v>467</v>
      </c>
      <c r="BW168" s="182" t="s">
        <v>467</v>
      </c>
      <c r="BX168" s="182" t="s">
        <v>467</v>
      </c>
      <c r="BY168" s="182" t="s">
        <v>467</v>
      </c>
      <c r="BZ168" s="181">
        <v>0</v>
      </c>
      <c r="CA168" s="181">
        <v>0</v>
      </c>
      <c r="CB168" s="181">
        <v>0</v>
      </c>
      <c r="CC168" s="181">
        <v>0</v>
      </c>
      <c r="CD168" s="181">
        <v>0</v>
      </c>
      <c r="CE168" s="181">
        <v>0</v>
      </c>
      <c r="CF168" s="181">
        <v>0</v>
      </c>
      <c r="CG168" s="181">
        <v>0</v>
      </c>
      <c r="CH168" s="181">
        <v>0</v>
      </c>
      <c r="CI168" s="181">
        <v>0</v>
      </c>
      <c r="CJ168" s="181">
        <v>0</v>
      </c>
      <c r="CK168" s="181">
        <v>0</v>
      </c>
      <c r="CL168" s="181">
        <v>0</v>
      </c>
      <c r="CM168" s="181">
        <v>0</v>
      </c>
      <c r="CN168" s="181">
        <v>0</v>
      </c>
      <c r="CO168" s="181">
        <v>0</v>
      </c>
      <c r="CP168" s="181">
        <v>0</v>
      </c>
      <c r="CQ168" s="182" t="s">
        <v>467</v>
      </c>
      <c r="CR168" s="182" t="s">
        <v>467</v>
      </c>
      <c r="CS168" s="182" t="s">
        <v>467</v>
      </c>
      <c r="CT168" s="181">
        <v>0</v>
      </c>
      <c r="CU168" s="181">
        <v>0</v>
      </c>
      <c r="CV168" s="181">
        <v>0</v>
      </c>
      <c r="CW168" s="181">
        <v>0</v>
      </c>
      <c r="CX168" s="181">
        <v>0</v>
      </c>
      <c r="CY168" s="181">
        <v>0</v>
      </c>
      <c r="CZ168" s="182" t="s">
        <v>467</v>
      </c>
      <c r="DA168" s="182" t="s">
        <v>467</v>
      </c>
      <c r="DB168" s="182" t="s">
        <v>467</v>
      </c>
      <c r="DC168" s="181">
        <v>0</v>
      </c>
      <c r="DD168" s="181">
        <v>0</v>
      </c>
      <c r="DE168" s="181">
        <v>0</v>
      </c>
      <c r="DF168" s="181">
        <v>0</v>
      </c>
      <c r="DG168" s="183">
        <v>0</v>
      </c>
    </row>
    <row r="169" spans="1:111">
      <c r="A169" s="334" t="s">
        <v>871</v>
      </c>
      <c r="B169" s="335" t="s">
        <v>504</v>
      </c>
      <c r="C169" s="335" t="s">
        <v>504</v>
      </c>
      <c r="D169" s="253" t="s">
        <v>872</v>
      </c>
      <c r="E169" s="181">
        <v>1164</v>
      </c>
      <c r="F169" s="181">
        <v>1164</v>
      </c>
      <c r="G169" s="181">
        <v>0</v>
      </c>
      <c r="H169" s="181">
        <v>0</v>
      </c>
      <c r="I169" s="181">
        <v>0</v>
      </c>
      <c r="J169" s="181">
        <v>0</v>
      </c>
      <c r="K169" s="181">
        <v>0</v>
      </c>
      <c r="L169" s="181">
        <v>0</v>
      </c>
      <c r="M169" s="181">
        <v>0</v>
      </c>
      <c r="N169" s="181">
        <v>0</v>
      </c>
      <c r="O169" s="181">
        <v>0</v>
      </c>
      <c r="P169" s="181">
        <v>0</v>
      </c>
      <c r="Q169" s="181">
        <v>0</v>
      </c>
      <c r="R169" s="181">
        <v>0</v>
      </c>
      <c r="S169" s="181">
        <v>1164</v>
      </c>
      <c r="T169" s="181">
        <v>0</v>
      </c>
      <c r="U169" s="181">
        <v>0</v>
      </c>
      <c r="V169" s="181">
        <v>0</v>
      </c>
      <c r="W169" s="181">
        <v>0</v>
      </c>
      <c r="X169" s="181">
        <v>0</v>
      </c>
      <c r="Y169" s="181">
        <v>0</v>
      </c>
      <c r="Z169" s="181">
        <v>0</v>
      </c>
      <c r="AA169" s="181">
        <v>0</v>
      </c>
      <c r="AB169" s="181">
        <v>0</v>
      </c>
      <c r="AC169" s="181">
        <v>0</v>
      </c>
      <c r="AD169" s="181">
        <v>0</v>
      </c>
      <c r="AE169" s="181">
        <v>0</v>
      </c>
      <c r="AF169" s="181">
        <v>0</v>
      </c>
      <c r="AG169" s="181">
        <v>0</v>
      </c>
      <c r="AH169" s="181">
        <v>0</v>
      </c>
      <c r="AI169" s="181">
        <v>0</v>
      </c>
      <c r="AJ169" s="181">
        <v>0</v>
      </c>
      <c r="AK169" s="181">
        <v>0</v>
      </c>
      <c r="AL169" s="181">
        <v>0</v>
      </c>
      <c r="AM169" s="181">
        <v>0</v>
      </c>
      <c r="AN169" s="181">
        <v>0</v>
      </c>
      <c r="AO169" s="181">
        <v>0</v>
      </c>
      <c r="AP169" s="181">
        <v>0</v>
      </c>
      <c r="AQ169" s="181">
        <v>0</v>
      </c>
      <c r="AR169" s="181">
        <v>0</v>
      </c>
      <c r="AS169" s="181">
        <v>0</v>
      </c>
      <c r="AT169" s="181">
        <v>0</v>
      </c>
      <c r="AU169" s="181">
        <v>0</v>
      </c>
      <c r="AV169" s="181">
        <v>0</v>
      </c>
      <c r="AW169" s="181">
        <v>0</v>
      </c>
      <c r="AX169" s="181">
        <v>0</v>
      </c>
      <c r="AY169" s="181">
        <v>0</v>
      </c>
      <c r="AZ169" s="181">
        <v>0</v>
      </c>
      <c r="BA169" s="181">
        <v>0</v>
      </c>
      <c r="BB169" s="181">
        <v>0</v>
      </c>
      <c r="BC169" s="181">
        <v>0</v>
      </c>
      <c r="BD169" s="181">
        <v>0</v>
      </c>
      <c r="BE169" s="181">
        <v>0</v>
      </c>
      <c r="BF169" s="181">
        <v>0</v>
      </c>
      <c r="BG169" s="181">
        <v>0</v>
      </c>
      <c r="BH169" s="181">
        <v>0</v>
      </c>
      <c r="BI169" s="181">
        <v>0</v>
      </c>
      <c r="BJ169" s="181">
        <v>0</v>
      </c>
      <c r="BK169" s="181">
        <v>0</v>
      </c>
      <c r="BL169" s="181">
        <v>0</v>
      </c>
      <c r="BM169" s="182" t="s">
        <v>467</v>
      </c>
      <c r="BN169" s="182" t="s">
        <v>467</v>
      </c>
      <c r="BO169" s="182" t="s">
        <v>467</v>
      </c>
      <c r="BP169" s="182" t="s">
        <v>467</v>
      </c>
      <c r="BQ169" s="182" t="s">
        <v>467</v>
      </c>
      <c r="BR169" s="182" t="s">
        <v>467</v>
      </c>
      <c r="BS169" s="182" t="s">
        <v>467</v>
      </c>
      <c r="BT169" s="182" t="s">
        <v>467</v>
      </c>
      <c r="BU169" s="182" t="s">
        <v>467</v>
      </c>
      <c r="BV169" s="182" t="s">
        <v>467</v>
      </c>
      <c r="BW169" s="182" t="s">
        <v>467</v>
      </c>
      <c r="BX169" s="182" t="s">
        <v>467</v>
      </c>
      <c r="BY169" s="182" t="s">
        <v>467</v>
      </c>
      <c r="BZ169" s="181">
        <v>0</v>
      </c>
      <c r="CA169" s="181">
        <v>0</v>
      </c>
      <c r="CB169" s="181">
        <v>0</v>
      </c>
      <c r="CC169" s="181">
        <v>0</v>
      </c>
      <c r="CD169" s="181">
        <v>0</v>
      </c>
      <c r="CE169" s="181">
        <v>0</v>
      </c>
      <c r="CF169" s="181">
        <v>0</v>
      </c>
      <c r="CG169" s="181">
        <v>0</v>
      </c>
      <c r="CH169" s="181">
        <v>0</v>
      </c>
      <c r="CI169" s="181">
        <v>0</v>
      </c>
      <c r="CJ169" s="181">
        <v>0</v>
      </c>
      <c r="CK169" s="181">
        <v>0</v>
      </c>
      <c r="CL169" s="181">
        <v>0</v>
      </c>
      <c r="CM169" s="181">
        <v>0</v>
      </c>
      <c r="CN169" s="181">
        <v>0</v>
      </c>
      <c r="CO169" s="181">
        <v>0</v>
      </c>
      <c r="CP169" s="181">
        <v>0</v>
      </c>
      <c r="CQ169" s="182" t="s">
        <v>467</v>
      </c>
      <c r="CR169" s="182" t="s">
        <v>467</v>
      </c>
      <c r="CS169" s="182" t="s">
        <v>467</v>
      </c>
      <c r="CT169" s="181">
        <v>0</v>
      </c>
      <c r="CU169" s="181">
        <v>0</v>
      </c>
      <c r="CV169" s="181">
        <v>0</v>
      </c>
      <c r="CW169" s="181">
        <v>0</v>
      </c>
      <c r="CX169" s="181">
        <v>0</v>
      </c>
      <c r="CY169" s="181">
        <v>0</v>
      </c>
      <c r="CZ169" s="182" t="s">
        <v>467</v>
      </c>
      <c r="DA169" s="182" t="s">
        <v>467</v>
      </c>
      <c r="DB169" s="182" t="s">
        <v>467</v>
      </c>
      <c r="DC169" s="181">
        <v>0</v>
      </c>
      <c r="DD169" s="181">
        <v>0</v>
      </c>
      <c r="DE169" s="181">
        <v>0</v>
      </c>
      <c r="DF169" s="181">
        <v>0</v>
      </c>
      <c r="DG169" s="183">
        <v>0</v>
      </c>
    </row>
    <row r="170" spans="1:111">
      <c r="A170" s="334" t="s">
        <v>873</v>
      </c>
      <c r="B170" s="335" t="s">
        <v>504</v>
      </c>
      <c r="C170" s="335" t="s">
        <v>504</v>
      </c>
      <c r="D170" s="253" t="s">
        <v>874</v>
      </c>
      <c r="E170" s="181">
        <v>9110165.3200000003</v>
      </c>
      <c r="F170" s="181">
        <v>8497844.7799999993</v>
      </c>
      <c r="G170" s="181">
        <v>2942927.83</v>
      </c>
      <c r="H170" s="181">
        <v>2029243</v>
      </c>
      <c r="I170" s="181">
        <v>182955.33</v>
      </c>
      <c r="J170" s="181">
        <v>248477.26</v>
      </c>
      <c r="K170" s="181">
        <v>2992077.83</v>
      </c>
      <c r="L170" s="181">
        <v>0</v>
      </c>
      <c r="M170" s="181">
        <v>0</v>
      </c>
      <c r="N170" s="181">
        <v>26607</v>
      </c>
      <c r="O170" s="181">
        <v>11695</v>
      </c>
      <c r="P170" s="181">
        <v>55090.53</v>
      </c>
      <c r="Q170" s="181">
        <v>8771</v>
      </c>
      <c r="R170" s="181">
        <v>0</v>
      </c>
      <c r="S170" s="181">
        <v>0</v>
      </c>
      <c r="T170" s="181">
        <v>573240.04</v>
      </c>
      <c r="U170" s="181">
        <v>113193.16</v>
      </c>
      <c r="V170" s="181">
        <v>550</v>
      </c>
      <c r="W170" s="181">
        <v>0</v>
      </c>
      <c r="X170" s="181">
        <v>1684.43</v>
      </c>
      <c r="Y170" s="181">
        <v>13283.39</v>
      </c>
      <c r="Z170" s="181">
        <v>140367.72</v>
      </c>
      <c r="AA170" s="181">
        <v>44603.3</v>
      </c>
      <c r="AB170" s="181">
        <v>0</v>
      </c>
      <c r="AC170" s="181">
        <v>40325</v>
      </c>
      <c r="AD170" s="181">
        <v>14902.6</v>
      </c>
      <c r="AE170" s="181">
        <v>0</v>
      </c>
      <c r="AF170" s="181">
        <v>3467</v>
      </c>
      <c r="AG170" s="181">
        <v>0</v>
      </c>
      <c r="AH170" s="181">
        <v>1000</v>
      </c>
      <c r="AI170" s="181">
        <v>10800</v>
      </c>
      <c r="AJ170" s="181">
        <v>3488</v>
      </c>
      <c r="AK170" s="181">
        <v>0</v>
      </c>
      <c r="AL170" s="181">
        <v>0</v>
      </c>
      <c r="AM170" s="181">
        <v>0</v>
      </c>
      <c r="AN170" s="181">
        <v>2700</v>
      </c>
      <c r="AO170" s="181">
        <v>0</v>
      </c>
      <c r="AP170" s="181">
        <v>127974.15</v>
      </c>
      <c r="AQ170" s="181">
        <v>6042.57</v>
      </c>
      <c r="AR170" s="181">
        <v>10000</v>
      </c>
      <c r="AS170" s="181">
        <v>0</v>
      </c>
      <c r="AT170" s="181">
        <v>0</v>
      </c>
      <c r="AU170" s="181">
        <v>38858.720000000001</v>
      </c>
      <c r="AV170" s="181">
        <v>39080.5</v>
      </c>
      <c r="AW170" s="181">
        <v>0</v>
      </c>
      <c r="AX170" s="181">
        <v>0</v>
      </c>
      <c r="AY170" s="181">
        <v>0</v>
      </c>
      <c r="AZ170" s="181">
        <v>0</v>
      </c>
      <c r="BA170" s="181">
        <v>12080.5</v>
      </c>
      <c r="BB170" s="181">
        <v>8000</v>
      </c>
      <c r="BC170" s="181">
        <v>0</v>
      </c>
      <c r="BD170" s="181">
        <v>0</v>
      </c>
      <c r="BE170" s="181">
        <v>0</v>
      </c>
      <c r="BF170" s="181">
        <v>0</v>
      </c>
      <c r="BG170" s="181">
        <v>19000</v>
      </c>
      <c r="BH170" s="181">
        <v>0</v>
      </c>
      <c r="BI170" s="181">
        <v>0</v>
      </c>
      <c r="BJ170" s="181">
        <v>0</v>
      </c>
      <c r="BK170" s="181">
        <v>0</v>
      </c>
      <c r="BL170" s="181">
        <v>0</v>
      </c>
      <c r="BM170" s="182" t="s">
        <v>467</v>
      </c>
      <c r="BN170" s="182" t="s">
        <v>467</v>
      </c>
      <c r="BO170" s="182" t="s">
        <v>467</v>
      </c>
      <c r="BP170" s="182" t="s">
        <v>467</v>
      </c>
      <c r="BQ170" s="182" t="s">
        <v>467</v>
      </c>
      <c r="BR170" s="182" t="s">
        <v>467</v>
      </c>
      <c r="BS170" s="182" t="s">
        <v>467</v>
      </c>
      <c r="BT170" s="182" t="s">
        <v>467</v>
      </c>
      <c r="BU170" s="182" t="s">
        <v>467</v>
      </c>
      <c r="BV170" s="182" t="s">
        <v>467</v>
      </c>
      <c r="BW170" s="182" t="s">
        <v>467</v>
      </c>
      <c r="BX170" s="182" t="s">
        <v>467</v>
      </c>
      <c r="BY170" s="182" t="s">
        <v>467</v>
      </c>
      <c r="BZ170" s="181">
        <v>0</v>
      </c>
      <c r="CA170" s="181">
        <v>0</v>
      </c>
      <c r="CB170" s="181">
        <v>0</v>
      </c>
      <c r="CC170" s="181">
        <v>0</v>
      </c>
      <c r="CD170" s="181">
        <v>0</v>
      </c>
      <c r="CE170" s="181">
        <v>0</v>
      </c>
      <c r="CF170" s="181">
        <v>0</v>
      </c>
      <c r="CG170" s="181">
        <v>0</v>
      </c>
      <c r="CH170" s="181">
        <v>0</v>
      </c>
      <c r="CI170" s="181">
        <v>0</v>
      </c>
      <c r="CJ170" s="181">
        <v>0</v>
      </c>
      <c r="CK170" s="181">
        <v>0</v>
      </c>
      <c r="CL170" s="181">
        <v>0</v>
      </c>
      <c r="CM170" s="181">
        <v>0</v>
      </c>
      <c r="CN170" s="181">
        <v>0</v>
      </c>
      <c r="CO170" s="181">
        <v>0</v>
      </c>
      <c r="CP170" s="181">
        <v>0</v>
      </c>
      <c r="CQ170" s="182" t="s">
        <v>467</v>
      </c>
      <c r="CR170" s="182" t="s">
        <v>467</v>
      </c>
      <c r="CS170" s="182" t="s">
        <v>467</v>
      </c>
      <c r="CT170" s="181">
        <v>0</v>
      </c>
      <c r="CU170" s="181">
        <v>0</v>
      </c>
      <c r="CV170" s="181">
        <v>0</v>
      </c>
      <c r="CW170" s="181">
        <v>0</v>
      </c>
      <c r="CX170" s="181">
        <v>0</v>
      </c>
      <c r="CY170" s="181">
        <v>0</v>
      </c>
      <c r="CZ170" s="182" t="s">
        <v>467</v>
      </c>
      <c r="DA170" s="182" t="s">
        <v>467</v>
      </c>
      <c r="DB170" s="182" t="s">
        <v>467</v>
      </c>
      <c r="DC170" s="181">
        <v>0</v>
      </c>
      <c r="DD170" s="181">
        <v>0</v>
      </c>
      <c r="DE170" s="181">
        <v>0</v>
      </c>
      <c r="DF170" s="181">
        <v>0</v>
      </c>
      <c r="DG170" s="183">
        <v>0</v>
      </c>
    </row>
    <row r="171" spans="1:111">
      <c r="A171" s="334" t="s">
        <v>875</v>
      </c>
      <c r="B171" s="335" t="s">
        <v>504</v>
      </c>
      <c r="C171" s="335" t="s">
        <v>504</v>
      </c>
      <c r="D171" s="253" t="s">
        <v>625</v>
      </c>
      <c r="E171" s="181">
        <v>3641775.08</v>
      </c>
      <c r="F171" s="181">
        <v>3250488.26</v>
      </c>
      <c r="G171" s="181">
        <v>990442</v>
      </c>
      <c r="H171" s="181">
        <v>898820</v>
      </c>
      <c r="I171" s="181">
        <v>86320</v>
      </c>
      <c r="J171" s="181">
        <v>88739.26</v>
      </c>
      <c r="K171" s="181">
        <v>1186167</v>
      </c>
      <c r="L171" s="181">
        <v>0</v>
      </c>
      <c r="M171" s="181">
        <v>0</v>
      </c>
      <c r="N171" s="181">
        <v>0</v>
      </c>
      <c r="O171" s="181">
        <v>0</v>
      </c>
      <c r="P171" s="181">
        <v>0</v>
      </c>
      <c r="Q171" s="181">
        <v>0</v>
      </c>
      <c r="R171" s="181">
        <v>0</v>
      </c>
      <c r="S171" s="181">
        <v>0</v>
      </c>
      <c r="T171" s="181">
        <v>391286.82</v>
      </c>
      <c r="U171" s="181">
        <v>73888.86</v>
      </c>
      <c r="V171" s="181">
        <v>550</v>
      </c>
      <c r="W171" s="181">
        <v>0</v>
      </c>
      <c r="X171" s="181">
        <v>512</v>
      </c>
      <c r="Y171" s="181">
        <v>13283.39</v>
      </c>
      <c r="Z171" s="181">
        <v>140367.72</v>
      </c>
      <c r="AA171" s="181">
        <v>34603.300000000003</v>
      </c>
      <c r="AB171" s="181">
        <v>0</v>
      </c>
      <c r="AC171" s="181">
        <v>34565</v>
      </c>
      <c r="AD171" s="181">
        <v>0</v>
      </c>
      <c r="AE171" s="181">
        <v>0</v>
      </c>
      <c r="AF171" s="181">
        <v>120</v>
      </c>
      <c r="AG171" s="181">
        <v>0</v>
      </c>
      <c r="AH171" s="181">
        <v>1000</v>
      </c>
      <c r="AI171" s="181">
        <v>10000</v>
      </c>
      <c r="AJ171" s="181">
        <v>1000</v>
      </c>
      <c r="AK171" s="181">
        <v>0</v>
      </c>
      <c r="AL171" s="181">
        <v>0</v>
      </c>
      <c r="AM171" s="181">
        <v>0</v>
      </c>
      <c r="AN171" s="181">
        <v>2700</v>
      </c>
      <c r="AO171" s="181">
        <v>0</v>
      </c>
      <c r="AP171" s="181">
        <v>47986.63</v>
      </c>
      <c r="AQ171" s="181">
        <v>0</v>
      </c>
      <c r="AR171" s="181">
        <v>10000</v>
      </c>
      <c r="AS171" s="181">
        <v>0</v>
      </c>
      <c r="AT171" s="181">
        <v>0</v>
      </c>
      <c r="AU171" s="181">
        <v>20709.919999999998</v>
      </c>
      <c r="AV171" s="181">
        <v>0</v>
      </c>
      <c r="AW171" s="181">
        <v>0</v>
      </c>
      <c r="AX171" s="181">
        <v>0</v>
      </c>
      <c r="AY171" s="181">
        <v>0</v>
      </c>
      <c r="AZ171" s="181">
        <v>0</v>
      </c>
      <c r="BA171" s="181">
        <v>0</v>
      </c>
      <c r="BB171" s="181">
        <v>0</v>
      </c>
      <c r="BC171" s="181">
        <v>0</v>
      </c>
      <c r="BD171" s="181">
        <v>0</v>
      </c>
      <c r="BE171" s="181">
        <v>0</v>
      </c>
      <c r="BF171" s="181">
        <v>0</v>
      </c>
      <c r="BG171" s="181">
        <v>0</v>
      </c>
      <c r="BH171" s="181">
        <v>0</v>
      </c>
      <c r="BI171" s="181">
        <v>0</v>
      </c>
      <c r="BJ171" s="181">
        <v>0</v>
      </c>
      <c r="BK171" s="181">
        <v>0</v>
      </c>
      <c r="BL171" s="181">
        <v>0</v>
      </c>
      <c r="BM171" s="182" t="s">
        <v>467</v>
      </c>
      <c r="BN171" s="182" t="s">
        <v>467</v>
      </c>
      <c r="BO171" s="182" t="s">
        <v>467</v>
      </c>
      <c r="BP171" s="182" t="s">
        <v>467</v>
      </c>
      <c r="BQ171" s="182" t="s">
        <v>467</v>
      </c>
      <c r="BR171" s="182" t="s">
        <v>467</v>
      </c>
      <c r="BS171" s="182" t="s">
        <v>467</v>
      </c>
      <c r="BT171" s="182" t="s">
        <v>467</v>
      </c>
      <c r="BU171" s="182" t="s">
        <v>467</v>
      </c>
      <c r="BV171" s="182" t="s">
        <v>467</v>
      </c>
      <c r="BW171" s="182" t="s">
        <v>467</v>
      </c>
      <c r="BX171" s="182" t="s">
        <v>467</v>
      </c>
      <c r="BY171" s="182" t="s">
        <v>467</v>
      </c>
      <c r="BZ171" s="181">
        <v>0</v>
      </c>
      <c r="CA171" s="181">
        <v>0</v>
      </c>
      <c r="CB171" s="181">
        <v>0</v>
      </c>
      <c r="CC171" s="181">
        <v>0</v>
      </c>
      <c r="CD171" s="181">
        <v>0</v>
      </c>
      <c r="CE171" s="181">
        <v>0</v>
      </c>
      <c r="CF171" s="181">
        <v>0</v>
      </c>
      <c r="CG171" s="181">
        <v>0</v>
      </c>
      <c r="CH171" s="181">
        <v>0</v>
      </c>
      <c r="CI171" s="181">
        <v>0</v>
      </c>
      <c r="CJ171" s="181">
        <v>0</v>
      </c>
      <c r="CK171" s="181">
        <v>0</v>
      </c>
      <c r="CL171" s="181">
        <v>0</v>
      </c>
      <c r="CM171" s="181">
        <v>0</v>
      </c>
      <c r="CN171" s="181">
        <v>0</v>
      </c>
      <c r="CO171" s="181">
        <v>0</v>
      </c>
      <c r="CP171" s="181">
        <v>0</v>
      </c>
      <c r="CQ171" s="182" t="s">
        <v>467</v>
      </c>
      <c r="CR171" s="182" t="s">
        <v>467</v>
      </c>
      <c r="CS171" s="182" t="s">
        <v>467</v>
      </c>
      <c r="CT171" s="181">
        <v>0</v>
      </c>
      <c r="CU171" s="181">
        <v>0</v>
      </c>
      <c r="CV171" s="181">
        <v>0</v>
      </c>
      <c r="CW171" s="181">
        <v>0</v>
      </c>
      <c r="CX171" s="181">
        <v>0</v>
      </c>
      <c r="CY171" s="181">
        <v>0</v>
      </c>
      <c r="CZ171" s="182" t="s">
        <v>467</v>
      </c>
      <c r="DA171" s="182" t="s">
        <v>467</v>
      </c>
      <c r="DB171" s="182" t="s">
        <v>467</v>
      </c>
      <c r="DC171" s="181">
        <v>0</v>
      </c>
      <c r="DD171" s="181">
        <v>0</v>
      </c>
      <c r="DE171" s="181">
        <v>0</v>
      </c>
      <c r="DF171" s="181">
        <v>0</v>
      </c>
      <c r="DG171" s="183">
        <v>0</v>
      </c>
    </row>
    <row r="172" spans="1:111">
      <c r="A172" s="334" t="s">
        <v>876</v>
      </c>
      <c r="B172" s="335" t="s">
        <v>504</v>
      </c>
      <c r="C172" s="335" t="s">
        <v>504</v>
      </c>
      <c r="D172" s="253" t="s">
        <v>638</v>
      </c>
      <c r="E172" s="181">
        <v>308255</v>
      </c>
      <c r="F172" s="181">
        <v>289315.43</v>
      </c>
      <c r="G172" s="181">
        <v>137626</v>
      </c>
      <c r="H172" s="181">
        <v>0</v>
      </c>
      <c r="I172" s="181">
        <v>0</v>
      </c>
      <c r="J172" s="181">
        <v>16536</v>
      </c>
      <c r="K172" s="181">
        <v>116410</v>
      </c>
      <c r="L172" s="181">
        <v>0</v>
      </c>
      <c r="M172" s="181">
        <v>0</v>
      </c>
      <c r="N172" s="181">
        <v>0</v>
      </c>
      <c r="O172" s="181">
        <v>0</v>
      </c>
      <c r="P172" s="181">
        <v>18743.43</v>
      </c>
      <c r="Q172" s="181">
        <v>0</v>
      </c>
      <c r="R172" s="181">
        <v>0</v>
      </c>
      <c r="S172" s="181">
        <v>0</v>
      </c>
      <c r="T172" s="181">
        <v>18939.57</v>
      </c>
      <c r="U172" s="181">
        <v>0</v>
      </c>
      <c r="V172" s="181">
        <v>0</v>
      </c>
      <c r="W172" s="181">
        <v>0</v>
      </c>
      <c r="X172" s="181">
        <v>0</v>
      </c>
      <c r="Y172" s="181">
        <v>0</v>
      </c>
      <c r="Z172" s="181">
        <v>0</v>
      </c>
      <c r="AA172" s="181">
        <v>0</v>
      </c>
      <c r="AB172" s="181">
        <v>0</v>
      </c>
      <c r="AC172" s="181">
        <v>5760</v>
      </c>
      <c r="AD172" s="181">
        <v>0</v>
      </c>
      <c r="AE172" s="181">
        <v>0</v>
      </c>
      <c r="AF172" s="181">
        <v>0</v>
      </c>
      <c r="AG172" s="181">
        <v>0</v>
      </c>
      <c r="AH172" s="181">
        <v>0</v>
      </c>
      <c r="AI172" s="181">
        <v>0</v>
      </c>
      <c r="AJ172" s="181">
        <v>0</v>
      </c>
      <c r="AK172" s="181">
        <v>0</v>
      </c>
      <c r="AL172" s="181">
        <v>0</v>
      </c>
      <c r="AM172" s="181">
        <v>0</v>
      </c>
      <c r="AN172" s="181">
        <v>0</v>
      </c>
      <c r="AO172" s="181">
        <v>0</v>
      </c>
      <c r="AP172" s="181">
        <v>7137</v>
      </c>
      <c r="AQ172" s="181">
        <v>6042.57</v>
      </c>
      <c r="AR172" s="181">
        <v>0</v>
      </c>
      <c r="AS172" s="181">
        <v>0</v>
      </c>
      <c r="AT172" s="181">
        <v>0</v>
      </c>
      <c r="AU172" s="181">
        <v>0</v>
      </c>
      <c r="AV172" s="181">
        <v>0</v>
      </c>
      <c r="AW172" s="181">
        <v>0</v>
      </c>
      <c r="AX172" s="181">
        <v>0</v>
      </c>
      <c r="AY172" s="181">
        <v>0</v>
      </c>
      <c r="AZ172" s="181">
        <v>0</v>
      </c>
      <c r="BA172" s="181">
        <v>0</v>
      </c>
      <c r="BB172" s="181">
        <v>0</v>
      </c>
      <c r="BC172" s="181">
        <v>0</v>
      </c>
      <c r="BD172" s="181">
        <v>0</v>
      </c>
      <c r="BE172" s="181">
        <v>0</v>
      </c>
      <c r="BF172" s="181">
        <v>0</v>
      </c>
      <c r="BG172" s="181">
        <v>0</v>
      </c>
      <c r="BH172" s="181">
        <v>0</v>
      </c>
      <c r="BI172" s="181">
        <v>0</v>
      </c>
      <c r="BJ172" s="181">
        <v>0</v>
      </c>
      <c r="BK172" s="181">
        <v>0</v>
      </c>
      <c r="BL172" s="181">
        <v>0</v>
      </c>
      <c r="BM172" s="182" t="s">
        <v>467</v>
      </c>
      <c r="BN172" s="182" t="s">
        <v>467</v>
      </c>
      <c r="BO172" s="182" t="s">
        <v>467</v>
      </c>
      <c r="BP172" s="182" t="s">
        <v>467</v>
      </c>
      <c r="BQ172" s="182" t="s">
        <v>467</v>
      </c>
      <c r="BR172" s="182" t="s">
        <v>467</v>
      </c>
      <c r="BS172" s="182" t="s">
        <v>467</v>
      </c>
      <c r="BT172" s="182" t="s">
        <v>467</v>
      </c>
      <c r="BU172" s="182" t="s">
        <v>467</v>
      </c>
      <c r="BV172" s="182" t="s">
        <v>467</v>
      </c>
      <c r="BW172" s="182" t="s">
        <v>467</v>
      </c>
      <c r="BX172" s="182" t="s">
        <v>467</v>
      </c>
      <c r="BY172" s="182" t="s">
        <v>467</v>
      </c>
      <c r="BZ172" s="181">
        <v>0</v>
      </c>
      <c r="CA172" s="181">
        <v>0</v>
      </c>
      <c r="CB172" s="181">
        <v>0</v>
      </c>
      <c r="CC172" s="181">
        <v>0</v>
      </c>
      <c r="CD172" s="181">
        <v>0</v>
      </c>
      <c r="CE172" s="181">
        <v>0</v>
      </c>
      <c r="CF172" s="181">
        <v>0</v>
      </c>
      <c r="CG172" s="181">
        <v>0</v>
      </c>
      <c r="CH172" s="181">
        <v>0</v>
      </c>
      <c r="CI172" s="181">
        <v>0</v>
      </c>
      <c r="CJ172" s="181">
        <v>0</v>
      </c>
      <c r="CK172" s="181">
        <v>0</v>
      </c>
      <c r="CL172" s="181">
        <v>0</v>
      </c>
      <c r="CM172" s="181">
        <v>0</v>
      </c>
      <c r="CN172" s="181">
        <v>0</v>
      </c>
      <c r="CO172" s="181">
        <v>0</v>
      </c>
      <c r="CP172" s="181">
        <v>0</v>
      </c>
      <c r="CQ172" s="182" t="s">
        <v>467</v>
      </c>
      <c r="CR172" s="182" t="s">
        <v>467</v>
      </c>
      <c r="CS172" s="182" t="s">
        <v>467</v>
      </c>
      <c r="CT172" s="181">
        <v>0</v>
      </c>
      <c r="CU172" s="181">
        <v>0</v>
      </c>
      <c r="CV172" s="181">
        <v>0</v>
      </c>
      <c r="CW172" s="181">
        <v>0</v>
      </c>
      <c r="CX172" s="181">
        <v>0</v>
      </c>
      <c r="CY172" s="181">
        <v>0</v>
      </c>
      <c r="CZ172" s="182" t="s">
        <v>467</v>
      </c>
      <c r="DA172" s="182" t="s">
        <v>467</v>
      </c>
      <c r="DB172" s="182" t="s">
        <v>467</v>
      </c>
      <c r="DC172" s="181">
        <v>0</v>
      </c>
      <c r="DD172" s="181">
        <v>0</v>
      </c>
      <c r="DE172" s="181">
        <v>0</v>
      </c>
      <c r="DF172" s="181">
        <v>0</v>
      </c>
      <c r="DG172" s="183">
        <v>0</v>
      </c>
    </row>
    <row r="173" spans="1:111">
      <c r="A173" s="334" t="s">
        <v>877</v>
      </c>
      <c r="B173" s="335" t="s">
        <v>504</v>
      </c>
      <c r="C173" s="335" t="s">
        <v>504</v>
      </c>
      <c r="D173" s="253" t="s">
        <v>627</v>
      </c>
      <c r="E173" s="181">
        <v>448009</v>
      </c>
      <c r="F173" s="181">
        <v>442161</v>
      </c>
      <c r="G173" s="181">
        <v>162738</v>
      </c>
      <c r="H173" s="181">
        <v>76212</v>
      </c>
      <c r="I173" s="181">
        <v>0</v>
      </c>
      <c r="J173" s="181">
        <v>0</v>
      </c>
      <c r="K173" s="181">
        <v>154244</v>
      </c>
      <c r="L173" s="181">
        <v>0</v>
      </c>
      <c r="M173" s="181">
        <v>0</v>
      </c>
      <c r="N173" s="181">
        <v>26607</v>
      </c>
      <c r="O173" s="181">
        <v>11695</v>
      </c>
      <c r="P173" s="181">
        <v>1894</v>
      </c>
      <c r="Q173" s="181">
        <v>8771</v>
      </c>
      <c r="R173" s="181">
        <v>0</v>
      </c>
      <c r="S173" s="181">
        <v>0</v>
      </c>
      <c r="T173" s="181">
        <v>5848</v>
      </c>
      <c r="U173" s="181">
        <v>0</v>
      </c>
      <c r="V173" s="181">
        <v>0</v>
      </c>
      <c r="W173" s="181">
        <v>0</v>
      </c>
      <c r="X173" s="181">
        <v>0</v>
      </c>
      <c r="Y173" s="181">
        <v>0</v>
      </c>
      <c r="Z173" s="181">
        <v>0</v>
      </c>
      <c r="AA173" s="181">
        <v>0</v>
      </c>
      <c r="AB173" s="181">
        <v>0</v>
      </c>
      <c r="AC173" s="181">
        <v>0</v>
      </c>
      <c r="AD173" s="181">
        <v>0</v>
      </c>
      <c r="AE173" s="181">
        <v>0</v>
      </c>
      <c r="AF173" s="181">
        <v>0</v>
      </c>
      <c r="AG173" s="181">
        <v>0</v>
      </c>
      <c r="AH173" s="181">
        <v>0</v>
      </c>
      <c r="AI173" s="181">
        <v>0</v>
      </c>
      <c r="AJ173" s="181">
        <v>0</v>
      </c>
      <c r="AK173" s="181">
        <v>0</v>
      </c>
      <c r="AL173" s="181">
        <v>0</v>
      </c>
      <c r="AM173" s="181">
        <v>0</v>
      </c>
      <c r="AN173" s="181">
        <v>0</v>
      </c>
      <c r="AO173" s="181">
        <v>0</v>
      </c>
      <c r="AP173" s="181">
        <v>5848</v>
      </c>
      <c r="AQ173" s="181">
        <v>0</v>
      </c>
      <c r="AR173" s="181">
        <v>0</v>
      </c>
      <c r="AS173" s="181">
        <v>0</v>
      </c>
      <c r="AT173" s="181">
        <v>0</v>
      </c>
      <c r="AU173" s="181">
        <v>0</v>
      </c>
      <c r="AV173" s="181">
        <v>0</v>
      </c>
      <c r="AW173" s="181">
        <v>0</v>
      </c>
      <c r="AX173" s="181">
        <v>0</v>
      </c>
      <c r="AY173" s="181">
        <v>0</v>
      </c>
      <c r="AZ173" s="181">
        <v>0</v>
      </c>
      <c r="BA173" s="181">
        <v>0</v>
      </c>
      <c r="BB173" s="181">
        <v>0</v>
      </c>
      <c r="BC173" s="181">
        <v>0</v>
      </c>
      <c r="BD173" s="181">
        <v>0</v>
      </c>
      <c r="BE173" s="181">
        <v>0</v>
      </c>
      <c r="BF173" s="181">
        <v>0</v>
      </c>
      <c r="BG173" s="181">
        <v>0</v>
      </c>
      <c r="BH173" s="181">
        <v>0</v>
      </c>
      <c r="BI173" s="181">
        <v>0</v>
      </c>
      <c r="BJ173" s="181">
        <v>0</v>
      </c>
      <c r="BK173" s="181">
        <v>0</v>
      </c>
      <c r="BL173" s="181">
        <v>0</v>
      </c>
      <c r="BM173" s="182" t="s">
        <v>467</v>
      </c>
      <c r="BN173" s="182" t="s">
        <v>467</v>
      </c>
      <c r="BO173" s="182" t="s">
        <v>467</v>
      </c>
      <c r="BP173" s="182" t="s">
        <v>467</v>
      </c>
      <c r="BQ173" s="182" t="s">
        <v>467</v>
      </c>
      <c r="BR173" s="182" t="s">
        <v>467</v>
      </c>
      <c r="BS173" s="182" t="s">
        <v>467</v>
      </c>
      <c r="BT173" s="182" t="s">
        <v>467</v>
      </c>
      <c r="BU173" s="182" t="s">
        <v>467</v>
      </c>
      <c r="BV173" s="182" t="s">
        <v>467</v>
      </c>
      <c r="BW173" s="182" t="s">
        <v>467</v>
      </c>
      <c r="BX173" s="182" t="s">
        <v>467</v>
      </c>
      <c r="BY173" s="182" t="s">
        <v>467</v>
      </c>
      <c r="BZ173" s="181">
        <v>0</v>
      </c>
      <c r="CA173" s="181">
        <v>0</v>
      </c>
      <c r="CB173" s="181">
        <v>0</v>
      </c>
      <c r="CC173" s="181">
        <v>0</v>
      </c>
      <c r="CD173" s="181">
        <v>0</v>
      </c>
      <c r="CE173" s="181">
        <v>0</v>
      </c>
      <c r="CF173" s="181">
        <v>0</v>
      </c>
      <c r="CG173" s="181">
        <v>0</v>
      </c>
      <c r="CH173" s="181">
        <v>0</v>
      </c>
      <c r="CI173" s="181">
        <v>0</v>
      </c>
      <c r="CJ173" s="181">
        <v>0</v>
      </c>
      <c r="CK173" s="181">
        <v>0</v>
      </c>
      <c r="CL173" s="181">
        <v>0</v>
      </c>
      <c r="CM173" s="181">
        <v>0</v>
      </c>
      <c r="CN173" s="181">
        <v>0</v>
      </c>
      <c r="CO173" s="181">
        <v>0</v>
      </c>
      <c r="CP173" s="181">
        <v>0</v>
      </c>
      <c r="CQ173" s="182" t="s">
        <v>467</v>
      </c>
      <c r="CR173" s="182" t="s">
        <v>467</v>
      </c>
      <c r="CS173" s="182" t="s">
        <v>467</v>
      </c>
      <c r="CT173" s="181">
        <v>0</v>
      </c>
      <c r="CU173" s="181">
        <v>0</v>
      </c>
      <c r="CV173" s="181">
        <v>0</v>
      </c>
      <c r="CW173" s="181">
        <v>0</v>
      </c>
      <c r="CX173" s="181">
        <v>0</v>
      </c>
      <c r="CY173" s="181">
        <v>0</v>
      </c>
      <c r="CZ173" s="182" t="s">
        <v>467</v>
      </c>
      <c r="DA173" s="182" t="s">
        <v>467</v>
      </c>
      <c r="DB173" s="182" t="s">
        <v>467</v>
      </c>
      <c r="DC173" s="181">
        <v>0</v>
      </c>
      <c r="DD173" s="181">
        <v>0</v>
      </c>
      <c r="DE173" s="181">
        <v>0</v>
      </c>
      <c r="DF173" s="181">
        <v>0</v>
      </c>
      <c r="DG173" s="183">
        <v>0</v>
      </c>
    </row>
    <row r="174" spans="1:111">
      <c r="A174" s="334" t="s">
        <v>878</v>
      </c>
      <c r="B174" s="335" t="s">
        <v>504</v>
      </c>
      <c r="C174" s="335" t="s">
        <v>504</v>
      </c>
      <c r="D174" s="253" t="s">
        <v>879</v>
      </c>
      <c r="E174" s="181">
        <v>19000</v>
      </c>
      <c r="F174" s="181">
        <v>0</v>
      </c>
      <c r="G174" s="181">
        <v>0</v>
      </c>
      <c r="H174" s="181">
        <v>0</v>
      </c>
      <c r="I174" s="181">
        <v>0</v>
      </c>
      <c r="J174" s="181">
        <v>0</v>
      </c>
      <c r="K174" s="181">
        <v>0</v>
      </c>
      <c r="L174" s="181">
        <v>0</v>
      </c>
      <c r="M174" s="181">
        <v>0</v>
      </c>
      <c r="N174" s="181">
        <v>0</v>
      </c>
      <c r="O174" s="181">
        <v>0</v>
      </c>
      <c r="P174" s="181">
        <v>0</v>
      </c>
      <c r="Q174" s="181">
        <v>0</v>
      </c>
      <c r="R174" s="181">
        <v>0</v>
      </c>
      <c r="S174" s="181">
        <v>0</v>
      </c>
      <c r="T174" s="181">
        <v>0</v>
      </c>
      <c r="U174" s="181">
        <v>0</v>
      </c>
      <c r="V174" s="181">
        <v>0</v>
      </c>
      <c r="W174" s="181">
        <v>0</v>
      </c>
      <c r="X174" s="181">
        <v>0</v>
      </c>
      <c r="Y174" s="181">
        <v>0</v>
      </c>
      <c r="Z174" s="181">
        <v>0</v>
      </c>
      <c r="AA174" s="181">
        <v>0</v>
      </c>
      <c r="AB174" s="181">
        <v>0</v>
      </c>
      <c r="AC174" s="181">
        <v>0</v>
      </c>
      <c r="AD174" s="181">
        <v>0</v>
      </c>
      <c r="AE174" s="181">
        <v>0</v>
      </c>
      <c r="AF174" s="181">
        <v>0</v>
      </c>
      <c r="AG174" s="181">
        <v>0</v>
      </c>
      <c r="AH174" s="181">
        <v>0</v>
      </c>
      <c r="AI174" s="181">
        <v>0</v>
      </c>
      <c r="AJ174" s="181">
        <v>0</v>
      </c>
      <c r="AK174" s="181">
        <v>0</v>
      </c>
      <c r="AL174" s="181">
        <v>0</v>
      </c>
      <c r="AM174" s="181">
        <v>0</v>
      </c>
      <c r="AN174" s="181">
        <v>0</v>
      </c>
      <c r="AO174" s="181">
        <v>0</v>
      </c>
      <c r="AP174" s="181">
        <v>0</v>
      </c>
      <c r="AQ174" s="181">
        <v>0</v>
      </c>
      <c r="AR174" s="181">
        <v>0</v>
      </c>
      <c r="AS174" s="181">
        <v>0</v>
      </c>
      <c r="AT174" s="181">
        <v>0</v>
      </c>
      <c r="AU174" s="181">
        <v>0</v>
      </c>
      <c r="AV174" s="181">
        <v>19000</v>
      </c>
      <c r="AW174" s="181">
        <v>0</v>
      </c>
      <c r="AX174" s="181">
        <v>0</v>
      </c>
      <c r="AY174" s="181">
        <v>0</v>
      </c>
      <c r="AZ174" s="181">
        <v>0</v>
      </c>
      <c r="BA174" s="181">
        <v>0</v>
      </c>
      <c r="BB174" s="181">
        <v>0</v>
      </c>
      <c r="BC174" s="181">
        <v>0</v>
      </c>
      <c r="BD174" s="181">
        <v>0</v>
      </c>
      <c r="BE174" s="181">
        <v>0</v>
      </c>
      <c r="BF174" s="181">
        <v>0</v>
      </c>
      <c r="BG174" s="181">
        <v>19000</v>
      </c>
      <c r="BH174" s="181">
        <v>0</v>
      </c>
      <c r="BI174" s="181">
        <v>0</v>
      </c>
      <c r="BJ174" s="181">
        <v>0</v>
      </c>
      <c r="BK174" s="181">
        <v>0</v>
      </c>
      <c r="BL174" s="181">
        <v>0</v>
      </c>
      <c r="BM174" s="182" t="s">
        <v>467</v>
      </c>
      <c r="BN174" s="182" t="s">
        <v>467</v>
      </c>
      <c r="BO174" s="182" t="s">
        <v>467</v>
      </c>
      <c r="BP174" s="182" t="s">
        <v>467</v>
      </c>
      <c r="BQ174" s="182" t="s">
        <v>467</v>
      </c>
      <c r="BR174" s="182" t="s">
        <v>467</v>
      </c>
      <c r="BS174" s="182" t="s">
        <v>467</v>
      </c>
      <c r="BT174" s="182" t="s">
        <v>467</v>
      </c>
      <c r="BU174" s="182" t="s">
        <v>467</v>
      </c>
      <c r="BV174" s="182" t="s">
        <v>467</v>
      </c>
      <c r="BW174" s="182" t="s">
        <v>467</v>
      </c>
      <c r="BX174" s="182" t="s">
        <v>467</v>
      </c>
      <c r="BY174" s="182" t="s">
        <v>467</v>
      </c>
      <c r="BZ174" s="181">
        <v>0</v>
      </c>
      <c r="CA174" s="181">
        <v>0</v>
      </c>
      <c r="CB174" s="181">
        <v>0</v>
      </c>
      <c r="CC174" s="181">
        <v>0</v>
      </c>
      <c r="CD174" s="181">
        <v>0</v>
      </c>
      <c r="CE174" s="181">
        <v>0</v>
      </c>
      <c r="CF174" s="181">
        <v>0</v>
      </c>
      <c r="CG174" s="181">
        <v>0</v>
      </c>
      <c r="CH174" s="181">
        <v>0</v>
      </c>
      <c r="CI174" s="181">
        <v>0</v>
      </c>
      <c r="CJ174" s="181">
        <v>0</v>
      </c>
      <c r="CK174" s="181">
        <v>0</v>
      </c>
      <c r="CL174" s="181">
        <v>0</v>
      </c>
      <c r="CM174" s="181">
        <v>0</v>
      </c>
      <c r="CN174" s="181">
        <v>0</v>
      </c>
      <c r="CO174" s="181">
        <v>0</v>
      </c>
      <c r="CP174" s="181">
        <v>0</v>
      </c>
      <c r="CQ174" s="182" t="s">
        <v>467</v>
      </c>
      <c r="CR174" s="182" t="s">
        <v>467</v>
      </c>
      <c r="CS174" s="182" t="s">
        <v>467</v>
      </c>
      <c r="CT174" s="181">
        <v>0</v>
      </c>
      <c r="CU174" s="181">
        <v>0</v>
      </c>
      <c r="CV174" s="181">
        <v>0</v>
      </c>
      <c r="CW174" s="181">
        <v>0</v>
      </c>
      <c r="CX174" s="181">
        <v>0</v>
      </c>
      <c r="CY174" s="181">
        <v>0</v>
      </c>
      <c r="CZ174" s="182" t="s">
        <v>467</v>
      </c>
      <c r="DA174" s="182" t="s">
        <v>467</v>
      </c>
      <c r="DB174" s="182" t="s">
        <v>467</v>
      </c>
      <c r="DC174" s="181">
        <v>0</v>
      </c>
      <c r="DD174" s="181">
        <v>0</v>
      </c>
      <c r="DE174" s="181">
        <v>0</v>
      </c>
      <c r="DF174" s="181">
        <v>0</v>
      </c>
      <c r="DG174" s="183">
        <v>0</v>
      </c>
    </row>
    <row r="175" spans="1:111">
      <c r="A175" s="334" t="s">
        <v>880</v>
      </c>
      <c r="B175" s="335" t="s">
        <v>504</v>
      </c>
      <c r="C175" s="335" t="s">
        <v>504</v>
      </c>
      <c r="D175" s="253" t="s">
        <v>881</v>
      </c>
      <c r="E175" s="181">
        <v>4685126.24</v>
      </c>
      <c r="F175" s="181">
        <v>4515880.09</v>
      </c>
      <c r="G175" s="181">
        <v>1652121.83</v>
      </c>
      <c r="H175" s="181">
        <v>1054211</v>
      </c>
      <c r="I175" s="181">
        <v>96635.33</v>
      </c>
      <c r="J175" s="181">
        <v>143202</v>
      </c>
      <c r="K175" s="181">
        <v>1535256.83</v>
      </c>
      <c r="L175" s="181">
        <v>0</v>
      </c>
      <c r="M175" s="181">
        <v>0</v>
      </c>
      <c r="N175" s="181">
        <v>0</v>
      </c>
      <c r="O175" s="181">
        <v>0</v>
      </c>
      <c r="P175" s="181">
        <v>34453.1</v>
      </c>
      <c r="Q175" s="181">
        <v>0</v>
      </c>
      <c r="R175" s="181">
        <v>0</v>
      </c>
      <c r="S175" s="181">
        <v>0</v>
      </c>
      <c r="T175" s="181">
        <v>157165.65</v>
      </c>
      <c r="U175" s="181">
        <v>39304.300000000003</v>
      </c>
      <c r="V175" s="181">
        <v>0</v>
      </c>
      <c r="W175" s="181">
        <v>0</v>
      </c>
      <c r="X175" s="181">
        <v>1172.43</v>
      </c>
      <c r="Y175" s="181">
        <v>0</v>
      </c>
      <c r="Z175" s="181">
        <v>0</v>
      </c>
      <c r="AA175" s="181">
        <v>10000</v>
      </c>
      <c r="AB175" s="181">
        <v>0</v>
      </c>
      <c r="AC175" s="181">
        <v>0</v>
      </c>
      <c r="AD175" s="181">
        <v>14902.6</v>
      </c>
      <c r="AE175" s="181">
        <v>0</v>
      </c>
      <c r="AF175" s="181">
        <v>3347</v>
      </c>
      <c r="AG175" s="181">
        <v>0</v>
      </c>
      <c r="AH175" s="181">
        <v>0</v>
      </c>
      <c r="AI175" s="181">
        <v>800</v>
      </c>
      <c r="AJ175" s="181">
        <v>2488</v>
      </c>
      <c r="AK175" s="181">
        <v>0</v>
      </c>
      <c r="AL175" s="181">
        <v>0</v>
      </c>
      <c r="AM175" s="181">
        <v>0</v>
      </c>
      <c r="AN175" s="181">
        <v>0</v>
      </c>
      <c r="AO175" s="181">
        <v>0</v>
      </c>
      <c r="AP175" s="181">
        <v>67002.52</v>
      </c>
      <c r="AQ175" s="181">
        <v>0</v>
      </c>
      <c r="AR175" s="181">
        <v>0</v>
      </c>
      <c r="AS175" s="181">
        <v>0</v>
      </c>
      <c r="AT175" s="181">
        <v>0</v>
      </c>
      <c r="AU175" s="181">
        <v>18148.8</v>
      </c>
      <c r="AV175" s="181">
        <v>12080.5</v>
      </c>
      <c r="AW175" s="181">
        <v>0</v>
      </c>
      <c r="AX175" s="181">
        <v>0</v>
      </c>
      <c r="AY175" s="181">
        <v>0</v>
      </c>
      <c r="AZ175" s="181">
        <v>0</v>
      </c>
      <c r="BA175" s="181">
        <v>12080.5</v>
      </c>
      <c r="BB175" s="181">
        <v>0</v>
      </c>
      <c r="BC175" s="181">
        <v>0</v>
      </c>
      <c r="BD175" s="181">
        <v>0</v>
      </c>
      <c r="BE175" s="181">
        <v>0</v>
      </c>
      <c r="BF175" s="181">
        <v>0</v>
      </c>
      <c r="BG175" s="181">
        <v>0</v>
      </c>
      <c r="BH175" s="181">
        <v>0</v>
      </c>
      <c r="BI175" s="181">
        <v>0</v>
      </c>
      <c r="BJ175" s="181">
        <v>0</v>
      </c>
      <c r="BK175" s="181">
        <v>0</v>
      </c>
      <c r="BL175" s="181">
        <v>0</v>
      </c>
      <c r="BM175" s="182" t="s">
        <v>467</v>
      </c>
      <c r="BN175" s="182" t="s">
        <v>467</v>
      </c>
      <c r="BO175" s="182" t="s">
        <v>467</v>
      </c>
      <c r="BP175" s="182" t="s">
        <v>467</v>
      </c>
      <c r="BQ175" s="182" t="s">
        <v>467</v>
      </c>
      <c r="BR175" s="182" t="s">
        <v>467</v>
      </c>
      <c r="BS175" s="182" t="s">
        <v>467</v>
      </c>
      <c r="BT175" s="182" t="s">
        <v>467</v>
      </c>
      <c r="BU175" s="182" t="s">
        <v>467</v>
      </c>
      <c r="BV175" s="182" t="s">
        <v>467</v>
      </c>
      <c r="BW175" s="182" t="s">
        <v>467</v>
      </c>
      <c r="BX175" s="182" t="s">
        <v>467</v>
      </c>
      <c r="BY175" s="182" t="s">
        <v>467</v>
      </c>
      <c r="BZ175" s="181">
        <v>0</v>
      </c>
      <c r="CA175" s="181">
        <v>0</v>
      </c>
      <c r="CB175" s="181">
        <v>0</v>
      </c>
      <c r="CC175" s="181">
        <v>0</v>
      </c>
      <c r="CD175" s="181">
        <v>0</v>
      </c>
      <c r="CE175" s="181">
        <v>0</v>
      </c>
      <c r="CF175" s="181">
        <v>0</v>
      </c>
      <c r="CG175" s="181">
        <v>0</v>
      </c>
      <c r="CH175" s="181">
        <v>0</v>
      </c>
      <c r="CI175" s="181">
        <v>0</v>
      </c>
      <c r="CJ175" s="181">
        <v>0</v>
      </c>
      <c r="CK175" s="181">
        <v>0</v>
      </c>
      <c r="CL175" s="181">
        <v>0</v>
      </c>
      <c r="CM175" s="181">
        <v>0</v>
      </c>
      <c r="CN175" s="181">
        <v>0</v>
      </c>
      <c r="CO175" s="181">
        <v>0</v>
      </c>
      <c r="CP175" s="181">
        <v>0</v>
      </c>
      <c r="CQ175" s="182" t="s">
        <v>467</v>
      </c>
      <c r="CR175" s="182" t="s">
        <v>467</v>
      </c>
      <c r="CS175" s="182" t="s">
        <v>467</v>
      </c>
      <c r="CT175" s="181">
        <v>0</v>
      </c>
      <c r="CU175" s="181">
        <v>0</v>
      </c>
      <c r="CV175" s="181">
        <v>0</v>
      </c>
      <c r="CW175" s="181">
        <v>0</v>
      </c>
      <c r="CX175" s="181">
        <v>0</v>
      </c>
      <c r="CY175" s="181">
        <v>0</v>
      </c>
      <c r="CZ175" s="182" t="s">
        <v>467</v>
      </c>
      <c r="DA175" s="182" t="s">
        <v>467</v>
      </c>
      <c r="DB175" s="182" t="s">
        <v>467</v>
      </c>
      <c r="DC175" s="181">
        <v>0</v>
      </c>
      <c r="DD175" s="181">
        <v>0</v>
      </c>
      <c r="DE175" s="181">
        <v>0</v>
      </c>
      <c r="DF175" s="181">
        <v>0</v>
      </c>
      <c r="DG175" s="183">
        <v>0</v>
      </c>
    </row>
    <row r="176" spans="1:111">
      <c r="A176" s="334" t="s">
        <v>882</v>
      </c>
      <c r="B176" s="335" t="s">
        <v>504</v>
      </c>
      <c r="C176" s="335" t="s">
        <v>504</v>
      </c>
      <c r="D176" s="253" t="s">
        <v>883</v>
      </c>
      <c r="E176" s="181">
        <v>8000</v>
      </c>
      <c r="F176" s="181">
        <v>0</v>
      </c>
      <c r="G176" s="181">
        <v>0</v>
      </c>
      <c r="H176" s="181">
        <v>0</v>
      </c>
      <c r="I176" s="181">
        <v>0</v>
      </c>
      <c r="J176" s="181">
        <v>0</v>
      </c>
      <c r="K176" s="181">
        <v>0</v>
      </c>
      <c r="L176" s="181">
        <v>0</v>
      </c>
      <c r="M176" s="181">
        <v>0</v>
      </c>
      <c r="N176" s="181">
        <v>0</v>
      </c>
      <c r="O176" s="181">
        <v>0</v>
      </c>
      <c r="P176" s="181">
        <v>0</v>
      </c>
      <c r="Q176" s="181">
        <v>0</v>
      </c>
      <c r="R176" s="181">
        <v>0</v>
      </c>
      <c r="S176" s="181">
        <v>0</v>
      </c>
      <c r="T176" s="181">
        <v>0</v>
      </c>
      <c r="U176" s="181">
        <v>0</v>
      </c>
      <c r="V176" s="181">
        <v>0</v>
      </c>
      <c r="W176" s="181">
        <v>0</v>
      </c>
      <c r="X176" s="181">
        <v>0</v>
      </c>
      <c r="Y176" s="181">
        <v>0</v>
      </c>
      <c r="Z176" s="181">
        <v>0</v>
      </c>
      <c r="AA176" s="181">
        <v>0</v>
      </c>
      <c r="AB176" s="181">
        <v>0</v>
      </c>
      <c r="AC176" s="181">
        <v>0</v>
      </c>
      <c r="AD176" s="181">
        <v>0</v>
      </c>
      <c r="AE176" s="181">
        <v>0</v>
      </c>
      <c r="AF176" s="181">
        <v>0</v>
      </c>
      <c r="AG176" s="181">
        <v>0</v>
      </c>
      <c r="AH176" s="181">
        <v>0</v>
      </c>
      <c r="AI176" s="181">
        <v>0</v>
      </c>
      <c r="AJ176" s="181">
        <v>0</v>
      </c>
      <c r="AK176" s="181">
        <v>0</v>
      </c>
      <c r="AL176" s="181">
        <v>0</v>
      </c>
      <c r="AM176" s="181">
        <v>0</v>
      </c>
      <c r="AN176" s="181">
        <v>0</v>
      </c>
      <c r="AO176" s="181">
        <v>0</v>
      </c>
      <c r="AP176" s="181">
        <v>0</v>
      </c>
      <c r="AQ176" s="181">
        <v>0</v>
      </c>
      <c r="AR176" s="181">
        <v>0</v>
      </c>
      <c r="AS176" s="181">
        <v>0</v>
      </c>
      <c r="AT176" s="181">
        <v>0</v>
      </c>
      <c r="AU176" s="181">
        <v>0</v>
      </c>
      <c r="AV176" s="181">
        <v>8000</v>
      </c>
      <c r="AW176" s="181">
        <v>0</v>
      </c>
      <c r="AX176" s="181">
        <v>0</v>
      </c>
      <c r="AY176" s="181">
        <v>0</v>
      </c>
      <c r="AZ176" s="181">
        <v>0</v>
      </c>
      <c r="BA176" s="181">
        <v>0</v>
      </c>
      <c r="BB176" s="181">
        <v>8000</v>
      </c>
      <c r="BC176" s="181">
        <v>0</v>
      </c>
      <c r="BD176" s="181">
        <v>0</v>
      </c>
      <c r="BE176" s="181">
        <v>0</v>
      </c>
      <c r="BF176" s="181">
        <v>0</v>
      </c>
      <c r="BG176" s="181">
        <v>0</v>
      </c>
      <c r="BH176" s="181">
        <v>0</v>
      </c>
      <c r="BI176" s="181">
        <v>0</v>
      </c>
      <c r="BJ176" s="181">
        <v>0</v>
      </c>
      <c r="BK176" s="181">
        <v>0</v>
      </c>
      <c r="BL176" s="181">
        <v>0</v>
      </c>
      <c r="BM176" s="182" t="s">
        <v>467</v>
      </c>
      <c r="BN176" s="182" t="s">
        <v>467</v>
      </c>
      <c r="BO176" s="182" t="s">
        <v>467</v>
      </c>
      <c r="BP176" s="182" t="s">
        <v>467</v>
      </c>
      <c r="BQ176" s="182" t="s">
        <v>467</v>
      </c>
      <c r="BR176" s="182" t="s">
        <v>467</v>
      </c>
      <c r="BS176" s="182" t="s">
        <v>467</v>
      </c>
      <c r="BT176" s="182" t="s">
        <v>467</v>
      </c>
      <c r="BU176" s="182" t="s">
        <v>467</v>
      </c>
      <c r="BV176" s="182" t="s">
        <v>467</v>
      </c>
      <c r="BW176" s="182" t="s">
        <v>467</v>
      </c>
      <c r="BX176" s="182" t="s">
        <v>467</v>
      </c>
      <c r="BY176" s="182" t="s">
        <v>467</v>
      </c>
      <c r="BZ176" s="181">
        <v>0</v>
      </c>
      <c r="CA176" s="181">
        <v>0</v>
      </c>
      <c r="CB176" s="181">
        <v>0</v>
      </c>
      <c r="CC176" s="181">
        <v>0</v>
      </c>
      <c r="CD176" s="181">
        <v>0</v>
      </c>
      <c r="CE176" s="181">
        <v>0</v>
      </c>
      <c r="CF176" s="181">
        <v>0</v>
      </c>
      <c r="CG176" s="181">
        <v>0</v>
      </c>
      <c r="CH176" s="181">
        <v>0</v>
      </c>
      <c r="CI176" s="181">
        <v>0</v>
      </c>
      <c r="CJ176" s="181">
        <v>0</v>
      </c>
      <c r="CK176" s="181">
        <v>0</v>
      </c>
      <c r="CL176" s="181">
        <v>0</v>
      </c>
      <c r="CM176" s="181">
        <v>0</v>
      </c>
      <c r="CN176" s="181">
        <v>0</v>
      </c>
      <c r="CO176" s="181">
        <v>0</v>
      </c>
      <c r="CP176" s="181">
        <v>0</v>
      </c>
      <c r="CQ176" s="182" t="s">
        <v>467</v>
      </c>
      <c r="CR176" s="182" t="s">
        <v>467</v>
      </c>
      <c r="CS176" s="182" t="s">
        <v>467</v>
      </c>
      <c r="CT176" s="181">
        <v>0</v>
      </c>
      <c r="CU176" s="181">
        <v>0</v>
      </c>
      <c r="CV176" s="181">
        <v>0</v>
      </c>
      <c r="CW176" s="181">
        <v>0</v>
      </c>
      <c r="CX176" s="181">
        <v>0</v>
      </c>
      <c r="CY176" s="181">
        <v>0</v>
      </c>
      <c r="CZ176" s="182" t="s">
        <v>467</v>
      </c>
      <c r="DA176" s="182" t="s">
        <v>467</v>
      </c>
      <c r="DB176" s="182" t="s">
        <v>467</v>
      </c>
      <c r="DC176" s="181">
        <v>0</v>
      </c>
      <c r="DD176" s="181">
        <v>0</v>
      </c>
      <c r="DE176" s="181">
        <v>0</v>
      </c>
      <c r="DF176" s="181">
        <v>0</v>
      </c>
      <c r="DG176" s="183">
        <v>0</v>
      </c>
    </row>
    <row r="177" spans="1:111">
      <c r="A177" s="334" t="s">
        <v>884</v>
      </c>
      <c r="B177" s="335" t="s">
        <v>504</v>
      </c>
      <c r="C177" s="335" t="s">
        <v>504</v>
      </c>
      <c r="D177" s="253" t="s">
        <v>885</v>
      </c>
      <c r="E177" s="181">
        <v>202073569.84</v>
      </c>
      <c r="F177" s="181">
        <v>161389876.18000001</v>
      </c>
      <c r="G177" s="181">
        <v>6352.6</v>
      </c>
      <c r="H177" s="181">
        <v>0</v>
      </c>
      <c r="I177" s="181">
        <v>0</v>
      </c>
      <c r="J177" s="181">
        <v>0</v>
      </c>
      <c r="K177" s="181">
        <v>0</v>
      </c>
      <c r="L177" s="181">
        <v>159603812.84</v>
      </c>
      <c r="M177" s="181">
        <v>25674.6</v>
      </c>
      <c r="N177" s="181">
        <v>29421</v>
      </c>
      <c r="O177" s="181">
        <v>0</v>
      </c>
      <c r="P177" s="181">
        <v>1665224.94</v>
      </c>
      <c r="Q177" s="181">
        <v>6261</v>
      </c>
      <c r="R177" s="181">
        <v>0</v>
      </c>
      <c r="S177" s="181">
        <v>53129.2</v>
      </c>
      <c r="T177" s="181">
        <v>563307.80000000005</v>
      </c>
      <c r="U177" s="181">
        <v>0</v>
      </c>
      <c r="V177" s="181">
        <v>0</v>
      </c>
      <c r="W177" s="181">
        <v>0</v>
      </c>
      <c r="X177" s="181">
        <v>0</v>
      </c>
      <c r="Y177" s="181">
        <v>0</v>
      </c>
      <c r="Z177" s="181">
        <v>0</v>
      </c>
      <c r="AA177" s="181">
        <v>0</v>
      </c>
      <c r="AB177" s="181">
        <v>0</v>
      </c>
      <c r="AC177" s="181">
        <v>320817</v>
      </c>
      <c r="AD177" s="181">
        <v>0</v>
      </c>
      <c r="AE177" s="181">
        <v>0</v>
      </c>
      <c r="AF177" s="181">
        <v>0</v>
      </c>
      <c r="AG177" s="181">
        <v>0</v>
      </c>
      <c r="AH177" s="181">
        <v>0</v>
      </c>
      <c r="AI177" s="181">
        <v>0</v>
      </c>
      <c r="AJ177" s="181">
        <v>0</v>
      </c>
      <c r="AK177" s="181">
        <v>0</v>
      </c>
      <c r="AL177" s="181">
        <v>0</v>
      </c>
      <c r="AM177" s="181">
        <v>0</v>
      </c>
      <c r="AN177" s="181">
        <v>0</v>
      </c>
      <c r="AO177" s="181">
        <v>0</v>
      </c>
      <c r="AP177" s="181">
        <v>0</v>
      </c>
      <c r="AQ177" s="181">
        <v>20800</v>
      </c>
      <c r="AR177" s="181">
        <v>0</v>
      </c>
      <c r="AS177" s="181">
        <v>0</v>
      </c>
      <c r="AT177" s="181">
        <v>0</v>
      </c>
      <c r="AU177" s="181">
        <v>221690.8</v>
      </c>
      <c r="AV177" s="181">
        <v>40120385.859999999</v>
      </c>
      <c r="AW177" s="181">
        <v>5747376.3200000003</v>
      </c>
      <c r="AX177" s="181">
        <v>2047583.16</v>
      </c>
      <c r="AY177" s="181">
        <v>12732.9</v>
      </c>
      <c r="AZ177" s="181">
        <v>1755</v>
      </c>
      <c r="BA177" s="181">
        <v>28311563.98</v>
      </c>
      <c r="BB177" s="181">
        <v>0</v>
      </c>
      <c r="BC177" s="181">
        <v>337956.8</v>
      </c>
      <c r="BD177" s="181">
        <v>0</v>
      </c>
      <c r="BE177" s="181">
        <v>28255</v>
      </c>
      <c r="BF177" s="181">
        <v>0</v>
      </c>
      <c r="BG177" s="181">
        <v>3633162.7</v>
      </c>
      <c r="BH177" s="181">
        <v>0</v>
      </c>
      <c r="BI177" s="181">
        <v>0</v>
      </c>
      <c r="BJ177" s="181">
        <v>0</v>
      </c>
      <c r="BK177" s="181">
        <v>0</v>
      </c>
      <c r="BL177" s="181">
        <v>0</v>
      </c>
      <c r="BM177" s="182" t="s">
        <v>467</v>
      </c>
      <c r="BN177" s="182" t="s">
        <v>467</v>
      </c>
      <c r="BO177" s="182" t="s">
        <v>467</v>
      </c>
      <c r="BP177" s="182" t="s">
        <v>467</v>
      </c>
      <c r="BQ177" s="182" t="s">
        <v>467</v>
      </c>
      <c r="BR177" s="182" t="s">
        <v>467</v>
      </c>
      <c r="BS177" s="182" t="s">
        <v>467</v>
      </c>
      <c r="BT177" s="182" t="s">
        <v>467</v>
      </c>
      <c r="BU177" s="182" t="s">
        <v>467</v>
      </c>
      <c r="BV177" s="182" t="s">
        <v>467</v>
      </c>
      <c r="BW177" s="182" t="s">
        <v>467</v>
      </c>
      <c r="BX177" s="182" t="s">
        <v>467</v>
      </c>
      <c r="BY177" s="182" t="s">
        <v>467</v>
      </c>
      <c r="BZ177" s="181">
        <v>0</v>
      </c>
      <c r="CA177" s="181">
        <v>0</v>
      </c>
      <c r="CB177" s="181">
        <v>0</v>
      </c>
      <c r="CC177" s="181">
        <v>0</v>
      </c>
      <c r="CD177" s="181">
        <v>0</v>
      </c>
      <c r="CE177" s="181">
        <v>0</v>
      </c>
      <c r="CF177" s="181">
        <v>0</v>
      </c>
      <c r="CG177" s="181">
        <v>0</v>
      </c>
      <c r="CH177" s="181">
        <v>0</v>
      </c>
      <c r="CI177" s="181">
        <v>0</v>
      </c>
      <c r="CJ177" s="181">
        <v>0</v>
      </c>
      <c r="CK177" s="181">
        <v>0</v>
      </c>
      <c r="CL177" s="181">
        <v>0</v>
      </c>
      <c r="CM177" s="181">
        <v>0</v>
      </c>
      <c r="CN177" s="181">
        <v>0</v>
      </c>
      <c r="CO177" s="181">
        <v>0</v>
      </c>
      <c r="CP177" s="181">
        <v>0</v>
      </c>
      <c r="CQ177" s="182" t="s">
        <v>467</v>
      </c>
      <c r="CR177" s="182" t="s">
        <v>467</v>
      </c>
      <c r="CS177" s="182" t="s">
        <v>467</v>
      </c>
      <c r="CT177" s="181">
        <v>0</v>
      </c>
      <c r="CU177" s="181">
        <v>0</v>
      </c>
      <c r="CV177" s="181">
        <v>0</v>
      </c>
      <c r="CW177" s="181">
        <v>0</v>
      </c>
      <c r="CX177" s="181">
        <v>0</v>
      </c>
      <c r="CY177" s="181">
        <v>0</v>
      </c>
      <c r="CZ177" s="182" t="s">
        <v>467</v>
      </c>
      <c r="DA177" s="182" t="s">
        <v>467</v>
      </c>
      <c r="DB177" s="182" t="s">
        <v>467</v>
      </c>
      <c r="DC177" s="181">
        <v>0</v>
      </c>
      <c r="DD177" s="181">
        <v>0</v>
      </c>
      <c r="DE177" s="181">
        <v>0</v>
      </c>
      <c r="DF177" s="181">
        <v>0</v>
      </c>
      <c r="DG177" s="183">
        <v>0</v>
      </c>
    </row>
    <row r="178" spans="1:111">
      <c r="A178" s="334" t="s">
        <v>886</v>
      </c>
      <c r="B178" s="335" t="s">
        <v>504</v>
      </c>
      <c r="C178" s="335" t="s">
        <v>504</v>
      </c>
      <c r="D178" s="253" t="s">
        <v>887</v>
      </c>
      <c r="E178" s="181">
        <v>23225061.399999999</v>
      </c>
      <c r="F178" s="181">
        <v>0</v>
      </c>
      <c r="G178" s="181">
        <v>0</v>
      </c>
      <c r="H178" s="181">
        <v>0</v>
      </c>
      <c r="I178" s="181">
        <v>0</v>
      </c>
      <c r="J178" s="181">
        <v>0</v>
      </c>
      <c r="K178" s="181">
        <v>0</v>
      </c>
      <c r="L178" s="181">
        <v>0</v>
      </c>
      <c r="M178" s="181">
        <v>0</v>
      </c>
      <c r="N178" s="181">
        <v>0</v>
      </c>
      <c r="O178" s="181">
        <v>0</v>
      </c>
      <c r="P178" s="181">
        <v>0</v>
      </c>
      <c r="Q178" s="181">
        <v>0</v>
      </c>
      <c r="R178" s="181">
        <v>0</v>
      </c>
      <c r="S178" s="181">
        <v>0</v>
      </c>
      <c r="T178" s="181">
        <v>388177</v>
      </c>
      <c r="U178" s="181">
        <v>0</v>
      </c>
      <c r="V178" s="181">
        <v>0</v>
      </c>
      <c r="W178" s="181">
        <v>0</v>
      </c>
      <c r="X178" s="181">
        <v>0</v>
      </c>
      <c r="Y178" s="181">
        <v>0</v>
      </c>
      <c r="Z178" s="181">
        <v>0</v>
      </c>
      <c r="AA178" s="181">
        <v>0</v>
      </c>
      <c r="AB178" s="181">
        <v>0</v>
      </c>
      <c r="AC178" s="181">
        <v>219127</v>
      </c>
      <c r="AD178" s="181">
        <v>0</v>
      </c>
      <c r="AE178" s="181">
        <v>0</v>
      </c>
      <c r="AF178" s="181">
        <v>0</v>
      </c>
      <c r="AG178" s="181">
        <v>0</v>
      </c>
      <c r="AH178" s="181">
        <v>0</v>
      </c>
      <c r="AI178" s="181">
        <v>0</v>
      </c>
      <c r="AJ178" s="181">
        <v>0</v>
      </c>
      <c r="AK178" s="181">
        <v>0</v>
      </c>
      <c r="AL178" s="181">
        <v>0</v>
      </c>
      <c r="AM178" s="181">
        <v>0</v>
      </c>
      <c r="AN178" s="181">
        <v>0</v>
      </c>
      <c r="AO178" s="181">
        <v>0</v>
      </c>
      <c r="AP178" s="181">
        <v>0</v>
      </c>
      <c r="AQ178" s="181">
        <v>20800</v>
      </c>
      <c r="AR178" s="181">
        <v>0</v>
      </c>
      <c r="AS178" s="181">
        <v>0</v>
      </c>
      <c r="AT178" s="181">
        <v>0</v>
      </c>
      <c r="AU178" s="181">
        <v>148250</v>
      </c>
      <c r="AV178" s="181">
        <v>22836884.399999999</v>
      </c>
      <c r="AW178" s="181">
        <v>4769450.5</v>
      </c>
      <c r="AX178" s="181">
        <v>537167.6</v>
      </c>
      <c r="AY178" s="181">
        <v>12732.9</v>
      </c>
      <c r="AZ178" s="181">
        <v>0</v>
      </c>
      <c r="BA178" s="181">
        <v>15093407.5</v>
      </c>
      <c r="BB178" s="181">
        <v>0</v>
      </c>
      <c r="BC178" s="181">
        <v>7056.8</v>
      </c>
      <c r="BD178" s="181">
        <v>0</v>
      </c>
      <c r="BE178" s="181">
        <v>1600</v>
      </c>
      <c r="BF178" s="181">
        <v>0</v>
      </c>
      <c r="BG178" s="181">
        <v>2415469.1</v>
      </c>
      <c r="BH178" s="181">
        <v>0</v>
      </c>
      <c r="BI178" s="181">
        <v>0</v>
      </c>
      <c r="BJ178" s="181">
        <v>0</v>
      </c>
      <c r="BK178" s="181">
        <v>0</v>
      </c>
      <c r="BL178" s="181">
        <v>0</v>
      </c>
      <c r="BM178" s="182" t="s">
        <v>467</v>
      </c>
      <c r="BN178" s="182" t="s">
        <v>467</v>
      </c>
      <c r="BO178" s="182" t="s">
        <v>467</v>
      </c>
      <c r="BP178" s="182" t="s">
        <v>467</v>
      </c>
      <c r="BQ178" s="182" t="s">
        <v>467</v>
      </c>
      <c r="BR178" s="182" t="s">
        <v>467</v>
      </c>
      <c r="BS178" s="182" t="s">
        <v>467</v>
      </c>
      <c r="BT178" s="182" t="s">
        <v>467</v>
      </c>
      <c r="BU178" s="182" t="s">
        <v>467</v>
      </c>
      <c r="BV178" s="182" t="s">
        <v>467</v>
      </c>
      <c r="BW178" s="182" t="s">
        <v>467</v>
      </c>
      <c r="BX178" s="182" t="s">
        <v>467</v>
      </c>
      <c r="BY178" s="182" t="s">
        <v>467</v>
      </c>
      <c r="BZ178" s="181">
        <v>0</v>
      </c>
      <c r="CA178" s="181">
        <v>0</v>
      </c>
      <c r="CB178" s="181">
        <v>0</v>
      </c>
      <c r="CC178" s="181">
        <v>0</v>
      </c>
      <c r="CD178" s="181">
        <v>0</v>
      </c>
      <c r="CE178" s="181">
        <v>0</v>
      </c>
      <c r="CF178" s="181">
        <v>0</v>
      </c>
      <c r="CG178" s="181">
        <v>0</v>
      </c>
      <c r="CH178" s="181">
        <v>0</v>
      </c>
      <c r="CI178" s="181">
        <v>0</v>
      </c>
      <c r="CJ178" s="181">
        <v>0</v>
      </c>
      <c r="CK178" s="181">
        <v>0</v>
      </c>
      <c r="CL178" s="181">
        <v>0</v>
      </c>
      <c r="CM178" s="181">
        <v>0</v>
      </c>
      <c r="CN178" s="181">
        <v>0</v>
      </c>
      <c r="CO178" s="181">
        <v>0</v>
      </c>
      <c r="CP178" s="181">
        <v>0</v>
      </c>
      <c r="CQ178" s="182" t="s">
        <v>467</v>
      </c>
      <c r="CR178" s="182" t="s">
        <v>467</v>
      </c>
      <c r="CS178" s="182" t="s">
        <v>467</v>
      </c>
      <c r="CT178" s="181">
        <v>0</v>
      </c>
      <c r="CU178" s="181">
        <v>0</v>
      </c>
      <c r="CV178" s="181">
        <v>0</v>
      </c>
      <c r="CW178" s="181">
        <v>0</v>
      </c>
      <c r="CX178" s="181">
        <v>0</v>
      </c>
      <c r="CY178" s="181">
        <v>0</v>
      </c>
      <c r="CZ178" s="182" t="s">
        <v>467</v>
      </c>
      <c r="DA178" s="182" t="s">
        <v>467</v>
      </c>
      <c r="DB178" s="182" t="s">
        <v>467</v>
      </c>
      <c r="DC178" s="181">
        <v>0</v>
      </c>
      <c r="DD178" s="181">
        <v>0</v>
      </c>
      <c r="DE178" s="181">
        <v>0</v>
      </c>
      <c r="DF178" s="181">
        <v>0</v>
      </c>
      <c r="DG178" s="183">
        <v>0</v>
      </c>
    </row>
    <row r="179" spans="1:111">
      <c r="A179" s="334" t="s">
        <v>888</v>
      </c>
      <c r="B179" s="335" t="s">
        <v>504</v>
      </c>
      <c r="C179" s="335" t="s">
        <v>504</v>
      </c>
      <c r="D179" s="253" t="s">
        <v>889</v>
      </c>
      <c r="E179" s="181">
        <v>16764962.01</v>
      </c>
      <c r="F179" s="181">
        <v>0</v>
      </c>
      <c r="G179" s="181">
        <v>0</v>
      </c>
      <c r="H179" s="181">
        <v>0</v>
      </c>
      <c r="I179" s="181">
        <v>0</v>
      </c>
      <c r="J179" s="181">
        <v>0</v>
      </c>
      <c r="K179" s="181">
        <v>0</v>
      </c>
      <c r="L179" s="181">
        <v>0</v>
      </c>
      <c r="M179" s="181">
        <v>0</v>
      </c>
      <c r="N179" s="181">
        <v>0</v>
      </c>
      <c r="O179" s="181">
        <v>0</v>
      </c>
      <c r="P179" s="181">
        <v>0</v>
      </c>
      <c r="Q179" s="181">
        <v>0</v>
      </c>
      <c r="R179" s="181">
        <v>0</v>
      </c>
      <c r="S179" s="181">
        <v>0</v>
      </c>
      <c r="T179" s="181">
        <v>172880.8</v>
      </c>
      <c r="U179" s="181">
        <v>0</v>
      </c>
      <c r="V179" s="181">
        <v>0</v>
      </c>
      <c r="W179" s="181">
        <v>0</v>
      </c>
      <c r="X179" s="181">
        <v>0</v>
      </c>
      <c r="Y179" s="181">
        <v>0</v>
      </c>
      <c r="Z179" s="181">
        <v>0</v>
      </c>
      <c r="AA179" s="181">
        <v>0</v>
      </c>
      <c r="AB179" s="181">
        <v>0</v>
      </c>
      <c r="AC179" s="181">
        <v>101690</v>
      </c>
      <c r="AD179" s="181">
        <v>0</v>
      </c>
      <c r="AE179" s="181">
        <v>0</v>
      </c>
      <c r="AF179" s="181">
        <v>0</v>
      </c>
      <c r="AG179" s="181">
        <v>0</v>
      </c>
      <c r="AH179" s="181">
        <v>0</v>
      </c>
      <c r="AI179" s="181">
        <v>0</v>
      </c>
      <c r="AJ179" s="181">
        <v>0</v>
      </c>
      <c r="AK179" s="181">
        <v>0</v>
      </c>
      <c r="AL179" s="181">
        <v>0</v>
      </c>
      <c r="AM179" s="181">
        <v>0</v>
      </c>
      <c r="AN179" s="181">
        <v>0</v>
      </c>
      <c r="AO179" s="181">
        <v>0</v>
      </c>
      <c r="AP179" s="181">
        <v>0</v>
      </c>
      <c r="AQ179" s="181">
        <v>0</v>
      </c>
      <c r="AR179" s="181">
        <v>0</v>
      </c>
      <c r="AS179" s="181">
        <v>0</v>
      </c>
      <c r="AT179" s="181">
        <v>0</v>
      </c>
      <c r="AU179" s="181">
        <v>71190.8</v>
      </c>
      <c r="AV179" s="181">
        <v>16592081.210000001</v>
      </c>
      <c r="AW179" s="181">
        <v>966375.82</v>
      </c>
      <c r="AX179" s="181">
        <v>1500515.56</v>
      </c>
      <c r="AY179" s="181">
        <v>0</v>
      </c>
      <c r="AZ179" s="181">
        <v>1755</v>
      </c>
      <c r="BA179" s="181">
        <v>13028918.23</v>
      </c>
      <c r="BB179" s="181">
        <v>0</v>
      </c>
      <c r="BC179" s="181">
        <v>0</v>
      </c>
      <c r="BD179" s="181">
        <v>0</v>
      </c>
      <c r="BE179" s="181">
        <v>26655</v>
      </c>
      <c r="BF179" s="181">
        <v>0</v>
      </c>
      <c r="BG179" s="181">
        <v>1067861.6000000001</v>
      </c>
      <c r="BH179" s="181">
        <v>0</v>
      </c>
      <c r="BI179" s="181">
        <v>0</v>
      </c>
      <c r="BJ179" s="181">
        <v>0</v>
      </c>
      <c r="BK179" s="181">
        <v>0</v>
      </c>
      <c r="BL179" s="181">
        <v>0</v>
      </c>
      <c r="BM179" s="182" t="s">
        <v>467</v>
      </c>
      <c r="BN179" s="182" t="s">
        <v>467</v>
      </c>
      <c r="BO179" s="182" t="s">
        <v>467</v>
      </c>
      <c r="BP179" s="182" t="s">
        <v>467</v>
      </c>
      <c r="BQ179" s="182" t="s">
        <v>467</v>
      </c>
      <c r="BR179" s="182" t="s">
        <v>467</v>
      </c>
      <c r="BS179" s="182" t="s">
        <v>467</v>
      </c>
      <c r="BT179" s="182" t="s">
        <v>467</v>
      </c>
      <c r="BU179" s="182" t="s">
        <v>467</v>
      </c>
      <c r="BV179" s="182" t="s">
        <v>467</v>
      </c>
      <c r="BW179" s="182" t="s">
        <v>467</v>
      </c>
      <c r="BX179" s="182" t="s">
        <v>467</v>
      </c>
      <c r="BY179" s="182" t="s">
        <v>467</v>
      </c>
      <c r="BZ179" s="181">
        <v>0</v>
      </c>
      <c r="CA179" s="181">
        <v>0</v>
      </c>
      <c r="CB179" s="181">
        <v>0</v>
      </c>
      <c r="CC179" s="181">
        <v>0</v>
      </c>
      <c r="CD179" s="181">
        <v>0</v>
      </c>
      <c r="CE179" s="181">
        <v>0</v>
      </c>
      <c r="CF179" s="181">
        <v>0</v>
      </c>
      <c r="CG179" s="181">
        <v>0</v>
      </c>
      <c r="CH179" s="181">
        <v>0</v>
      </c>
      <c r="CI179" s="181">
        <v>0</v>
      </c>
      <c r="CJ179" s="181">
        <v>0</v>
      </c>
      <c r="CK179" s="181">
        <v>0</v>
      </c>
      <c r="CL179" s="181">
        <v>0</v>
      </c>
      <c r="CM179" s="181">
        <v>0</v>
      </c>
      <c r="CN179" s="181">
        <v>0</v>
      </c>
      <c r="CO179" s="181">
        <v>0</v>
      </c>
      <c r="CP179" s="181">
        <v>0</v>
      </c>
      <c r="CQ179" s="182" t="s">
        <v>467</v>
      </c>
      <c r="CR179" s="182" t="s">
        <v>467</v>
      </c>
      <c r="CS179" s="182" t="s">
        <v>467</v>
      </c>
      <c r="CT179" s="181">
        <v>0</v>
      </c>
      <c r="CU179" s="181">
        <v>0</v>
      </c>
      <c r="CV179" s="181">
        <v>0</v>
      </c>
      <c r="CW179" s="181">
        <v>0</v>
      </c>
      <c r="CX179" s="181">
        <v>0</v>
      </c>
      <c r="CY179" s="181">
        <v>0</v>
      </c>
      <c r="CZ179" s="182" t="s">
        <v>467</v>
      </c>
      <c r="DA179" s="182" t="s">
        <v>467</v>
      </c>
      <c r="DB179" s="182" t="s">
        <v>467</v>
      </c>
      <c r="DC179" s="181">
        <v>0</v>
      </c>
      <c r="DD179" s="181">
        <v>0</v>
      </c>
      <c r="DE179" s="181">
        <v>0</v>
      </c>
      <c r="DF179" s="181">
        <v>0</v>
      </c>
      <c r="DG179" s="183">
        <v>0</v>
      </c>
    </row>
    <row r="180" spans="1:111">
      <c r="A180" s="334" t="s">
        <v>890</v>
      </c>
      <c r="B180" s="335" t="s">
        <v>504</v>
      </c>
      <c r="C180" s="335" t="s">
        <v>504</v>
      </c>
      <c r="D180" s="253" t="s">
        <v>891</v>
      </c>
      <c r="E180" s="181">
        <v>150816519.58000001</v>
      </c>
      <c r="F180" s="181">
        <v>150811923.58000001</v>
      </c>
      <c r="G180" s="181">
        <v>0</v>
      </c>
      <c r="H180" s="181">
        <v>0</v>
      </c>
      <c r="I180" s="181">
        <v>0</v>
      </c>
      <c r="J180" s="181">
        <v>0</v>
      </c>
      <c r="K180" s="181">
        <v>0</v>
      </c>
      <c r="L180" s="181">
        <v>149032212.84</v>
      </c>
      <c r="M180" s="181">
        <v>25674.6</v>
      </c>
      <c r="N180" s="181">
        <v>29421</v>
      </c>
      <c r="O180" s="181">
        <v>0</v>
      </c>
      <c r="P180" s="181">
        <v>1665224.94</v>
      </c>
      <c r="Q180" s="181">
        <v>6261</v>
      </c>
      <c r="R180" s="181">
        <v>0</v>
      </c>
      <c r="S180" s="181">
        <v>53129.2</v>
      </c>
      <c r="T180" s="181">
        <v>0</v>
      </c>
      <c r="U180" s="181">
        <v>0</v>
      </c>
      <c r="V180" s="181">
        <v>0</v>
      </c>
      <c r="W180" s="181">
        <v>0</v>
      </c>
      <c r="X180" s="181">
        <v>0</v>
      </c>
      <c r="Y180" s="181">
        <v>0</v>
      </c>
      <c r="Z180" s="181">
        <v>0</v>
      </c>
      <c r="AA180" s="181">
        <v>0</v>
      </c>
      <c r="AB180" s="181">
        <v>0</v>
      </c>
      <c r="AC180" s="181">
        <v>0</v>
      </c>
      <c r="AD180" s="181">
        <v>0</v>
      </c>
      <c r="AE180" s="181">
        <v>0</v>
      </c>
      <c r="AF180" s="181">
        <v>0</v>
      </c>
      <c r="AG180" s="181">
        <v>0</v>
      </c>
      <c r="AH180" s="181">
        <v>0</v>
      </c>
      <c r="AI180" s="181">
        <v>0</v>
      </c>
      <c r="AJ180" s="181">
        <v>0</v>
      </c>
      <c r="AK180" s="181">
        <v>0</v>
      </c>
      <c r="AL180" s="181">
        <v>0</v>
      </c>
      <c r="AM180" s="181">
        <v>0</v>
      </c>
      <c r="AN180" s="181">
        <v>0</v>
      </c>
      <c r="AO180" s="181">
        <v>0</v>
      </c>
      <c r="AP180" s="181">
        <v>0</v>
      </c>
      <c r="AQ180" s="181">
        <v>0</v>
      </c>
      <c r="AR180" s="181">
        <v>0</v>
      </c>
      <c r="AS180" s="181">
        <v>0</v>
      </c>
      <c r="AT180" s="181">
        <v>0</v>
      </c>
      <c r="AU180" s="181">
        <v>0</v>
      </c>
      <c r="AV180" s="181">
        <v>4596</v>
      </c>
      <c r="AW180" s="181">
        <v>0</v>
      </c>
      <c r="AX180" s="181">
        <v>0</v>
      </c>
      <c r="AY180" s="181">
        <v>0</v>
      </c>
      <c r="AZ180" s="181">
        <v>0</v>
      </c>
      <c r="BA180" s="181">
        <v>4596</v>
      </c>
      <c r="BB180" s="181">
        <v>0</v>
      </c>
      <c r="BC180" s="181">
        <v>0</v>
      </c>
      <c r="BD180" s="181">
        <v>0</v>
      </c>
      <c r="BE180" s="181">
        <v>0</v>
      </c>
      <c r="BF180" s="181">
        <v>0</v>
      </c>
      <c r="BG180" s="181">
        <v>0</v>
      </c>
      <c r="BH180" s="181">
        <v>0</v>
      </c>
      <c r="BI180" s="181">
        <v>0</v>
      </c>
      <c r="BJ180" s="181">
        <v>0</v>
      </c>
      <c r="BK180" s="181">
        <v>0</v>
      </c>
      <c r="BL180" s="181">
        <v>0</v>
      </c>
      <c r="BM180" s="182" t="s">
        <v>467</v>
      </c>
      <c r="BN180" s="182" t="s">
        <v>467</v>
      </c>
      <c r="BO180" s="182" t="s">
        <v>467</v>
      </c>
      <c r="BP180" s="182" t="s">
        <v>467</v>
      </c>
      <c r="BQ180" s="182" t="s">
        <v>467</v>
      </c>
      <c r="BR180" s="182" t="s">
        <v>467</v>
      </c>
      <c r="BS180" s="182" t="s">
        <v>467</v>
      </c>
      <c r="BT180" s="182" t="s">
        <v>467</v>
      </c>
      <c r="BU180" s="182" t="s">
        <v>467</v>
      </c>
      <c r="BV180" s="182" t="s">
        <v>467</v>
      </c>
      <c r="BW180" s="182" t="s">
        <v>467</v>
      </c>
      <c r="BX180" s="182" t="s">
        <v>467</v>
      </c>
      <c r="BY180" s="182" t="s">
        <v>467</v>
      </c>
      <c r="BZ180" s="181">
        <v>0</v>
      </c>
      <c r="CA180" s="181">
        <v>0</v>
      </c>
      <c r="CB180" s="181">
        <v>0</v>
      </c>
      <c r="CC180" s="181">
        <v>0</v>
      </c>
      <c r="CD180" s="181">
        <v>0</v>
      </c>
      <c r="CE180" s="181">
        <v>0</v>
      </c>
      <c r="CF180" s="181">
        <v>0</v>
      </c>
      <c r="CG180" s="181">
        <v>0</v>
      </c>
      <c r="CH180" s="181">
        <v>0</v>
      </c>
      <c r="CI180" s="181">
        <v>0</v>
      </c>
      <c r="CJ180" s="181">
        <v>0</v>
      </c>
      <c r="CK180" s="181">
        <v>0</v>
      </c>
      <c r="CL180" s="181">
        <v>0</v>
      </c>
      <c r="CM180" s="181">
        <v>0</v>
      </c>
      <c r="CN180" s="181">
        <v>0</v>
      </c>
      <c r="CO180" s="181">
        <v>0</v>
      </c>
      <c r="CP180" s="181">
        <v>0</v>
      </c>
      <c r="CQ180" s="182" t="s">
        <v>467</v>
      </c>
      <c r="CR180" s="182" t="s">
        <v>467</v>
      </c>
      <c r="CS180" s="182" t="s">
        <v>467</v>
      </c>
      <c r="CT180" s="181">
        <v>0</v>
      </c>
      <c r="CU180" s="181">
        <v>0</v>
      </c>
      <c r="CV180" s="181">
        <v>0</v>
      </c>
      <c r="CW180" s="181">
        <v>0</v>
      </c>
      <c r="CX180" s="181">
        <v>0</v>
      </c>
      <c r="CY180" s="181">
        <v>0</v>
      </c>
      <c r="CZ180" s="182" t="s">
        <v>467</v>
      </c>
      <c r="DA180" s="182" t="s">
        <v>467</v>
      </c>
      <c r="DB180" s="182" t="s">
        <v>467</v>
      </c>
      <c r="DC180" s="181">
        <v>0</v>
      </c>
      <c r="DD180" s="181">
        <v>0</v>
      </c>
      <c r="DE180" s="181">
        <v>0</v>
      </c>
      <c r="DF180" s="181">
        <v>0</v>
      </c>
      <c r="DG180" s="183">
        <v>0</v>
      </c>
    </row>
    <row r="181" spans="1:111">
      <c r="A181" s="334" t="s">
        <v>892</v>
      </c>
      <c r="B181" s="335" t="s">
        <v>504</v>
      </c>
      <c r="C181" s="335" t="s">
        <v>504</v>
      </c>
      <c r="D181" s="253" t="s">
        <v>893</v>
      </c>
      <c r="E181" s="181">
        <v>10571600</v>
      </c>
      <c r="F181" s="181">
        <v>10571600</v>
      </c>
      <c r="G181" s="181">
        <v>0</v>
      </c>
      <c r="H181" s="181">
        <v>0</v>
      </c>
      <c r="I181" s="181">
        <v>0</v>
      </c>
      <c r="J181" s="181">
        <v>0</v>
      </c>
      <c r="K181" s="181">
        <v>0</v>
      </c>
      <c r="L181" s="181">
        <v>10571600</v>
      </c>
      <c r="M181" s="181">
        <v>0</v>
      </c>
      <c r="N181" s="181">
        <v>0</v>
      </c>
      <c r="O181" s="181">
        <v>0</v>
      </c>
      <c r="P181" s="181">
        <v>0</v>
      </c>
      <c r="Q181" s="181">
        <v>0</v>
      </c>
      <c r="R181" s="181">
        <v>0</v>
      </c>
      <c r="S181" s="181">
        <v>0</v>
      </c>
      <c r="T181" s="181">
        <v>0</v>
      </c>
      <c r="U181" s="181">
        <v>0</v>
      </c>
      <c r="V181" s="181">
        <v>0</v>
      </c>
      <c r="W181" s="181">
        <v>0</v>
      </c>
      <c r="X181" s="181">
        <v>0</v>
      </c>
      <c r="Y181" s="181">
        <v>0</v>
      </c>
      <c r="Z181" s="181">
        <v>0</v>
      </c>
      <c r="AA181" s="181">
        <v>0</v>
      </c>
      <c r="AB181" s="181">
        <v>0</v>
      </c>
      <c r="AC181" s="181">
        <v>0</v>
      </c>
      <c r="AD181" s="181">
        <v>0</v>
      </c>
      <c r="AE181" s="181">
        <v>0</v>
      </c>
      <c r="AF181" s="181">
        <v>0</v>
      </c>
      <c r="AG181" s="181">
        <v>0</v>
      </c>
      <c r="AH181" s="181">
        <v>0</v>
      </c>
      <c r="AI181" s="181">
        <v>0</v>
      </c>
      <c r="AJ181" s="181">
        <v>0</v>
      </c>
      <c r="AK181" s="181">
        <v>0</v>
      </c>
      <c r="AL181" s="181">
        <v>0</v>
      </c>
      <c r="AM181" s="181">
        <v>0</v>
      </c>
      <c r="AN181" s="181">
        <v>0</v>
      </c>
      <c r="AO181" s="181">
        <v>0</v>
      </c>
      <c r="AP181" s="181">
        <v>0</v>
      </c>
      <c r="AQ181" s="181">
        <v>0</v>
      </c>
      <c r="AR181" s="181">
        <v>0</v>
      </c>
      <c r="AS181" s="181">
        <v>0</v>
      </c>
      <c r="AT181" s="181">
        <v>0</v>
      </c>
      <c r="AU181" s="181">
        <v>0</v>
      </c>
      <c r="AV181" s="181">
        <v>0</v>
      </c>
      <c r="AW181" s="181">
        <v>0</v>
      </c>
      <c r="AX181" s="181">
        <v>0</v>
      </c>
      <c r="AY181" s="181">
        <v>0</v>
      </c>
      <c r="AZ181" s="181">
        <v>0</v>
      </c>
      <c r="BA181" s="181">
        <v>0</v>
      </c>
      <c r="BB181" s="181">
        <v>0</v>
      </c>
      <c r="BC181" s="181">
        <v>0</v>
      </c>
      <c r="BD181" s="181">
        <v>0</v>
      </c>
      <c r="BE181" s="181">
        <v>0</v>
      </c>
      <c r="BF181" s="181">
        <v>0</v>
      </c>
      <c r="BG181" s="181">
        <v>0</v>
      </c>
      <c r="BH181" s="181">
        <v>0</v>
      </c>
      <c r="BI181" s="181">
        <v>0</v>
      </c>
      <c r="BJ181" s="181">
        <v>0</v>
      </c>
      <c r="BK181" s="181">
        <v>0</v>
      </c>
      <c r="BL181" s="181">
        <v>0</v>
      </c>
      <c r="BM181" s="182" t="s">
        <v>467</v>
      </c>
      <c r="BN181" s="182" t="s">
        <v>467</v>
      </c>
      <c r="BO181" s="182" t="s">
        <v>467</v>
      </c>
      <c r="BP181" s="182" t="s">
        <v>467</v>
      </c>
      <c r="BQ181" s="182" t="s">
        <v>467</v>
      </c>
      <c r="BR181" s="182" t="s">
        <v>467</v>
      </c>
      <c r="BS181" s="182" t="s">
        <v>467</v>
      </c>
      <c r="BT181" s="182" t="s">
        <v>467</v>
      </c>
      <c r="BU181" s="182" t="s">
        <v>467</v>
      </c>
      <c r="BV181" s="182" t="s">
        <v>467</v>
      </c>
      <c r="BW181" s="182" t="s">
        <v>467</v>
      </c>
      <c r="BX181" s="182" t="s">
        <v>467</v>
      </c>
      <c r="BY181" s="182" t="s">
        <v>467</v>
      </c>
      <c r="BZ181" s="181">
        <v>0</v>
      </c>
      <c r="CA181" s="181">
        <v>0</v>
      </c>
      <c r="CB181" s="181">
        <v>0</v>
      </c>
      <c r="CC181" s="181">
        <v>0</v>
      </c>
      <c r="CD181" s="181">
        <v>0</v>
      </c>
      <c r="CE181" s="181">
        <v>0</v>
      </c>
      <c r="CF181" s="181">
        <v>0</v>
      </c>
      <c r="CG181" s="181">
        <v>0</v>
      </c>
      <c r="CH181" s="181">
        <v>0</v>
      </c>
      <c r="CI181" s="181">
        <v>0</v>
      </c>
      <c r="CJ181" s="181">
        <v>0</v>
      </c>
      <c r="CK181" s="181">
        <v>0</v>
      </c>
      <c r="CL181" s="181">
        <v>0</v>
      </c>
      <c r="CM181" s="181">
        <v>0</v>
      </c>
      <c r="CN181" s="181">
        <v>0</v>
      </c>
      <c r="CO181" s="181">
        <v>0</v>
      </c>
      <c r="CP181" s="181">
        <v>0</v>
      </c>
      <c r="CQ181" s="182" t="s">
        <v>467</v>
      </c>
      <c r="CR181" s="182" t="s">
        <v>467</v>
      </c>
      <c r="CS181" s="182" t="s">
        <v>467</v>
      </c>
      <c r="CT181" s="181">
        <v>0</v>
      </c>
      <c r="CU181" s="181">
        <v>0</v>
      </c>
      <c r="CV181" s="181">
        <v>0</v>
      </c>
      <c r="CW181" s="181">
        <v>0</v>
      </c>
      <c r="CX181" s="181">
        <v>0</v>
      </c>
      <c r="CY181" s="181">
        <v>0</v>
      </c>
      <c r="CZ181" s="182" t="s">
        <v>467</v>
      </c>
      <c r="DA181" s="182" t="s">
        <v>467</v>
      </c>
      <c r="DB181" s="182" t="s">
        <v>467</v>
      </c>
      <c r="DC181" s="181">
        <v>0</v>
      </c>
      <c r="DD181" s="181">
        <v>0</v>
      </c>
      <c r="DE181" s="181">
        <v>0</v>
      </c>
      <c r="DF181" s="181">
        <v>0</v>
      </c>
      <c r="DG181" s="183">
        <v>0</v>
      </c>
    </row>
    <row r="182" spans="1:111">
      <c r="A182" s="334" t="s">
        <v>894</v>
      </c>
      <c r="B182" s="335" t="s">
        <v>504</v>
      </c>
      <c r="C182" s="335" t="s">
        <v>504</v>
      </c>
      <c r="D182" s="253" t="s">
        <v>895</v>
      </c>
      <c r="E182" s="181">
        <v>695426.85</v>
      </c>
      <c r="F182" s="181">
        <v>6352.6</v>
      </c>
      <c r="G182" s="181">
        <v>6352.6</v>
      </c>
      <c r="H182" s="181">
        <v>0</v>
      </c>
      <c r="I182" s="181">
        <v>0</v>
      </c>
      <c r="J182" s="181">
        <v>0</v>
      </c>
      <c r="K182" s="181">
        <v>0</v>
      </c>
      <c r="L182" s="181">
        <v>0</v>
      </c>
      <c r="M182" s="181">
        <v>0</v>
      </c>
      <c r="N182" s="181">
        <v>0</v>
      </c>
      <c r="O182" s="181">
        <v>0</v>
      </c>
      <c r="P182" s="181">
        <v>0</v>
      </c>
      <c r="Q182" s="181">
        <v>0</v>
      </c>
      <c r="R182" s="181">
        <v>0</v>
      </c>
      <c r="S182" s="181">
        <v>0</v>
      </c>
      <c r="T182" s="181">
        <v>2250</v>
      </c>
      <c r="U182" s="181">
        <v>0</v>
      </c>
      <c r="V182" s="181">
        <v>0</v>
      </c>
      <c r="W182" s="181">
        <v>0</v>
      </c>
      <c r="X182" s="181">
        <v>0</v>
      </c>
      <c r="Y182" s="181">
        <v>0</v>
      </c>
      <c r="Z182" s="181">
        <v>0</v>
      </c>
      <c r="AA182" s="181">
        <v>0</v>
      </c>
      <c r="AB182" s="181">
        <v>0</v>
      </c>
      <c r="AC182" s="181">
        <v>0</v>
      </c>
      <c r="AD182" s="181">
        <v>0</v>
      </c>
      <c r="AE182" s="181">
        <v>0</v>
      </c>
      <c r="AF182" s="181">
        <v>0</v>
      </c>
      <c r="AG182" s="181">
        <v>0</v>
      </c>
      <c r="AH182" s="181">
        <v>0</v>
      </c>
      <c r="AI182" s="181">
        <v>0</v>
      </c>
      <c r="AJ182" s="181">
        <v>0</v>
      </c>
      <c r="AK182" s="181">
        <v>0</v>
      </c>
      <c r="AL182" s="181">
        <v>0</v>
      </c>
      <c r="AM182" s="181">
        <v>0</v>
      </c>
      <c r="AN182" s="181">
        <v>0</v>
      </c>
      <c r="AO182" s="181">
        <v>0</v>
      </c>
      <c r="AP182" s="181">
        <v>0</v>
      </c>
      <c r="AQ182" s="181">
        <v>0</v>
      </c>
      <c r="AR182" s="181">
        <v>0</v>
      </c>
      <c r="AS182" s="181">
        <v>0</v>
      </c>
      <c r="AT182" s="181">
        <v>0</v>
      </c>
      <c r="AU182" s="181">
        <v>2250</v>
      </c>
      <c r="AV182" s="181">
        <v>686824.25</v>
      </c>
      <c r="AW182" s="181">
        <v>11550</v>
      </c>
      <c r="AX182" s="181">
        <v>9900</v>
      </c>
      <c r="AY182" s="181">
        <v>0</v>
      </c>
      <c r="AZ182" s="181">
        <v>0</v>
      </c>
      <c r="BA182" s="181">
        <v>184642.25</v>
      </c>
      <c r="BB182" s="181">
        <v>0</v>
      </c>
      <c r="BC182" s="181">
        <v>330900</v>
      </c>
      <c r="BD182" s="181">
        <v>0</v>
      </c>
      <c r="BE182" s="181">
        <v>0</v>
      </c>
      <c r="BF182" s="181">
        <v>0</v>
      </c>
      <c r="BG182" s="181">
        <v>149832</v>
      </c>
      <c r="BH182" s="181">
        <v>0</v>
      </c>
      <c r="BI182" s="181">
        <v>0</v>
      </c>
      <c r="BJ182" s="181">
        <v>0</v>
      </c>
      <c r="BK182" s="181">
        <v>0</v>
      </c>
      <c r="BL182" s="181">
        <v>0</v>
      </c>
      <c r="BM182" s="182" t="s">
        <v>467</v>
      </c>
      <c r="BN182" s="182" t="s">
        <v>467</v>
      </c>
      <c r="BO182" s="182" t="s">
        <v>467</v>
      </c>
      <c r="BP182" s="182" t="s">
        <v>467</v>
      </c>
      <c r="BQ182" s="182" t="s">
        <v>467</v>
      </c>
      <c r="BR182" s="182" t="s">
        <v>467</v>
      </c>
      <c r="BS182" s="182" t="s">
        <v>467</v>
      </c>
      <c r="BT182" s="182" t="s">
        <v>467</v>
      </c>
      <c r="BU182" s="182" t="s">
        <v>467</v>
      </c>
      <c r="BV182" s="182" t="s">
        <v>467</v>
      </c>
      <c r="BW182" s="182" t="s">
        <v>467</v>
      </c>
      <c r="BX182" s="182" t="s">
        <v>467</v>
      </c>
      <c r="BY182" s="182" t="s">
        <v>467</v>
      </c>
      <c r="BZ182" s="181">
        <v>0</v>
      </c>
      <c r="CA182" s="181">
        <v>0</v>
      </c>
      <c r="CB182" s="181">
        <v>0</v>
      </c>
      <c r="CC182" s="181">
        <v>0</v>
      </c>
      <c r="CD182" s="181">
        <v>0</v>
      </c>
      <c r="CE182" s="181">
        <v>0</v>
      </c>
      <c r="CF182" s="181">
        <v>0</v>
      </c>
      <c r="CG182" s="181">
        <v>0</v>
      </c>
      <c r="CH182" s="181">
        <v>0</v>
      </c>
      <c r="CI182" s="181">
        <v>0</v>
      </c>
      <c r="CJ182" s="181">
        <v>0</v>
      </c>
      <c r="CK182" s="181">
        <v>0</v>
      </c>
      <c r="CL182" s="181">
        <v>0</v>
      </c>
      <c r="CM182" s="181">
        <v>0</v>
      </c>
      <c r="CN182" s="181">
        <v>0</v>
      </c>
      <c r="CO182" s="181">
        <v>0</v>
      </c>
      <c r="CP182" s="181">
        <v>0</v>
      </c>
      <c r="CQ182" s="182" t="s">
        <v>467</v>
      </c>
      <c r="CR182" s="182" t="s">
        <v>467</v>
      </c>
      <c r="CS182" s="182" t="s">
        <v>467</v>
      </c>
      <c r="CT182" s="181">
        <v>0</v>
      </c>
      <c r="CU182" s="181">
        <v>0</v>
      </c>
      <c r="CV182" s="181">
        <v>0</v>
      </c>
      <c r="CW182" s="181">
        <v>0</v>
      </c>
      <c r="CX182" s="181">
        <v>0</v>
      </c>
      <c r="CY182" s="181">
        <v>0</v>
      </c>
      <c r="CZ182" s="182" t="s">
        <v>467</v>
      </c>
      <c r="DA182" s="182" t="s">
        <v>467</v>
      </c>
      <c r="DB182" s="182" t="s">
        <v>467</v>
      </c>
      <c r="DC182" s="181">
        <v>0</v>
      </c>
      <c r="DD182" s="181">
        <v>0</v>
      </c>
      <c r="DE182" s="181">
        <v>0</v>
      </c>
      <c r="DF182" s="181">
        <v>0</v>
      </c>
      <c r="DG182" s="183">
        <v>0</v>
      </c>
    </row>
    <row r="183" spans="1:111">
      <c r="A183" s="334" t="s">
        <v>896</v>
      </c>
      <c r="B183" s="335" t="s">
        <v>504</v>
      </c>
      <c r="C183" s="335" t="s">
        <v>504</v>
      </c>
      <c r="D183" s="253" t="s">
        <v>897</v>
      </c>
      <c r="E183" s="181">
        <v>21701244.199999999</v>
      </c>
      <c r="F183" s="181">
        <v>5263789.5</v>
      </c>
      <c r="G183" s="181">
        <v>4148682.8</v>
      </c>
      <c r="H183" s="181">
        <v>0</v>
      </c>
      <c r="I183" s="181">
        <v>0</v>
      </c>
      <c r="J183" s="181">
        <v>12000</v>
      </c>
      <c r="K183" s="181">
        <v>1076873.2</v>
      </c>
      <c r="L183" s="181">
        <v>0</v>
      </c>
      <c r="M183" s="181">
        <v>0</v>
      </c>
      <c r="N183" s="181">
        <v>8045.92</v>
      </c>
      <c r="O183" s="181">
        <v>7524</v>
      </c>
      <c r="P183" s="181">
        <v>5020.58</v>
      </c>
      <c r="Q183" s="181">
        <v>5643</v>
      </c>
      <c r="R183" s="181">
        <v>0</v>
      </c>
      <c r="S183" s="181">
        <v>0</v>
      </c>
      <c r="T183" s="181">
        <v>10789.6</v>
      </c>
      <c r="U183" s="181">
        <v>0</v>
      </c>
      <c r="V183" s="181">
        <v>0</v>
      </c>
      <c r="W183" s="181">
        <v>0</v>
      </c>
      <c r="X183" s="181">
        <v>0</v>
      </c>
      <c r="Y183" s="181">
        <v>0</v>
      </c>
      <c r="Z183" s="181">
        <v>0</v>
      </c>
      <c r="AA183" s="181">
        <v>0</v>
      </c>
      <c r="AB183" s="181">
        <v>0</v>
      </c>
      <c r="AC183" s="181">
        <v>0</v>
      </c>
      <c r="AD183" s="181">
        <v>2367.5</v>
      </c>
      <c r="AE183" s="181">
        <v>0</v>
      </c>
      <c r="AF183" s="181">
        <v>0</v>
      </c>
      <c r="AG183" s="181">
        <v>0</v>
      </c>
      <c r="AH183" s="181">
        <v>0</v>
      </c>
      <c r="AI183" s="181">
        <v>0</v>
      </c>
      <c r="AJ183" s="181">
        <v>0</v>
      </c>
      <c r="AK183" s="181">
        <v>0</v>
      </c>
      <c r="AL183" s="181">
        <v>0</v>
      </c>
      <c r="AM183" s="181">
        <v>0</v>
      </c>
      <c r="AN183" s="181">
        <v>0</v>
      </c>
      <c r="AO183" s="181">
        <v>0</v>
      </c>
      <c r="AP183" s="181">
        <v>3762</v>
      </c>
      <c r="AQ183" s="181">
        <v>0</v>
      </c>
      <c r="AR183" s="181">
        <v>1000</v>
      </c>
      <c r="AS183" s="181">
        <v>0</v>
      </c>
      <c r="AT183" s="181">
        <v>0</v>
      </c>
      <c r="AU183" s="181">
        <v>3660.1</v>
      </c>
      <c r="AV183" s="181">
        <v>16426665.1</v>
      </c>
      <c r="AW183" s="181">
        <v>0</v>
      </c>
      <c r="AX183" s="181">
        <v>0</v>
      </c>
      <c r="AY183" s="181">
        <v>0</v>
      </c>
      <c r="AZ183" s="181">
        <v>16065660.5</v>
      </c>
      <c r="BA183" s="181">
        <v>353404.9</v>
      </c>
      <c r="BB183" s="181">
        <v>0</v>
      </c>
      <c r="BC183" s="181">
        <v>0</v>
      </c>
      <c r="BD183" s="181">
        <v>0</v>
      </c>
      <c r="BE183" s="181">
        <v>0</v>
      </c>
      <c r="BF183" s="181">
        <v>0</v>
      </c>
      <c r="BG183" s="181">
        <v>7599.7</v>
      </c>
      <c r="BH183" s="181">
        <v>0</v>
      </c>
      <c r="BI183" s="181">
        <v>0</v>
      </c>
      <c r="BJ183" s="181">
        <v>0</v>
      </c>
      <c r="BK183" s="181">
        <v>0</v>
      </c>
      <c r="BL183" s="181">
        <v>0</v>
      </c>
      <c r="BM183" s="182" t="s">
        <v>467</v>
      </c>
      <c r="BN183" s="182" t="s">
        <v>467</v>
      </c>
      <c r="BO183" s="182" t="s">
        <v>467</v>
      </c>
      <c r="BP183" s="182" t="s">
        <v>467</v>
      </c>
      <c r="BQ183" s="182" t="s">
        <v>467</v>
      </c>
      <c r="BR183" s="182" t="s">
        <v>467</v>
      </c>
      <c r="BS183" s="182" t="s">
        <v>467</v>
      </c>
      <c r="BT183" s="182" t="s">
        <v>467</v>
      </c>
      <c r="BU183" s="182" t="s">
        <v>467</v>
      </c>
      <c r="BV183" s="182" t="s">
        <v>467</v>
      </c>
      <c r="BW183" s="182" t="s">
        <v>467</v>
      </c>
      <c r="BX183" s="182" t="s">
        <v>467</v>
      </c>
      <c r="BY183" s="182" t="s">
        <v>467</v>
      </c>
      <c r="BZ183" s="181">
        <v>0</v>
      </c>
      <c r="CA183" s="181">
        <v>0</v>
      </c>
      <c r="CB183" s="181">
        <v>0</v>
      </c>
      <c r="CC183" s="181">
        <v>0</v>
      </c>
      <c r="CD183" s="181">
        <v>0</v>
      </c>
      <c r="CE183" s="181">
        <v>0</v>
      </c>
      <c r="CF183" s="181">
        <v>0</v>
      </c>
      <c r="CG183" s="181">
        <v>0</v>
      </c>
      <c r="CH183" s="181">
        <v>0</v>
      </c>
      <c r="CI183" s="181">
        <v>0</v>
      </c>
      <c r="CJ183" s="181">
        <v>0</v>
      </c>
      <c r="CK183" s="181">
        <v>0</v>
      </c>
      <c r="CL183" s="181">
        <v>0</v>
      </c>
      <c r="CM183" s="181">
        <v>0</v>
      </c>
      <c r="CN183" s="181">
        <v>0</v>
      </c>
      <c r="CO183" s="181">
        <v>0</v>
      </c>
      <c r="CP183" s="181">
        <v>0</v>
      </c>
      <c r="CQ183" s="182" t="s">
        <v>467</v>
      </c>
      <c r="CR183" s="182" t="s">
        <v>467</v>
      </c>
      <c r="CS183" s="182" t="s">
        <v>467</v>
      </c>
      <c r="CT183" s="181">
        <v>0</v>
      </c>
      <c r="CU183" s="181">
        <v>0</v>
      </c>
      <c r="CV183" s="181">
        <v>0</v>
      </c>
      <c r="CW183" s="181">
        <v>0</v>
      </c>
      <c r="CX183" s="181">
        <v>0</v>
      </c>
      <c r="CY183" s="181">
        <v>0</v>
      </c>
      <c r="CZ183" s="182" t="s">
        <v>467</v>
      </c>
      <c r="DA183" s="182" t="s">
        <v>467</v>
      </c>
      <c r="DB183" s="182" t="s">
        <v>467</v>
      </c>
      <c r="DC183" s="181">
        <v>0</v>
      </c>
      <c r="DD183" s="181">
        <v>0</v>
      </c>
      <c r="DE183" s="181">
        <v>0</v>
      </c>
      <c r="DF183" s="181">
        <v>0</v>
      </c>
      <c r="DG183" s="183">
        <v>0</v>
      </c>
    </row>
    <row r="184" spans="1:111">
      <c r="A184" s="334" t="s">
        <v>898</v>
      </c>
      <c r="B184" s="335" t="s">
        <v>504</v>
      </c>
      <c r="C184" s="335" t="s">
        <v>504</v>
      </c>
      <c r="D184" s="253" t="s">
        <v>899</v>
      </c>
      <c r="E184" s="181">
        <v>16430325.199999999</v>
      </c>
      <c r="F184" s="181">
        <v>0</v>
      </c>
      <c r="G184" s="181">
        <v>0</v>
      </c>
      <c r="H184" s="181">
        <v>0</v>
      </c>
      <c r="I184" s="181">
        <v>0</v>
      </c>
      <c r="J184" s="181">
        <v>0</v>
      </c>
      <c r="K184" s="181">
        <v>0</v>
      </c>
      <c r="L184" s="181">
        <v>0</v>
      </c>
      <c r="M184" s="181">
        <v>0</v>
      </c>
      <c r="N184" s="181">
        <v>0</v>
      </c>
      <c r="O184" s="181">
        <v>0</v>
      </c>
      <c r="P184" s="181">
        <v>0</v>
      </c>
      <c r="Q184" s="181">
        <v>0</v>
      </c>
      <c r="R184" s="181">
        <v>0</v>
      </c>
      <c r="S184" s="181">
        <v>0</v>
      </c>
      <c r="T184" s="181">
        <v>3660.1</v>
      </c>
      <c r="U184" s="181">
        <v>0</v>
      </c>
      <c r="V184" s="181">
        <v>0</v>
      </c>
      <c r="W184" s="181">
        <v>0</v>
      </c>
      <c r="X184" s="181">
        <v>0</v>
      </c>
      <c r="Y184" s="181">
        <v>0</v>
      </c>
      <c r="Z184" s="181">
        <v>0</v>
      </c>
      <c r="AA184" s="181">
        <v>0</v>
      </c>
      <c r="AB184" s="181">
        <v>0</v>
      </c>
      <c r="AC184" s="181">
        <v>0</v>
      </c>
      <c r="AD184" s="181">
        <v>0</v>
      </c>
      <c r="AE184" s="181">
        <v>0</v>
      </c>
      <c r="AF184" s="181">
        <v>0</v>
      </c>
      <c r="AG184" s="181">
        <v>0</v>
      </c>
      <c r="AH184" s="181">
        <v>0</v>
      </c>
      <c r="AI184" s="181">
        <v>0</v>
      </c>
      <c r="AJ184" s="181">
        <v>0</v>
      </c>
      <c r="AK184" s="181">
        <v>0</v>
      </c>
      <c r="AL184" s="181">
        <v>0</v>
      </c>
      <c r="AM184" s="181">
        <v>0</v>
      </c>
      <c r="AN184" s="181">
        <v>0</v>
      </c>
      <c r="AO184" s="181">
        <v>0</v>
      </c>
      <c r="AP184" s="181">
        <v>0</v>
      </c>
      <c r="AQ184" s="181">
        <v>0</v>
      </c>
      <c r="AR184" s="181">
        <v>0</v>
      </c>
      <c r="AS184" s="181">
        <v>0</v>
      </c>
      <c r="AT184" s="181">
        <v>0</v>
      </c>
      <c r="AU184" s="181">
        <v>3660.1</v>
      </c>
      <c r="AV184" s="181">
        <v>16426665.1</v>
      </c>
      <c r="AW184" s="181">
        <v>0</v>
      </c>
      <c r="AX184" s="181">
        <v>0</v>
      </c>
      <c r="AY184" s="181">
        <v>0</v>
      </c>
      <c r="AZ184" s="181">
        <v>16065660.5</v>
      </c>
      <c r="BA184" s="181">
        <v>353404.9</v>
      </c>
      <c r="BB184" s="181">
        <v>0</v>
      </c>
      <c r="BC184" s="181">
        <v>0</v>
      </c>
      <c r="BD184" s="181">
        <v>0</v>
      </c>
      <c r="BE184" s="181">
        <v>0</v>
      </c>
      <c r="BF184" s="181">
        <v>0</v>
      </c>
      <c r="BG184" s="181">
        <v>7599.7</v>
      </c>
      <c r="BH184" s="181">
        <v>0</v>
      </c>
      <c r="BI184" s="181">
        <v>0</v>
      </c>
      <c r="BJ184" s="181">
        <v>0</v>
      </c>
      <c r="BK184" s="181">
        <v>0</v>
      </c>
      <c r="BL184" s="181">
        <v>0</v>
      </c>
      <c r="BM184" s="182" t="s">
        <v>467</v>
      </c>
      <c r="BN184" s="182" t="s">
        <v>467</v>
      </c>
      <c r="BO184" s="182" t="s">
        <v>467</v>
      </c>
      <c r="BP184" s="182" t="s">
        <v>467</v>
      </c>
      <c r="BQ184" s="182" t="s">
        <v>467</v>
      </c>
      <c r="BR184" s="182" t="s">
        <v>467</v>
      </c>
      <c r="BS184" s="182" t="s">
        <v>467</v>
      </c>
      <c r="BT184" s="182" t="s">
        <v>467</v>
      </c>
      <c r="BU184" s="182" t="s">
        <v>467</v>
      </c>
      <c r="BV184" s="182" t="s">
        <v>467</v>
      </c>
      <c r="BW184" s="182" t="s">
        <v>467</v>
      </c>
      <c r="BX184" s="182" t="s">
        <v>467</v>
      </c>
      <c r="BY184" s="182" t="s">
        <v>467</v>
      </c>
      <c r="BZ184" s="181">
        <v>0</v>
      </c>
      <c r="CA184" s="181">
        <v>0</v>
      </c>
      <c r="CB184" s="181">
        <v>0</v>
      </c>
      <c r="CC184" s="181">
        <v>0</v>
      </c>
      <c r="CD184" s="181">
        <v>0</v>
      </c>
      <c r="CE184" s="181">
        <v>0</v>
      </c>
      <c r="CF184" s="181">
        <v>0</v>
      </c>
      <c r="CG184" s="181">
        <v>0</v>
      </c>
      <c r="CH184" s="181">
        <v>0</v>
      </c>
      <c r="CI184" s="181">
        <v>0</v>
      </c>
      <c r="CJ184" s="181">
        <v>0</v>
      </c>
      <c r="CK184" s="181">
        <v>0</v>
      </c>
      <c r="CL184" s="181">
        <v>0</v>
      </c>
      <c r="CM184" s="181">
        <v>0</v>
      </c>
      <c r="CN184" s="181">
        <v>0</v>
      </c>
      <c r="CO184" s="181">
        <v>0</v>
      </c>
      <c r="CP184" s="181">
        <v>0</v>
      </c>
      <c r="CQ184" s="182" t="s">
        <v>467</v>
      </c>
      <c r="CR184" s="182" t="s">
        <v>467</v>
      </c>
      <c r="CS184" s="182" t="s">
        <v>467</v>
      </c>
      <c r="CT184" s="181">
        <v>0</v>
      </c>
      <c r="CU184" s="181">
        <v>0</v>
      </c>
      <c r="CV184" s="181">
        <v>0</v>
      </c>
      <c r="CW184" s="181">
        <v>0</v>
      </c>
      <c r="CX184" s="181">
        <v>0</v>
      </c>
      <c r="CY184" s="181">
        <v>0</v>
      </c>
      <c r="CZ184" s="182" t="s">
        <v>467</v>
      </c>
      <c r="DA184" s="182" t="s">
        <v>467</v>
      </c>
      <c r="DB184" s="182" t="s">
        <v>467</v>
      </c>
      <c r="DC184" s="181">
        <v>0</v>
      </c>
      <c r="DD184" s="181">
        <v>0</v>
      </c>
      <c r="DE184" s="181">
        <v>0</v>
      </c>
      <c r="DF184" s="181">
        <v>0</v>
      </c>
      <c r="DG184" s="183">
        <v>0</v>
      </c>
    </row>
    <row r="185" spans="1:111">
      <c r="A185" s="334" t="s">
        <v>900</v>
      </c>
      <c r="B185" s="335" t="s">
        <v>504</v>
      </c>
      <c r="C185" s="335" t="s">
        <v>504</v>
      </c>
      <c r="D185" s="253" t="s">
        <v>901</v>
      </c>
      <c r="E185" s="181">
        <v>5270919</v>
      </c>
      <c r="F185" s="181">
        <v>5263789.5</v>
      </c>
      <c r="G185" s="181">
        <v>4148682.8</v>
      </c>
      <c r="H185" s="181">
        <v>0</v>
      </c>
      <c r="I185" s="181">
        <v>0</v>
      </c>
      <c r="J185" s="181">
        <v>12000</v>
      </c>
      <c r="K185" s="181">
        <v>1076873.2</v>
      </c>
      <c r="L185" s="181">
        <v>0</v>
      </c>
      <c r="M185" s="181">
        <v>0</v>
      </c>
      <c r="N185" s="181">
        <v>8045.92</v>
      </c>
      <c r="O185" s="181">
        <v>7524</v>
      </c>
      <c r="P185" s="181">
        <v>5020.58</v>
      </c>
      <c r="Q185" s="181">
        <v>5643</v>
      </c>
      <c r="R185" s="181">
        <v>0</v>
      </c>
      <c r="S185" s="181">
        <v>0</v>
      </c>
      <c r="T185" s="181">
        <v>7129.5</v>
      </c>
      <c r="U185" s="181">
        <v>0</v>
      </c>
      <c r="V185" s="181">
        <v>0</v>
      </c>
      <c r="W185" s="181">
        <v>0</v>
      </c>
      <c r="X185" s="181">
        <v>0</v>
      </c>
      <c r="Y185" s="181">
        <v>0</v>
      </c>
      <c r="Z185" s="181">
        <v>0</v>
      </c>
      <c r="AA185" s="181">
        <v>0</v>
      </c>
      <c r="AB185" s="181">
        <v>0</v>
      </c>
      <c r="AC185" s="181">
        <v>0</v>
      </c>
      <c r="AD185" s="181">
        <v>2367.5</v>
      </c>
      <c r="AE185" s="181">
        <v>0</v>
      </c>
      <c r="AF185" s="181">
        <v>0</v>
      </c>
      <c r="AG185" s="181">
        <v>0</v>
      </c>
      <c r="AH185" s="181">
        <v>0</v>
      </c>
      <c r="AI185" s="181">
        <v>0</v>
      </c>
      <c r="AJ185" s="181">
        <v>0</v>
      </c>
      <c r="AK185" s="181">
        <v>0</v>
      </c>
      <c r="AL185" s="181">
        <v>0</v>
      </c>
      <c r="AM185" s="181">
        <v>0</v>
      </c>
      <c r="AN185" s="181">
        <v>0</v>
      </c>
      <c r="AO185" s="181">
        <v>0</v>
      </c>
      <c r="AP185" s="181">
        <v>3762</v>
      </c>
      <c r="AQ185" s="181">
        <v>0</v>
      </c>
      <c r="AR185" s="181">
        <v>1000</v>
      </c>
      <c r="AS185" s="181">
        <v>0</v>
      </c>
      <c r="AT185" s="181">
        <v>0</v>
      </c>
      <c r="AU185" s="181">
        <v>0</v>
      </c>
      <c r="AV185" s="181">
        <v>0</v>
      </c>
      <c r="AW185" s="181">
        <v>0</v>
      </c>
      <c r="AX185" s="181">
        <v>0</v>
      </c>
      <c r="AY185" s="181">
        <v>0</v>
      </c>
      <c r="AZ185" s="181">
        <v>0</v>
      </c>
      <c r="BA185" s="181">
        <v>0</v>
      </c>
      <c r="BB185" s="181">
        <v>0</v>
      </c>
      <c r="BC185" s="181">
        <v>0</v>
      </c>
      <c r="BD185" s="181">
        <v>0</v>
      </c>
      <c r="BE185" s="181">
        <v>0</v>
      </c>
      <c r="BF185" s="181">
        <v>0</v>
      </c>
      <c r="BG185" s="181">
        <v>0</v>
      </c>
      <c r="BH185" s="181">
        <v>0</v>
      </c>
      <c r="BI185" s="181">
        <v>0</v>
      </c>
      <c r="BJ185" s="181">
        <v>0</v>
      </c>
      <c r="BK185" s="181">
        <v>0</v>
      </c>
      <c r="BL185" s="181">
        <v>0</v>
      </c>
      <c r="BM185" s="182" t="s">
        <v>467</v>
      </c>
      <c r="BN185" s="182" t="s">
        <v>467</v>
      </c>
      <c r="BO185" s="182" t="s">
        <v>467</v>
      </c>
      <c r="BP185" s="182" t="s">
        <v>467</v>
      </c>
      <c r="BQ185" s="182" t="s">
        <v>467</v>
      </c>
      <c r="BR185" s="182" t="s">
        <v>467</v>
      </c>
      <c r="BS185" s="182" t="s">
        <v>467</v>
      </c>
      <c r="BT185" s="182" t="s">
        <v>467</v>
      </c>
      <c r="BU185" s="182" t="s">
        <v>467</v>
      </c>
      <c r="BV185" s="182" t="s">
        <v>467</v>
      </c>
      <c r="BW185" s="182" t="s">
        <v>467</v>
      </c>
      <c r="BX185" s="182" t="s">
        <v>467</v>
      </c>
      <c r="BY185" s="182" t="s">
        <v>467</v>
      </c>
      <c r="BZ185" s="181">
        <v>0</v>
      </c>
      <c r="CA185" s="181">
        <v>0</v>
      </c>
      <c r="CB185" s="181">
        <v>0</v>
      </c>
      <c r="CC185" s="181">
        <v>0</v>
      </c>
      <c r="CD185" s="181">
        <v>0</v>
      </c>
      <c r="CE185" s="181">
        <v>0</v>
      </c>
      <c r="CF185" s="181">
        <v>0</v>
      </c>
      <c r="CG185" s="181">
        <v>0</v>
      </c>
      <c r="CH185" s="181">
        <v>0</v>
      </c>
      <c r="CI185" s="181">
        <v>0</v>
      </c>
      <c r="CJ185" s="181">
        <v>0</v>
      </c>
      <c r="CK185" s="181">
        <v>0</v>
      </c>
      <c r="CL185" s="181">
        <v>0</v>
      </c>
      <c r="CM185" s="181">
        <v>0</v>
      </c>
      <c r="CN185" s="181">
        <v>0</v>
      </c>
      <c r="CO185" s="181">
        <v>0</v>
      </c>
      <c r="CP185" s="181">
        <v>0</v>
      </c>
      <c r="CQ185" s="182" t="s">
        <v>467</v>
      </c>
      <c r="CR185" s="182" t="s">
        <v>467</v>
      </c>
      <c r="CS185" s="182" t="s">
        <v>467</v>
      </c>
      <c r="CT185" s="181">
        <v>0</v>
      </c>
      <c r="CU185" s="181">
        <v>0</v>
      </c>
      <c r="CV185" s="181">
        <v>0</v>
      </c>
      <c r="CW185" s="181">
        <v>0</v>
      </c>
      <c r="CX185" s="181">
        <v>0</v>
      </c>
      <c r="CY185" s="181">
        <v>0</v>
      </c>
      <c r="CZ185" s="182" t="s">
        <v>467</v>
      </c>
      <c r="DA185" s="182" t="s">
        <v>467</v>
      </c>
      <c r="DB185" s="182" t="s">
        <v>467</v>
      </c>
      <c r="DC185" s="181">
        <v>0</v>
      </c>
      <c r="DD185" s="181">
        <v>0</v>
      </c>
      <c r="DE185" s="181">
        <v>0</v>
      </c>
      <c r="DF185" s="181">
        <v>0</v>
      </c>
      <c r="DG185" s="183">
        <v>0</v>
      </c>
    </row>
    <row r="186" spans="1:111">
      <c r="A186" s="334" t="s">
        <v>902</v>
      </c>
      <c r="B186" s="335" t="s">
        <v>504</v>
      </c>
      <c r="C186" s="335" t="s">
        <v>504</v>
      </c>
      <c r="D186" s="253" t="s">
        <v>903</v>
      </c>
      <c r="E186" s="181">
        <v>5090902.3499999996</v>
      </c>
      <c r="F186" s="181">
        <v>960191.1</v>
      </c>
      <c r="G186" s="181">
        <v>377487.2</v>
      </c>
      <c r="H186" s="181">
        <v>234828</v>
      </c>
      <c r="I186" s="181">
        <v>0</v>
      </c>
      <c r="J186" s="181">
        <v>27996</v>
      </c>
      <c r="K186" s="181">
        <v>284076</v>
      </c>
      <c r="L186" s="181">
        <v>0</v>
      </c>
      <c r="M186" s="181">
        <v>0</v>
      </c>
      <c r="N186" s="181">
        <v>0</v>
      </c>
      <c r="O186" s="181">
        <v>0</v>
      </c>
      <c r="P186" s="181">
        <v>16742.900000000001</v>
      </c>
      <c r="Q186" s="181">
        <v>19061</v>
      </c>
      <c r="R186" s="181">
        <v>0</v>
      </c>
      <c r="S186" s="181">
        <v>0</v>
      </c>
      <c r="T186" s="181">
        <v>145493.53</v>
      </c>
      <c r="U186" s="181">
        <v>28883</v>
      </c>
      <c r="V186" s="181">
        <v>0</v>
      </c>
      <c r="W186" s="181">
        <v>0</v>
      </c>
      <c r="X186" s="181">
        <v>1563</v>
      </c>
      <c r="Y186" s="181">
        <v>4216.1099999999997</v>
      </c>
      <c r="Z186" s="181">
        <v>13678.26</v>
      </c>
      <c r="AA186" s="181">
        <v>12612.68</v>
      </c>
      <c r="AB186" s="181">
        <v>0</v>
      </c>
      <c r="AC186" s="181">
        <v>26280</v>
      </c>
      <c r="AD186" s="181">
        <v>9071.5</v>
      </c>
      <c r="AE186" s="181">
        <v>0</v>
      </c>
      <c r="AF186" s="181">
        <v>0</v>
      </c>
      <c r="AG186" s="181">
        <v>0</v>
      </c>
      <c r="AH186" s="181">
        <v>0</v>
      </c>
      <c r="AI186" s="181">
        <v>0</v>
      </c>
      <c r="AJ186" s="181">
        <v>3056</v>
      </c>
      <c r="AK186" s="181">
        <v>0</v>
      </c>
      <c r="AL186" s="181">
        <v>0</v>
      </c>
      <c r="AM186" s="181">
        <v>0</v>
      </c>
      <c r="AN186" s="181">
        <v>0</v>
      </c>
      <c r="AO186" s="181">
        <v>0</v>
      </c>
      <c r="AP186" s="181">
        <v>10931</v>
      </c>
      <c r="AQ186" s="181">
        <v>0</v>
      </c>
      <c r="AR186" s="181">
        <v>22851.98</v>
      </c>
      <c r="AS186" s="181">
        <v>0</v>
      </c>
      <c r="AT186" s="181">
        <v>0</v>
      </c>
      <c r="AU186" s="181">
        <v>12350</v>
      </c>
      <c r="AV186" s="181">
        <v>3873323.4</v>
      </c>
      <c r="AW186" s="181">
        <v>0</v>
      </c>
      <c r="AX186" s="181">
        <v>0</v>
      </c>
      <c r="AY186" s="181">
        <v>0</v>
      </c>
      <c r="AZ186" s="181">
        <v>0</v>
      </c>
      <c r="BA186" s="181">
        <v>3871823.4</v>
      </c>
      <c r="BB186" s="181">
        <v>0</v>
      </c>
      <c r="BC186" s="181">
        <v>0</v>
      </c>
      <c r="BD186" s="181">
        <v>0</v>
      </c>
      <c r="BE186" s="181">
        <v>1500</v>
      </c>
      <c r="BF186" s="181">
        <v>0</v>
      </c>
      <c r="BG186" s="181">
        <v>0</v>
      </c>
      <c r="BH186" s="181">
        <v>0</v>
      </c>
      <c r="BI186" s="181">
        <v>0</v>
      </c>
      <c r="BJ186" s="181">
        <v>0</v>
      </c>
      <c r="BK186" s="181">
        <v>0</v>
      </c>
      <c r="BL186" s="181">
        <v>0</v>
      </c>
      <c r="BM186" s="182" t="s">
        <v>467</v>
      </c>
      <c r="BN186" s="182" t="s">
        <v>467</v>
      </c>
      <c r="BO186" s="182" t="s">
        <v>467</v>
      </c>
      <c r="BP186" s="182" t="s">
        <v>467</v>
      </c>
      <c r="BQ186" s="182" t="s">
        <v>467</v>
      </c>
      <c r="BR186" s="182" t="s">
        <v>467</v>
      </c>
      <c r="BS186" s="182" t="s">
        <v>467</v>
      </c>
      <c r="BT186" s="182" t="s">
        <v>467</v>
      </c>
      <c r="BU186" s="182" t="s">
        <v>467</v>
      </c>
      <c r="BV186" s="182" t="s">
        <v>467</v>
      </c>
      <c r="BW186" s="182" t="s">
        <v>467</v>
      </c>
      <c r="BX186" s="182" t="s">
        <v>467</v>
      </c>
      <c r="BY186" s="182" t="s">
        <v>467</v>
      </c>
      <c r="BZ186" s="181">
        <v>111894.32</v>
      </c>
      <c r="CA186" s="181">
        <v>0</v>
      </c>
      <c r="CB186" s="181">
        <v>73680</v>
      </c>
      <c r="CC186" s="181">
        <v>38214.32</v>
      </c>
      <c r="CD186" s="181">
        <v>0</v>
      </c>
      <c r="CE186" s="181">
        <v>0</v>
      </c>
      <c r="CF186" s="181">
        <v>0</v>
      </c>
      <c r="CG186" s="181">
        <v>0</v>
      </c>
      <c r="CH186" s="181">
        <v>0</v>
      </c>
      <c r="CI186" s="181">
        <v>0</v>
      </c>
      <c r="CJ186" s="181">
        <v>0</v>
      </c>
      <c r="CK186" s="181">
        <v>0</v>
      </c>
      <c r="CL186" s="181">
        <v>0</v>
      </c>
      <c r="CM186" s="181">
        <v>0</v>
      </c>
      <c r="CN186" s="181">
        <v>0</v>
      </c>
      <c r="CO186" s="181">
        <v>0</v>
      </c>
      <c r="CP186" s="181">
        <v>0</v>
      </c>
      <c r="CQ186" s="182" t="s">
        <v>467</v>
      </c>
      <c r="CR186" s="182" t="s">
        <v>467</v>
      </c>
      <c r="CS186" s="182" t="s">
        <v>467</v>
      </c>
      <c r="CT186" s="181">
        <v>0</v>
      </c>
      <c r="CU186" s="181">
        <v>0</v>
      </c>
      <c r="CV186" s="181">
        <v>0</v>
      </c>
      <c r="CW186" s="181">
        <v>0</v>
      </c>
      <c r="CX186" s="181">
        <v>0</v>
      </c>
      <c r="CY186" s="181">
        <v>0</v>
      </c>
      <c r="CZ186" s="182" t="s">
        <v>467</v>
      </c>
      <c r="DA186" s="182" t="s">
        <v>467</v>
      </c>
      <c r="DB186" s="182" t="s">
        <v>467</v>
      </c>
      <c r="DC186" s="181">
        <v>0</v>
      </c>
      <c r="DD186" s="181">
        <v>0</v>
      </c>
      <c r="DE186" s="181">
        <v>0</v>
      </c>
      <c r="DF186" s="181">
        <v>0</v>
      </c>
      <c r="DG186" s="183">
        <v>0</v>
      </c>
    </row>
    <row r="187" spans="1:111">
      <c r="A187" s="334" t="s">
        <v>904</v>
      </c>
      <c r="B187" s="335" t="s">
        <v>504</v>
      </c>
      <c r="C187" s="335" t="s">
        <v>504</v>
      </c>
      <c r="D187" s="253" t="s">
        <v>905</v>
      </c>
      <c r="E187" s="181">
        <v>310144.33</v>
      </c>
      <c r="F187" s="181">
        <v>0</v>
      </c>
      <c r="G187" s="181">
        <v>0</v>
      </c>
      <c r="H187" s="181">
        <v>0</v>
      </c>
      <c r="I187" s="181">
        <v>0</v>
      </c>
      <c r="J187" s="181">
        <v>0</v>
      </c>
      <c r="K187" s="181">
        <v>0</v>
      </c>
      <c r="L187" s="181">
        <v>0</v>
      </c>
      <c r="M187" s="181">
        <v>0</v>
      </c>
      <c r="N187" s="181">
        <v>0</v>
      </c>
      <c r="O187" s="181">
        <v>0</v>
      </c>
      <c r="P187" s="181">
        <v>0</v>
      </c>
      <c r="Q187" s="181">
        <v>0</v>
      </c>
      <c r="R187" s="181">
        <v>0</v>
      </c>
      <c r="S187" s="181">
        <v>0</v>
      </c>
      <c r="T187" s="181">
        <v>0</v>
      </c>
      <c r="U187" s="181">
        <v>0</v>
      </c>
      <c r="V187" s="181">
        <v>0</v>
      </c>
      <c r="W187" s="181">
        <v>0</v>
      </c>
      <c r="X187" s="181">
        <v>0</v>
      </c>
      <c r="Y187" s="181">
        <v>0</v>
      </c>
      <c r="Z187" s="181">
        <v>0</v>
      </c>
      <c r="AA187" s="181">
        <v>0</v>
      </c>
      <c r="AB187" s="181">
        <v>0</v>
      </c>
      <c r="AC187" s="181">
        <v>0</v>
      </c>
      <c r="AD187" s="181">
        <v>0</v>
      </c>
      <c r="AE187" s="181">
        <v>0</v>
      </c>
      <c r="AF187" s="181">
        <v>0</v>
      </c>
      <c r="AG187" s="181">
        <v>0</v>
      </c>
      <c r="AH187" s="181">
        <v>0</v>
      </c>
      <c r="AI187" s="181">
        <v>0</v>
      </c>
      <c r="AJ187" s="181">
        <v>0</v>
      </c>
      <c r="AK187" s="181">
        <v>0</v>
      </c>
      <c r="AL187" s="181">
        <v>0</v>
      </c>
      <c r="AM187" s="181">
        <v>0</v>
      </c>
      <c r="AN187" s="181">
        <v>0</v>
      </c>
      <c r="AO187" s="181">
        <v>0</v>
      </c>
      <c r="AP187" s="181">
        <v>0</v>
      </c>
      <c r="AQ187" s="181">
        <v>0</v>
      </c>
      <c r="AR187" s="181">
        <v>0</v>
      </c>
      <c r="AS187" s="181">
        <v>0</v>
      </c>
      <c r="AT187" s="181">
        <v>0</v>
      </c>
      <c r="AU187" s="181">
        <v>0</v>
      </c>
      <c r="AV187" s="181">
        <v>310144.33</v>
      </c>
      <c r="AW187" s="181">
        <v>0</v>
      </c>
      <c r="AX187" s="181">
        <v>0</v>
      </c>
      <c r="AY187" s="181">
        <v>0</v>
      </c>
      <c r="AZ187" s="181">
        <v>0</v>
      </c>
      <c r="BA187" s="181">
        <v>310144.33</v>
      </c>
      <c r="BB187" s="181">
        <v>0</v>
      </c>
      <c r="BC187" s="181">
        <v>0</v>
      </c>
      <c r="BD187" s="181">
        <v>0</v>
      </c>
      <c r="BE187" s="181">
        <v>0</v>
      </c>
      <c r="BF187" s="181">
        <v>0</v>
      </c>
      <c r="BG187" s="181">
        <v>0</v>
      </c>
      <c r="BH187" s="181">
        <v>0</v>
      </c>
      <c r="BI187" s="181">
        <v>0</v>
      </c>
      <c r="BJ187" s="181">
        <v>0</v>
      </c>
      <c r="BK187" s="181">
        <v>0</v>
      </c>
      <c r="BL187" s="181">
        <v>0</v>
      </c>
      <c r="BM187" s="182" t="s">
        <v>467</v>
      </c>
      <c r="BN187" s="182" t="s">
        <v>467</v>
      </c>
      <c r="BO187" s="182" t="s">
        <v>467</v>
      </c>
      <c r="BP187" s="182" t="s">
        <v>467</v>
      </c>
      <c r="BQ187" s="182" t="s">
        <v>467</v>
      </c>
      <c r="BR187" s="182" t="s">
        <v>467</v>
      </c>
      <c r="BS187" s="182" t="s">
        <v>467</v>
      </c>
      <c r="BT187" s="182" t="s">
        <v>467</v>
      </c>
      <c r="BU187" s="182" t="s">
        <v>467</v>
      </c>
      <c r="BV187" s="182" t="s">
        <v>467</v>
      </c>
      <c r="BW187" s="182" t="s">
        <v>467</v>
      </c>
      <c r="BX187" s="182" t="s">
        <v>467</v>
      </c>
      <c r="BY187" s="182" t="s">
        <v>467</v>
      </c>
      <c r="BZ187" s="181">
        <v>0</v>
      </c>
      <c r="CA187" s="181">
        <v>0</v>
      </c>
      <c r="CB187" s="181">
        <v>0</v>
      </c>
      <c r="CC187" s="181">
        <v>0</v>
      </c>
      <c r="CD187" s="181">
        <v>0</v>
      </c>
      <c r="CE187" s="181">
        <v>0</v>
      </c>
      <c r="CF187" s="181">
        <v>0</v>
      </c>
      <c r="CG187" s="181">
        <v>0</v>
      </c>
      <c r="CH187" s="181">
        <v>0</v>
      </c>
      <c r="CI187" s="181">
        <v>0</v>
      </c>
      <c r="CJ187" s="181">
        <v>0</v>
      </c>
      <c r="CK187" s="181">
        <v>0</v>
      </c>
      <c r="CL187" s="181">
        <v>0</v>
      </c>
      <c r="CM187" s="181">
        <v>0</v>
      </c>
      <c r="CN187" s="181">
        <v>0</v>
      </c>
      <c r="CO187" s="181">
        <v>0</v>
      </c>
      <c r="CP187" s="181">
        <v>0</v>
      </c>
      <c r="CQ187" s="182" t="s">
        <v>467</v>
      </c>
      <c r="CR187" s="182" t="s">
        <v>467</v>
      </c>
      <c r="CS187" s="182" t="s">
        <v>467</v>
      </c>
      <c r="CT187" s="181">
        <v>0</v>
      </c>
      <c r="CU187" s="181">
        <v>0</v>
      </c>
      <c r="CV187" s="181">
        <v>0</v>
      </c>
      <c r="CW187" s="181">
        <v>0</v>
      </c>
      <c r="CX187" s="181">
        <v>0</v>
      </c>
      <c r="CY187" s="181">
        <v>0</v>
      </c>
      <c r="CZ187" s="182" t="s">
        <v>467</v>
      </c>
      <c r="DA187" s="182" t="s">
        <v>467</v>
      </c>
      <c r="DB187" s="182" t="s">
        <v>467</v>
      </c>
      <c r="DC187" s="181">
        <v>0</v>
      </c>
      <c r="DD187" s="181">
        <v>0</v>
      </c>
      <c r="DE187" s="181">
        <v>0</v>
      </c>
      <c r="DF187" s="181">
        <v>0</v>
      </c>
      <c r="DG187" s="183">
        <v>0</v>
      </c>
    </row>
    <row r="188" spans="1:111">
      <c r="A188" s="334" t="s">
        <v>906</v>
      </c>
      <c r="B188" s="335" t="s">
        <v>504</v>
      </c>
      <c r="C188" s="335" t="s">
        <v>504</v>
      </c>
      <c r="D188" s="253" t="s">
        <v>907</v>
      </c>
      <c r="E188" s="181">
        <v>3493898.53</v>
      </c>
      <c r="F188" s="181">
        <v>0</v>
      </c>
      <c r="G188" s="181">
        <v>0</v>
      </c>
      <c r="H188" s="181">
        <v>0</v>
      </c>
      <c r="I188" s="181">
        <v>0</v>
      </c>
      <c r="J188" s="181">
        <v>0</v>
      </c>
      <c r="K188" s="181">
        <v>0</v>
      </c>
      <c r="L188" s="181">
        <v>0</v>
      </c>
      <c r="M188" s="181">
        <v>0</v>
      </c>
      <c r="N188" s="181">
        <v>0</v>
      </c>
      <c r="O188" s="181">
        <v>0</v>
      </c>
      <c r="P188" s="181">
        <v>0</v>
      </c>
      <c r="Q188" s="181">
        <v>0</v>
      </c>
      <c r="R188" s="181">
        <v>0</v>
      </c>
      <c r="S188" s="181">
        <v>0</v>
      </c>
      <c r="T188" s="181">
        <v>0</v>
      </c>
      <c r="U188" s="181">
        <v>0</v>
      </c>
      <c r="V188" s="181">
        <v>0</v>
      </c>
      <c r="W188" s="181">
        <v>0</v>
      </c>
      <c r="X188" s="181">
        <v>0</v>
      </c>
      <c r="Y188" s="181">
        <v>0</v>
      </c>
      <c r="Z188" s="181">
        <v>0</v>
      </c>
      <c r="AA188" s="181">
        <v>0</v>
      </c>
      <c r="AB188" s="181">
        <v>0</v>
      </c>
      <c r="AC188" s="181">
        <v>0</v>
      </c>
      <c r="AD188" s="181">
        <v>0</v>
      </c>
      <c r="AE188" s="181">
        <v>0</v>
      </c>
      <c r="AF188" s="181">
        <v>0</v>
      </c>
      <c r="AG188" s="181">
        <v>0</v>
      </c>
      <c r="AH188" s="181">
        <v>0</v>
      </c>
      <c r="AI188" s="181">
        <v>0</v>
      </c>
      <c r="AJ188" s="181">
        <v>0</v>
      </c>
      <c r="AK188" s="181">
        <v>0</v>
      </c>
      <c r="AL188" s="181">
        <v>0</v>
      </c>
      <c r="AM188" s="181">
        <v>0</v>
      </c>
      <c r="AN188" s="181">
        <v>0</v>
      </c>
      <c r="AO188" s="181">
        <v>0</v>
      </c>
      <c r="AP188" s="181">
        <v>0</v>
      </c>
      <c r="AQ188" s="181">
        <v>0</v>
      </c>
      <c r="AR188" s="181">
        <v>0</v>
      </c>
      <c r="AS188" s="181">
        <v>0</v>
      </c>
      <c r="AT188" s="181">
        <v>0</v>
      </c>
      <c r="AU188" s="181">
        <v>0</v>
      </c>
      <c r="AV188" s="181">
        <v>3493898.53</v>
      </c>
      <c r="AW188" s="181">
        <v>0</v>
      </c>
      <c r="AX188" s="181">
        <v>0</v>
      </c>
      <c r="AY188" s="181">
        <v>0</v>
      </c>
      <c r="AZ188" s="181">
        <v>0</v>
      </c>
      <c r="BA188" s="181">
        <v>3493898.53</v>
      </c>
      <c r="BB188" s="181">
        <v>0</v>
      </c>
      <c r="BC188" s="181">
        <v>0</v>
      </c>
      <c r="BD188" s="181">
        <v>0</v>
      </c>
      <c r="BE188" s="181">
        <v>0</v>
      </c>
      <c r="BF188" s="181">
        <v>0</v>
      </c>
      <c r="BG188" s="181">
        <v>0</v>
      </c>
      <c r="BH188" s="181">
        <v>0</v>
      </c>
      <c r="BI188" s="181">
        <v>0</v>
      </c>
      <c r="BJ188" s="181">
        <v>0</v>
      </c>
      <c r="BK188" s="181">
        <v>0</v>
      </c>
      <c r="BL188" s="181">
        <v>0</v>
      </c>
      <c r="BM188" s="182" t="s">
        <v>467</v>
      </c>
      <c r="BN188" s="182" t="s">
        <v>467</v>
      </c>
      <c r="BO188" s="182" t="s">
        <v>467</v>
      </c>
      <c r="BP188" s="182" t="s">
        <v>467</v>
      </c>
      <c r="BQ188" s="182" t="s">
        <v>467</v>
      </c>
      <c r="BR188" s="182" t="s">
        <v>467</v>
      </c>
      <c r="BS188" s="182" t="s">
        <v>467</v>
      </c>
      <c r="BT188" s="182" t="s">
        <v>467</v>
      </c>
      <c r="BU188" s="182" t="s">
        <v>467</v>
      </c>
      <c r="BV188" s="182" t="s">
        <v>467</v>
      </c>
      <c r="BW188" s="182" t="s">
        <v>467</v>
      </c>
      <c r="BX188" s="182" t="s">
        <v>467</v>
      </c>
      <c r="BY188" s="182" t="s">
        <v>467</v>
      </c>
      <c r="BZ188" s="181">
        <v>0</v>
      </c>
      <c r="CA188" s="181">
        <v>0</v>
      </c>
      <c r="CB188" s="181">
        <v>0</v>
      </c>
      <c r="CC188" s="181">
        <v>0</v>
      </c>
      <c r="CD188" s="181">
        <v>0</v>
      </c>
      <c r="CE188" s="181">
        <v>0</v>
      </c>
      <c r="CF188" s="181">
        <v>0</v>
      </c>
      <c r="CG188" s="181">
        <v>0</v>
      </c>
      <c r="CH188" s="181">
        <v>0</v>
      </c>
      <c r="CI188" s="181">
        <v>0</v>
      </c>
      <c r="CJ188" s="181">
        <v>0</v>
      </c>
      <c r="CK188" s="181">
        <v>0</v>
      </c>
      <c r="CL188" s="181">
        <v>0</v>
      </c>
      <c r="CM188" s="181">
        <v>0</v>
      </c>
      <c r="CN188" s="181">
        <v>0</v>
      </c>
      <c r="CO188" s="181">
        <v>0</v>
      </c>
      <c r="CP188" s="181">
        <v>0</v>
      </c>
      <c r="CQ188" s="182" t="s">
        <v>467</v>
      </c>
      <c r="CR188" s="182" t="s">
        <v>467</v>
      </c>
      <c r="CS188" s="182" t="s">
        <v>467</v>
      </c>
      <c r="CT188" s="181">
        <v>0</v>
      </c>
      <c r="CU188" s="181">
        <v>0</v>
      </c>
      <c r="CV188" s="181">
        <v>0</v>
      </c>
      <c r="CW188" s="181">
        <v>0</v>
      </c>
      <c r="CX188" s="181">
        <v>0</v>
      </c>
      <c r="CY188" s="181">
        <v>0</v>
      </c>
      <c r="CZ188" s="182" t="s">
        <v>467</v>
      </c>
      <c r="DA188" s="182" t="s">
        <v>467</v>
      </c>
      <c r="DB188" s="182" t="s">
        <v>467</v>
      </c>
      <c r="DC188" s="181">
        <v>0</v>
      </c>
      <c r="DD188" s="181">
        <v>0</v>
      </c>
      <c r="DE188" s="181">
        <v>0</v>
      </c>
      <c r="DF188" s="181">
        <v>0</v>
      </c>
      <c r="DG188" s="183">
        <v>0</v>
      </c>
    </row>
    <row r="189" spans="1:111">
      <c r="A189" s="334" t="s">
        <v>908</v>
      </c>
      <c r="B189" s="335" t="s">
        <v>504</v>
      </c>
      <c r="C189" s="335" t="s">
        <v>504</v>
      </c>
      <c r="D189" s="253" t="s">
        <v>909</v>
      </c>
      <c r="E189" s="181">
        <v>1286859.49</v>
      </c>
      <c r="F189" s="181">
        <v>960191.1</v>
      </c>
      <c r="G189" s="181">
        <v>377487.2</v>
      </c>
      <c r="H189" s="181">
        <v>234828</v>
      </c>
      <c r="I189" s="181">
        <v>0</v>
      </c>
      <c r="J189" s="181">
        <v>27996</v>
      </c>
      <c r="K189" s="181">
        <v>284076</v>
      </c>
      <c r="L189" s="181">
        <v>0</v>
      </c>
      <c r="M189" s="181">
        <v>0</v>
      </c>
      <c r="N189" s="181">
        <v>0</v>
      </c>
      <c r="O189" s="181">
        <v>0</v>
      </c>
      <c r="P189" s="181">
        <v>16742.900000000001</v>
      </c>
      <c r="Q189" s="181">
        <v>19061</v>
      </c>
      <c r="R189" s="181">
        <v>0</v>
      </c>
      <c r="S189" s="181">
        <v>0</v>
      </c>
      <c r="T189" s="181">
        <v>145493.53</v>
      </c>
      <c r="U189" s="181">
        <v>28883</v>
      </c>
      <c r="V189" s="181">
        <v>0</v>
      </c>
      <c r="W189" s="181">
        <v>0</v>
      </c>
      <c r="X189" s="181">
        <v>1563</v>
      </c>
      <c r="Y189" s="181">
        <v>4216.1099999999997</v>
      </c>
      <c r="Z189" s="181">
        <v>13678.26</v>
      </c>
      <c r="AA189" s="181">
        <v>12612.68</v>
      </c>
      <c r="AB189" s="181">
        <v>0</v>
      </c>
      <c r="AC189" s="181">
        <v>26280</v>
      </c>
      <c r="AD189" s="181">
        <v>9071.5</v>
      </c>
      <c r="AE189" s="181">
        <v>0</v>
      </c>
      <c r="AF189" s="181">
        <v>0</v>
      </c>
      <c r="AG189" s="181">
        <v>0</v>
      </c>
      <c r="AH189" s="181">
        <v>0</v>
      </c>
      <c r="AI189" s="181">
        <v>0</v>
      </c>
      <c r="AJ189" s="181">
        <v>3056</v>
      </c>
      <c r="AK189" s="181">
        <v>0</v>
      </c>
      <c r="AL189" s="181">
        <v>0</v>
      </c>
      <c r="AM189" s="181">
        <v>0</v>
      </c>
      <c r="AN189" s="181">
        <v>0</v>
      </c>
      <c r="AO189" s="181">
        <v>0</v>
      </c>
      <c r="AP189" s="181">
        <v>10931</v>
      </c>
      <c r="AQ189" s="181">
        <v>0</v>
      </c>
      <c r="AR189" s="181">
        <v>22851.98</v>
      </c>
      <c r="AS189" s="181">
        <v>0</v>
      </c>
      <c r="AT189" s="181">
        <v>0</v>
      </c>
      <c r="AU189" s="181">
        <v>12350</v>
      </c>
      <c r="AV189" s="181">
        <v>69280.539999999994</v>
      </c>
      <c r="AW189" s="181">
        <v>0</v>
      </c>
      <c r="AX189" s="181">
        <v>0</v>
      </c>
      <c r="AY189" s="181">
        <v>0</v>
      </c>
      <c r="AZ189" s="181">
        <v>0</v>
      </c>
      <c r="BA189" s="181">
        <v>67780.539999999994</v>
      </c>
      <c r="BB189" s="181">
        <v>0</v>
      </c>
      <c r="BC189" s="181">
        <v>0</v>
      </c>
      <c r="BD189" s="181">
        <v>0</v>
      </c>
      <c r="BE189" s="181">
        <v>1500</v>
      </c>
      <c r="BF189" s="181">
        <v>0</v>
      </c>
      <c r="BG189" s="181">
        <v>0</v>
      </c>
      <c r="BH189" s="181">
        <v>0</v>
      </c>
      <c r="BI189" s="181">
        <v>0</v>
      </c>
      <c r="BJ189" s="181">
        <v>0</v>
      </c>
      <c r="BK189" s="181">
        <v>0</v>
      </c>
      <c r="BL189" s="181">
        <v>0</v>
      </c>
      <c r="BM189" s="182" t="s">
        <v>467</v>
      </c>
      <c r="BN189" s="182" t="s">
        <v>467</v>
      </c>
      <c r="BO189" s="182" t="s">
        <v>467</v>
      </c>
      <c r="BP189" s="182" t="s">
        <v>467</v>
      </c>
      <c r="BQ189" s="182" t="s">
        <v>467</v>
      </c>
      <c r="BR189" s="182" t="s">
        <v>467</v>
      </c>
      <c r="BS189" s="182" t="s">
        <v>467</v>
      </c>
      <c r="BT189" s="182" t="s">
        <v>467</v>
      </c>
      <c r="BU189" s="182" t="s">
        <v>467</v>
      </c>
      <c r="BV189" s="182" t="s">
        <v>467</v>
      </c>
      <c r="BW189" s="182" t="s">
        <v>467</v>
      </c>
      <c r="BX189" s="182" t="s">
        <v>467</v>
      </c>
      <c r="BY189" s="182" t="s">
        <v>467</v>
      </c>
      <c r="BZ189" s="181">
        <v>111894.32</v>
      </c>
      <c r="CA189" s="181">
        <v>0</v>
      </c>
      <c r="CB189" s="181">
        <v>73680</v>
      </c>
      <c r="CC189" s="181">
        <v>38214.32</v>
      </c>
      <c r="CD189" s="181">
        <v>0</v>
      </c>
      <c r="CE189" s="181">
        <v>0</v>
      </c>
      <c r="CF189" s="181">
        <v>0</v>
      </c>
      <c r="CG189" s="181">
        <v>0</v>
      </c>
      <c r="CH189" s="181">
        <v>0</v>
      </c>
      <c r="CI189" s="181">
        <v>0</v>
      </c>
      <c r="CJ189" s="181">
        <v>0</v>
      </c>
      <c r="CK189" s="181">
        <v>0</v>
      </c>
      <c r="CL189" s="181">
        <v>0</v>
      </c>
      <c r="CM189" s="181">
        <v>0</v>
      </c>
      <c r="CN189" s="181">
        <v>0</v>
      </c>
      <c r="CO189" s="181">
        <v>0</v>
      </c>
      <c r="CP189" s="181">
        <v>0</v>
      </c>
      <c r="CQ189" s="182" t="s">
        <v>467</v>
      </c>
      <c r="CR189" s="182" t="s">
        <v>467</v>
      </c>
      <c r="CS189" s="182" t="s">
        <v>467</v>
      </c>
      <c r="CT189" s="181">
        <v>0</v>
      </c>
      <c r="CU189" s="181">
        <v>0</v>
      </c>
      <c r="CV189" s="181">
        <v>0</v>
      </c>
      <c r="CW189" s="181">
        <v>0</v>
      </c>
      <c r="CX189" s="181">
        <v>0</v>
      </c>
      <c r="CY189" s="181">
        <v>0</v>
      </c>
      <c r="CZ189" s="182" t="s">
        <v>467</v>
      </c>
      <c r="DA189" s="182" t="s">
        <v>467</v>
      </c>
      <c r="DB189" s="182" t="s">
        <v>467</v>
      </c>
      <c r="DC189" s="181">
        <v>0</v>
      </c>
      <c r="DD189" s="181">
        <v>0</v>
      </c>
      <c r="DE189" s="181">
        <v>0</v>
      </c>
      <c r="DF189" s="181">
        <v>0</v>
      </c>
      <c r="DG189" s="183">
        <v>0</v>
      </c>
    </row>
    <row r="190" spans="1:111">
      <c r="A190" s="334" t="s">
        <v>910</v>
      </c>
      <c r="B190" s="335" t="s">
        <v>504</v>
      </c>
      <c r="C190" s="335" t="s">
        <v>504</v>
      </c>
      <c r="D190" s="253" t="s">
        <v>911</v>
      </c>
      <c r="E190" s="181">
        <v>28149324.690000001</v>
      </c>
      <c r="F190" s="181">
        <v>15988059.84</v>
      </c>
      <c r="G190" s="181">
        <v>7584952.6200000001</v>
      </c>
      <c r="H190" s="181">
        <v>175973.12</v>
      </c>
      <c r="I190" s="181">
        <v>693624</v>
      </c>
      <c r="J190" s="181">
        <v>164994</v>
      </c>
      <c r="K190" s="181">
        <v>4059153.12</v>
      </c>
      <c r="L190" s="181">
        <v>316752.46999999997</v>
      </c>
      <c r="M190" s="181">
        <v>147118.1</v>
      </c>
      <c r="N190" s="181">
        <v>0</v>
      </c>
      <c r="O190" s="181">
        <v>0</v>
      </c>
      <c r="P190" s="181">
        <v>212080.72</v>
      </c>
      <c r="Q190" s="181">
        <v>141107</v>
      </c>
      <c r="R190" s="181">
        <v>0</v>
      </c>
      <c r="S190" s="181">
        <v>2492304.69</v>
      </c>
      <c r="T190" s="181">
        <v>4412618.83</v>
      </c>
      <c r="U190" s="181">
        <v>165162.82</v>
      </c>
      <c r="V190" s="181">
        <v>2260</v>
      </c>
      <c r="W190" s="181">
        <v>33000</v>
      </c>
      <c r="X190" s="181">
        <v>9966.8799999999992</v>
      </c>
      <c r="Y190" s="181">
        <v>70326.45</v>
      </c>
      <c r="Z190" s="181">
        <v>489562.25</v>
      </c>
      <c r="AA190" s="181">
        <v>157721.89000000001</v>
      </c>
      <c r="AB190" s="181">
        <v>0</v>
      </c>
      <c r="AC190" s="181">
        <v>675580</v>
      </c>
      <c r="AD190" s="181">
        <v>233302.82</v>
      </c>
      <c r="AE190" s="181">
        <v>0</v>
      </c>
      <c r="AF190" s="181">
        <v>297573.53000000003</v>
      </c>
      <c r="AG190" s="181">
        <v>0</v>
      </c>
      <c r="AH190" s="181">
        <v>0</v>
      </c>
      <c r="AI190" s="181">
        <v>1500</v>
      </c>
      <c r="AJ190" s="181">
        <v>18093</v>
      </c>
      <c r="AK190" s="181">
        <v>129172.2</v>
      </c>
      <c r="AL190" s="181">
        <v>0</v>
      </c>
      <c r="AM190" s="181">
        <v>785113.2</v>
      </c>
      <c r="AN190" s="181">
        <v>75466</v>
      </c>
      <c r="AO190" s="181">
        <v>24000</v>
      </c>
      <c r="AP190" s="181">
        <v>171839.24</v>
      </c>
      <c r="AQ190" s="181">
        <v>48365.49</v>
      </c>
      <c r="AR190" s="181">
        <v>75000</v>
      </c>
      <c r="AS190" s="181">
        <v>95744.68</v>
      </c>
      <c r="AT190" s="181">
        <v>10000</v>
      </c>
      <c r="AU190" s="181">
        <v>843868.38</v>
      </c>
      <c r="AV190" s="181">
        <v>7642935.0199999996</v>
      </c>
      <c r="AW190" s="181">
        <v>0</v>
      </c>
      <c r="AX190" s="181">
        <v>0</v>
      </c>
      <c r="AY190" s="181">
        <v>0</v>
      </c>
      <c r="AZ190" s="181">
        <v>0</v>
      </c>
      <c r="BA190" s="181">
        <v>903999.49</v>
      </c>
      <c r="BB190" s="181">
        <v>6555124.2699999996</v>
      </c>
      <c r="BC190" s="181">
        <v>0</v>
      </c>
      <c r="BD190" s="181">
        <v>0</v>
      </c>
      <c r="BE190" s="181">
        <v>480</v>
      </c>
      <c r="BF190" s="181">
        <v>0</v>
      </c>
      <c r="BG190" s="181">
        <v>183331.26</v>
      </c>
      <c r="BH190" s="181">
        <v>0</v>
      </c>
      <c r="BI190" s="181">
        <v>0</v>
      </c>
      <c r="BJ190" s="181">
        <v>0</v>
      </c>
      <c r="BK190" s="181">
        <v>0</v>
      </c>
      <c r="BL190" s="181">
        <v>0</v>
      </c>
      <c r="BM190" s="182" t="s">
        <v>467</v>
      </c>
      <c r="BN190" s="182" t="s">
        <v>467</v>
      </c>
      <c r="BO190" s="182" t="s">
        <v>467</v>
      </c>
      <c r="BP190" s="182" t="s">
        <v>467</v>
      </c>
      <c r="BQ190" s="182" t="s">
        <v>467</v>
      </c>
      <c r="BR190" s="182" t="s">
        <v>467</v>
      </c>
      <c r="BS190" s="182" t="s">
        <v>467</v>
      </c>
      <c r="BT190" s="182" t="s">
        <v>467</v>
      </c>
      <c r="BU190" s="182" t="s">
        <v>467</v>
      </c>
      <c r="BV190" s="182" t="s">
        <v>467</v>
      </c>
      <c r="BW190" s="182" t="s">
        <v>467</v>
      </c>
      <c r="BX190" s="182" t="s">
        <v>467</v>
      </c>
      <c r="BY190" s="182" t="s">
        <v>467</v>
      </c>
      <c r="BZ190" s="181">
        <v>105711</v>
      </c>
      <c r="CA190" s="181">
        <v>0</v>
      </c>
      <c r="CB190" s="181">
        <v>105711</v>
      </c>
      <c r="CC190" s="181">
        <v>0</v>
      </c>
      <c r="CD190" s="181">
        <v>0</v>
      </c>
      <c r="CE190" s="181">
        <v>0</v>
      </c>
      <c r="CF190" s="181">
        <v>0</v>
      </c>
      <c r="CG190" s="181">
        <v>0</v>
      </c>
      <c r="CH190" s="181">
        <v>0</v>
      </c>
      <c r="CI190" s="181">
        <v>0</v>
      </c>
      <c r="CJ190" s="181">
        <v>0</v>
      </c>
      <c r="CK190" s="181">
        <v>0</v>
      </c>
      <c r="CL190" s="181">
        <v>0</v>
      </c>
      <c r="CM190" s="181">
        <v>0</v>
      </c>
      <c r="CN190" s="181">
        <v>0</v>
      </c>
      <c r="CO190" s="181">
        <v>0</v>
      </c>
      <c r="CP190" s="181">
        <v>0</v>
      </c>
      <c r="CQ190" s="182" t="s">
        <v>467</v>
      </c>
      <c r="CR190" s="182" t="s">
        <v>467</v>
      </c>
      <c r="CS190" s="182" t="s">
        <v>467</v>
      </c>
      <c r="CT190" s="181">
        <v>0</v>
      </c>
      <c r="CU190" s="181">
        <v>0</v>
      </c>
      <c r="CV190" s="181">
        <v>0</v>
      </c>
      <c r="CW190" s="181">
        <v>0</v>
      </c>
      <c r="CX190" s="181">
        <v>0</v>
      </c>
      <c r="CY190" s="181">
        <v>0</v>
      </c>
      <c r="CZ190" s="182" t="s">
        <v>467</v>
      </c>
      <c r="DA190" s="182" t="s">
        <v>467</v>
      </c>
      <c r="DB190" s="182" t="s">
        <v>467</v>
      </c>
      <c r="DC190" s="181">
        <v>0</v>
      </c>
      <c r="DD190" s="181">
        <v>0</v>
      </c>
      <c r="DE190" s="181">
        <v>0</v>
      </c>
      <c r="DF190" s="181">
        <v>0</v>
      </c>
      <c r="DG190" s="183">
        <v>0</v>
      </c>
    </row>
    <row r="191" spans="1:111">
      <c r="A191" s="334" t="s">
        <v>912</v>
      </c>
      <c r="B191" s="335" t="s">
        <v>504</v>
      </c>
      <c r="C191" s="335" t="s">
        <v>504</v>
      </c>
      <c r="D191" s="253" t="s">
        <v>913</v>
      </c>
      <c r="E191" s="181">
        <v>13175608.48</v>
      </c>
      <c r="F191" s="181">
        <v>5526275.3499999996</v>
      </c>
      <c r="G191" s="181">
        <v>3163042.6</v>
      </c>
      <c r="H191" s="181">
        <v>101620.9</v>
      </c>
      <c r="I191" s="181">
        <v>693624</v>
      </c>
      <c r="J191" s="181">
        <v>148000</v>
      </c>
      <c r="K191" s="181">
        <v>536580</v>
      </c>
      <c r="L191" s="181">
        <v>0</v>
      </c>
      <c r="M191" s="181">
        <v>0</v>
      </c>
      <c r="N191" s="181">
        <v>0</v>
      </c>
      <c r="O191" s="181">
        <v>0</v>
      </c>
      <c r="P191" s="181">
        <v>0</v>
      </c>
      <c r="Q191" s="181">
        <v>0</v>
      </c>
      <c r="R191" s="181">
        <v>0</v>
      </c>
      <c r="S191" s="181">
        <v>883407.85</v>
      </c>
      <c r="T191" s="181">
        <v>919379.58</v>
      </c>
      <c r="U191" s="181">
        <v>96243.5</v>
      </c>
      <c r="V191" s="181">
        <v>0</v>
      </c>
      <c r="W191" s="181">
        <v>0</v>
      </c>
      <c r="X191" s="181">
        <v>2656.28</v>
      </c>
      <c r="Y191" s="181">
        <v>33032.74</v>
      </c>
      <c r="Z191" s="181">
        <v>112543.51</v>
      </c>
      <c r="AA191" s="181">
        <v>50372.4</v>
      </c>
      <c r="AB191" s="181">
        <v>0</v>
      </c>
      <c r="AC191" s="181">
        <v>58100</v>
      </c>
      <c r="AD191" s="181">
        <v>143244.32</v>
      </c>
      <c r="AE191" s="181">
        <v>0</v>
      </c>
      <c r="AF191" s="181">
        <v>140492.5</v>
      </c>
      <c r="AG191" s="181">
        <v>0</v>
      </c>
      <c r="AH191" s="181">
        <v>0</v>
      </c>
      <c r="AI191" s="181">
        <v>0</v>
      </c>
      <c r="AJ191" s="181">
        <v>3672</v>
      </c>
      <c r="AK191" s="181">
        <v>16645.099999999999</v>
      </c>
      <c r="AL191" s="181">
        <v>0</v>
      </c>
      <c r="AM191" s="181">
        <v>0</v>
      </c>
      <c r="AN191" s="181">
        <v>65534</v>
      </c>
      <c r="AO191" s="181">
        <v>0</v>
      </c>
      <c r="AP191" s="181">
        <v>40964</v>
      </c>
      <c r="AQ191" s="181">
        <v>0</v>
      </c>
      <c r="AR191" s="181">
        <v>30000</v>
      </c>
      <c r="AS191" s="181">
        <v>575</v>
      </c>
      <c r="AT191" s="181">
        <v>0</v>
      </c>
      <c r="AU191" s="181">
        <v>125304.23</v>
      </c>
      <c r="AV191" s="181">
        <v>6729953.5499999998</v>
      </c>
      <c r="AW191" s="181">
        <v>0</v>
      </c>
      <c r="AX191" s="181">
        <v>0</v>
      </c>
      <c r="AY191" s="181">
        <v>0</v>
      </c>
      <c r="AZ191" s="181">
        <v>0</v>
      </c>
      <c r="BA191" s="181">
        <v>0</v>
      </c>
      <c r="BB191" s="181">
        <v>6546622.29</v>
      </c>
      <c r="BC191" s="181">
        <v>0</v>
      </c>
      <c r="BD191" s="181">
        <v>0</v>
      </c>
      <c r="BE191" s="181">
        <v>360</v>
      </c>
      <c r="BF191" s="181">
        <v>0</v>
      </c>
      <c r="BG191" s="181">
        <v>182971.26</v>
      </c>
      <c r="BH191" s="181">
        <v>0</v>
      </c>
      <c r="BI191" s="181">
        <v>0</v>
      </c>
      <c r="BJ191" s="181">
        <v>0</v>
      </c>
      <c r="BK191" s="181">
        <v>0</v>
      </c>
      <c r="BL191" s="181">
        <v>0</v>
      </c>
      <c r="BM191" s="182" t="s">
        <v>467</v>
      </c>
      <c r="BN191" s="182" t="s">
        <v>467</v>
      </c>
      <c r="BO191" s="182" t="s">
        <v>467</v>
      </c>
      <c r="BP191" s="182" t="s">
        <v>467</v>
      </c>
      <c r="BQ191" s="182" t="s">
        <v>467</v>
      </c>
      <c r="BR191" s="182" t="s">
        <v>467</v>
      </c>
      <c r="BS191" s="182" t="s">
        <v>467</v>
      </c>
      <c r="BT191" s="182" t="s">
        <v>467</v>
      </c>
      <c r="BU191" s="182" t="s">
        <v>467</v>
      </c>
      <c r="BV191" s="182" t="s">
        <v>467</v>
      </c>
      <c r="BW191" s="182" t="s">
        <v>467</v>
      </c>
      <c r="BX191" s="182" t="s">
        <v>467</v>
      </c>
      <c r="BY191" s="182" t="s">
        <v>467</v>
      </c>
      <c r="BZ191" s="181">
        <v>0</v>
      </c>
      <c r="CA191" s="181">
        <v>0</v>
      </c>
      <c r="CB191" s="181">
        <v>0</v>
      </c>
      <c r="CC191" s="181">
        <v>0</v>
      </c>
      <c r="CD191" s="181">
        <v>0</v>
      </c>
      <c r="CE191" s="181">
        <v>0</v>
      </c>
      <c r="CF191" s="181">
        <v>0</v>
      </c>
      <c r="CG191" s="181">
        <v>0</v>
      </c>
      <c r="CH191" s="181">
        <v>0</v>
      </c>
      <c r="CI191" s="181">
        <v>0</v>
      </c>
      <c r="CJ191" s="181">
        <v>0</v>
      </c>
      <c r="CK191" s="181">
        <v>0</v>
      </c>
      <c r="CL191" s="181">
        <v>0</v>
      </c>
      <c r="CM191" s="181">
        <v>0</v>
      </c>
      <c r="CN191" s="181">
        <v>0</v>
      </c>
      <c r="CO191" s="181">
        <v>0</v>
      </c>
      <c r="CP191" s="181">
        <v>0</v>
      </c>
      <c r="CQ191" s="182" t="s">
        <v>467</v>
      </c>
      <c r="CR191" s="182" t="s">
        <v>467</v>
      </c>
      <c r="CS191" s="182" t="s">
        <v>467</v>
      </c>
      <c r="CT191" s="181">
        <v>0</v>
      </c>
      <c r="CU191" s="181">
        <v>0</v>
      </c>
      <c r="CV191" s="181">
        <v>0</v>
      </c>
      <c r="CW191" s="181">
        <v>0</v>
      </c>
      <c r="CX191" s="181">
        <v>0</v>
      </c>
      <c r="CY191" s="181">
        <v>0</v>
      </c>
      <c r="CZ191" s="182" t="s">
        <v>467</v>
      </c>
      <c r="DA191" s="182" t="s">
        <v>467</v>
      </c>
      <c r="DB191" s="182" t="s">
        <v>467</v>
      </c>
      <c r="DC191" s="181">
        <v>0</v>
      </c>
      <c r="DD191" s="181">
        <v>0</v>
      </c>
      <c r="DE191" s="181">
        <v>0</v>
      </c>
      <c r="DF191" s="181">
        <v>0</v>
      </c>
      <c r="DG191" s="183">
        <v>0</v>
      </c>
    </row>
    <row r="192" spans="1:111">
      <c r="A192" s="334" t="s">
        <v>914</v>
      </c>
      <c r="B192" s="335" t="s">
        <v>504</v>
      </c>
      <c r="C192" s="335" t="s">
        <v>504</v>
      </c>
      <c r="D192" s="253" t="s">
        <v>915</v>
      </c>
      <c r="E192" s="181">
        <v>10553698.6</v>
      </c>
      <c r="F192" s="181">
        <v>7507962.1399999997</v>
      </c>
      <c r="G192" s="181">
        <v>2331458.92</v>
      </c>
      <c r="H192" s="181">
        <v>74352.22</v>
      </c>
      <c r="I192" s="181">
        <v>0</v>
      </c>
      <c r="J192" s="181">
        <v>16994</v>
      </c>
      <c r="K192" s="181">
        <v>3098394.31</v>
      </c>
      <c r="L192" s="181">
        <v>64561.919999999998</v>
      </c>
      <c r="M192" s="181">
        <v>147118.1</v>
      </c>
      <c r="N192" s="181">
        <v>0</v>
      </c>
      <c r="O192" s="181">
        <v>0</v>
      </c>
      <c r="P192" s="181">
        <v>36005.56</v>
      </c>
      <c r="Q192" s="181">
        <v>141107</v>
      </c>
      <c r="R192" s="181">
        <v>0</v>
      </c>
      <c r="S192" s="181">
        <v>1597970.11</v>
      </c>
      <c r="T192" s="181">
        <v>2932795.46</v>
      </c>
      <c r="U192" s="181">
        <v>24475</v>
      </c>
      <c r="V192" s="181">
        <v>2260</v>
      </c>
      <c r="W192" s="181">
        <v>33000</v>
      </c>
      <c r="X192" s="181">
        <v>2459</v>
      </c>
      <c r="Y192" s="181">
        <v>4482</v>
      </c>
      <c r="Z192" s="181">
        <v>286147.83</v>
      </c>
      <c r="AA192" s="181">
        <v>73583.09</v>
      </c>
      <c r="AB192" s="181">
        <v>0</v>
      </c>
      <c r="AC192" s="181">
        <v>605380</v>
      </c>
      <c r="AD192" s="181">
        <v>63951</v>
      </c>
      <c r="AE192" s="181">
        <v>0</v>
      </c>
      <c r="AF192" s="181">
        <v>130166.93</v>
      </c>
      <c r="AG192" s="181">
        <v>0</v>
      </c>
      <c r="AH192" s="181">
        <v>0</v>
      </c>
      <c r="AI192" s="181">
        <v>0</v>
      </c>
      <c r="AJ192" s="181">
        <v>14421</v>
      </c>
      <c r="AK192" s="181">
        <v>112527.1</v>
      </c>
      <c r="AL192" s="181">
        <v>0</v>
      </c>
      <c r="AM192" s="181">
        <v>785113.2</v>
      </c>
      <c r="AN192" s="181">
        <v>9932</v>
      </c>
      <c r="AO192" s="181">
        <v>24000</v>
      </c>
      <c r="AP192" s="181">
        <v>55670</v>
      </c>
      <c r="AQ192" s="181">
        <v>0</v>
      </c>
      <c r="AR192" s="181">
        <v>30000</v>
      </c>
      <c r="AS192" s="181">
        <v>95169.68</v>
      </c>
      <c r="AT192" s="181">
        <v>0</v>
      </c>
      <c r="AU192" s="181">
        <v>580057.63</v>
      </c>
      <c r="AV192" s="181">
        <v>7230</v>
      </c>
      <c r="AW192" s="181">
        <v>0</v>
      </c>
      <c r="AX192" s="181">
        <v>0</v>
      </c>
      <c r="AY192" s="181">
        <v>0</v>
      </c>
      <c r="AZ192" s="181">
        <v>0</v>
      </c>
      <c r="BA192" s="181">
        <v>7110</v>
      </c>
      <c r="BB192" s="181">
        <v>0</v>
      </c>
      <c r="BC192" s="181">
        <v>0</v>
      </c>
      <c r="BD192" s="181">
        <v>0</v>
      </c>
      <c r="BE192" s="181">
        <v>120</v>
      </c>
      <c r="BF192" s="181">
        <v>0</v>
      </c>
      <c r="BG192" s="181">
        <v>0</v>
      </c>
      <c r="BH192" s="181">
        <v>0</v>
      </c>
      <c r="BI192" s="181">
        <v>0</v>
      </c>
      <c r="BJ192" s="181">
        <v>0</v>
      </c>
      <c r="BK192" s="181">
        <v>0</v>
      </c>
      <c r="BL192" s="181">
        <v>0</v>
      </c>
      <c r="BM192" s="182" t="s">
        <v>467</v>
      </c>
      <c r="BN192" s="182" t="s">
        <v>467</v>
      </c>
      <c r="BO192" s="182" t="s">
        <v>467</v>
      </c>
      <c r="BP192" s="182" t="s">
        <v>467</v>
      </c>
      <c r="BQ192" s="182" t="s">
        <v>467</v>
      </c>
      <c r="BR192" s="182" t="s">
        <v>467</v>
      </c>
      <c r="BS192" s="182" t="s">
        <v>467</v>
      </c>
      <c r="BT192" s="182" t="s">
        <v>467</v>
      </c>
      <c r="BU192" s="182" t="s">
        <v>467</v>
      </c>
      <c r="BV192" s="182" t="s">
        <v>467</v>
      </c>
      <c r="BW192" s="182" t="s">
        <v>467</v>
      </c>
      <c r="BX192" s="182" t="s">
        <v>467</v>
      </c>
      <c r="BY192" s="182" t="s">
        <v>467</v>
      </c>
      <c r="BZ192" s="181">
        <v>105711</v>
      </c>
      <c r="CA192" s="181">
        <v>0</v>
      </c>
      <c r="CB192" s="181">
        <v>105711</v>
      </c>
      <c r="CC192" s="181">
        <v>0</v>
      </c>
      <c r="CD192" s="181">
        <v>0</v>
      </c>
      <c r="CE192" s="181">
        <v>0</v>
      </c>
      <c r="CF192" s="181">
        <v>0</v>
      </c>
      <c r="CG192" s="181">
        <v>0</v>
      </c>
      <c r="CH192" s="181">
        <v>0</v>
      </c>
      <c r="CI192" s="181">
        <v>0</v>
      </c>
      <c r="CJ192" s="181">
        <v>0</v>
      </c>
      <c r="CK192" s="181">
        <v>0</v>
      </c>
      <c r="CL192" s="181">
        <v>0</v>
      </c>
      <c r="CM192" s="181">
        <v>0</v>
      </c>
      <c r="CN192" s="181">
        <v>0</v>
      </c>
      <c r="CO192" s="181">
        <v>0</v>
      </c>
      <c r="CP192" s="181">
        <v>0</v>
      </c>
      <c r="CQ192" s="182" t="s">
        <v>467</v>
      </c>
      <c r="CR192" s="182" t="s">
        <v>467</v>
      </c>
      <c r="CS192" s="182" t="s">
        <v>467</v>
      </c>
      <c r="CT192" s="181">
        <v>0</v>
      </c>
      <c r="CU192" s="181">
        <v>0</v>
      </c>
      <c r="CV192" s="181">
        <v>0</v>
      </c>
      <c r="CW192" s="181">
        <v>0</v>
      </c>
      <c r="CX192" s="181">
        <v>0</v>
      </c>
      <c r="CY192" s="181">
        <v>0</v>
      </c>
      <c r="CZ192" s="182" t="s">
        <v>467</v>
      </c>
      <c r="DA192" s="182" t="s">
        <v>467</v>
      </c>
      <c r="DB192" s="182" t="s">
        <v>467</v>
      </c>
      <c r="DC192" s="181">
        <v>0</v>
      </c>
      <c r="DD192" s="181">
        <v>0</v>
      </c>
      <c r="DE192" s="181">
        <v>0</v>
      </c>
      <c r="DF192" s="181">
        <v>0</v>
      </c>
      <c r="DG192" s="183">
        <v>0</v>
      </c>
    </row>
    <row r="193" spans="1:111">
      <c r="A193" s="334" t="s">
        <v>916</v>
      </c>
      <c r="B193" s="335" t="s">
        <v>504</v>
      </c>
      <c r="C193" s="335" t="s">
        <v>504</v>
      </c>
      <c r="D193" s="253" t="s">
        <v>917</v>
      </c>
      <c r="E193" s="181">
        <v>4420017.6100000003</v>
      </c>
      <c r="F193" s="181">
        <v>2953822.35</v>
      </c>
      <c r="G193" s="181">
        <v>2090451.1</v>
      </c>
      <c r="H193" s="181">
        <v>0</v>
      </c>
      <c r="I193" s="181">
        <v>0</v>
      </c>
      <c r="J193" s="181">
        <v>0</v>
      </c>
      <c r="K193" s="181">
        <v>424178.81</v>
      </c>
      <c r="L193" s="181">
        <v>252190.55</v>
      </c>
      <c r="M193" s="181">
        <v>0</v>
      </c>
      <c r="N193" s="181">
        <v>0</v>
      </c>
      <c r="O193" s="181">
        <v>0</v>
      </c>
      <c r="P193" s="181">
        <v>176075.16</v>
      </c>
      <c r="Q193" s="181">
        <v>0</v>
      </c>
      <c r="R193" s="181">
        <v>0</v>
      </c>
      <c r="S193" s="181">
        <v>10926.73</v>
      </c>
      <c r="T193" s="181">
        <v>560443.79</v>
      </c>
      <c r="U193" s="181">
        <v>44444.32</v>
      </c>
      <c r="V193" s="181">
        <v>0</v>
      </c>
      <c r="W193" s="181">
        <v>0</v>
      </c>
      <c r="X193" s="181">
        <v>4851.6000000000004</v>
      </c>
      <c r="Y193" s="181">
        <v>32811.71</v>
      </c>
      <c r="Z193" s="181">
        <v>90870.91</v>
      </c>
      <c r="AA193" s="181">
        <v>33766.400000000001</v>
      </c>
      <c r="AB193" s="181">
        <v>0</v>
      </c>
      <c r="AC193" s="181">
        <v>12100</v>
      </c>
      <c r="AD193" s="181">
        <v>26107.5</v>
      </c>
      <c r="AE193" s="181">
        <v>0</v>
      </c>
      <c r="AF193" s="181">
        <v>26914.1</v>
      </c>
      <c r="AG193" s="181">
        <v>0</v>
      </c>
      <c r="AH193" s="181">
        <v>0</v>
      </c>
      <c r="AI193" s="181">
        <v>1500</v>
      </c>
      <c r="AJ193" s="181">
        <v>0</v>
      </c>
      <c r="AK193" s="181">
        <v>0</v>
      </c>
      <c r="AL193" s="181">
        <v>0</v>
      </c>
      <c r="AM193" s="181">
        <v>0</v>
      </c>
      <c r="AN193" s="181">
        <v>0</v>
      </c>
      <c r="AO193" s="181">
        <v>0</v>
      </c>
      <c r="AP193" s="181">
        <v>75205.240000000005</v>
      </c>
      <c r="AQ193" s="181">
        <v>48365.49</v>
      </c>
      <c r="AR193" s="181">
        <v>15000</v>
      </c>
      <c r="AS193" s="181">
        <v>0</v>
      </c>
      <c r="AT193" s="181">
        <v>10000</v>
      </c>
      <c r="AU193" s="181">
        <v>138506.51999999999</v>
      </c>
      <c r="AV193" s="181">
        <v>905751.47</v>
      </c>
      <c r="AW193" s="181">
        <v>0</v>
      </c>
      <c r="AX193" s="181">
        <v>0</v>
      </c>
      <c r="AY193" s="181">
        <v>0</v>
      </c>
      <c r="AZ193" s="181">
        <v>0</v>
      </c>
      <c r="BA193" s="181">
        <v>896889.49</v>
      </c>
      <c r="BB193" s="181">
        <v>8501.98</v>
      </c>
      <c r="BC193" s="181">
        <v>0</v>
      </c>
      <c r="BD193" s="181">
        <v>0</v>
      </c>
      <c r="BE193" s="181">
        <v>0</v>
      </c>
      <c r="BF193" s="181">
        <v>0</v>
      </c>
      <c r="BG193" s="181">
        <v>360</v>
      </c>
      <c r="BH193" s="181">
        <v>0</v>
      </c>
      <c r="BI193" s="181">
        <v>0</v>
      </c>
      <c r="BJ193" s="181">
        <v>0</v>
      </c>
      <c r="BK193" s="181">
        <v>0</v>
      </c>
      <c r="BL193" s="181">
        <v>0</v>
      </c>
      <c r="BM193" s="182" t="s">
        <v>467</v>
      </c>
      <c r="BN193" s="182" t="s">
        <v>467</v>
      </c>
      <c r="BO193" s="182" t="s">
        <v>467</v>
      </c>
      <c r="BP193" s="182" t="s">
        <v>467</v>
      </c>
      <c r="BQ193" s="182" t="s">
        <v>467</v>
      </c>
      <c r="BR193" s="182" t="s">
        <v>467</v>
      </c>
      <c r="BS193" s="182" t="s">
        <v>467</v>
      </c>
      <c r="BT193" s="182" t="s">
        <v>467</v>
      </c>
      <c r="BU193" s="182" t="s">
        <v>467</v>
      </c>
      <c r="BV193" s="182" t="s">
        <v>467</v>
      </c>
      <c r="BW193" s="182" t="s">
        <v>467</v>
      </c>
      <c r="BX193" s="182" t="s">
        <v>467</v>
      </c>
      <c r="BY193" s="182" t="s">
        <v>467</v>
      </c>
      <c r="BZ193" s="181">
        <v>0</v>
      </c>
      <c r="CA193" s="181">
        <v>0</v>
      </c>
      <c r="CB193" s="181">
        <v>0</v>
      </c>
      <c r="CC193" s="181">
        <v>0</v>
      </c>
      <c r="CD193" s="181">
        <v>0</v>
      </c>
      <c r="CE193" s="181">
        <v>0</v>
      </c>
      <c r="CF193" s="181">
        <v>0</v>
      </c>
      <c r="CG193" s="181">
        <v>0</v>
      </c>
      <c r="CH193" s="181">
        <v>0</v>
      </c>
      <c r="CI193" s="181">
        <v>0</v>
      </c>
      <c r="CJ193" s="181">
        <v>0</v>
      </c>
      <c r="CK193" s="181">
        <v>0</v>
      </c>
      <c r="CL193" s="181">
        <v>0</v>
      </c>
      <c r="CM193" s="181">
        <v>0</v>
      </c>
      <c r="CN193" s="181">
        <v>0</v>
      </c>
      <c r="CO193" s="181">
        <v>0</v>
      </c>
      <c r="CP193" s="181">
        <v>0</v>
      </c>
      <c r="CQ193" s="182" t="s">
        <v>467</v>
      </c>
      <c r="CR193" s="182" t="s">
        <v>467</v>
      </c>
      <c r="CS193" s="182" t="s">
        <v>467</v>
      </c>
      <c r="CT193" s="181">
        <v>0</v>
      </c>
      <c r="CU193" s="181">
        <v>0</v>
      </c>
      <c r="CV193" s="181">
        <v>0</v>
      </c>
      <c r="CW193" s="181">
        <v>0</v>
      </c>
      <c r="CX193" s="181">
        <v>0</v>
      </c>
      <c r="CY193" s="181">
        <v>0</v>
      </c>
      <c r="CZ193" s="182" t="s">
        <v>467</v>
      </c>
      <c r="DA193" s="182" t="s">
        <v>467</v>
      </c>
      <c r="DB193" s="182" t="s">
        <v>467</v>
      </c>
      <c r="DC193" s="181">
        <v>0</v>
      </c>
      <c r="DD193" s="181">
        <v>0</v>
      </c>
      <c r="DE193" s="181">
        <v>0</v>
      </c>
      <c r="DF193" s="181">
        <v>0</v>
      </c>
      <c r="DG193" s="183">
        <v>0</v>
      </c>
    </row>
    <row r="194" spans="1:111">
      <c r="A194" s="334" t="s">
        <v>918</v>
      </c>
      <c r="B194" s="335" t="s">
        <v>504</v>
      </c>
      <c r="C194" s="335" t="s">
        <v>504</v>
      </c>
      <c r="D194" s="253" t="s">
        <v>919</v>
      </c>
      <c r="E194" s="181">
        <v>2633268.42</v>
      </c>
      <c r="F194" s="181">
        <v>2365727.02</v>
      </c>
      <c r="G194" s="181">
        <v>883296</v>
      </c>
      <c r="H194" s="181">
        <v>391043</v>
      </c>
      <c r="I194" s="181">
        <v>573272.02</v>
      </c>
      <c r="J194" s="181">
        <v>97357</v>
      </c>
      <c r="K194" s="181">
        <v>405273</v>
      </c>
      <c r="L194" s="181">
        <v>0</v>
      </c>
      <c r="M194" s="181">
        <v>0</v>
      </c>
      <c r="N194" s="181">
        <v>0</v>
      </c>
      <c r="O194" s="181">
        <v>0</v>
      </c>
      <c r="P194" s="181">
        <v>15486</v>
      </c>
      <c r="Q194" s="181">
        <v>0</v>
      </c>
      <c r="R194" s="181">
        <v>0</v>
      </c>
      <c r="S194" s="181">
        <v>0</v>
      </c>
      <c r="T194" s="181">
        <v>258557.83</v>
      </c>
      <c r="U194" s="181">
        <v>8995.43</v>
      </c>
      <c r="V194" s="181">
        <v>0</v>
      </c>
      <c r="W194" s="181">
        <v>0</v>
      </c>
      <c r="X194" s="181">
        <v>100</v>
      </c>
      <c r="Y194" s="181">
        <v>0</v>
      </c>
      <c r="Z194" s="181">
        <v>0</v>
      </c>
      <c r="AA194" s="181">
        <v>32570</v>
      </c>
      <c r="AB194" s="181">
        <v>0</v>
      </c>
      <c r="AC194" s="181">
        <v>21920</v>
      </c>
      <c r="AD194" s="181">
        <v>20759.5</v>
      </c>
      <c r="AE194" s="181">
        <v>0</v>
      </c>
      <c r="AF194" s="181">
        <v>0</v>
      </c>
      <c r="AG194" s="181">
        <v>0</v>
      </c>
      <c r="AH194" s="181">
        <v>0</v>
      </c>
      <c r="AI194" s="181">
        <v>0</v>
      </c>
      <c r="AJ194" s="181">
        <v>0</v>
      </c>
      <c r="AK194" s="181">
        <v>0</v>
      </c>
      <c r="AL194" s="181">
        <v>0</v>
      </c>
      <c r="AM194" s="181">
        <v>0</v>
      </c>
      <c r="AN194" s="181">
        <v>0</v>
      </c>
      <c r="AO194" s="181">
        <v>0</v>
      </c>
      <c r="AP194" s="181">
        <v>39596.9</v>
      </c>
      <c r="AQ194" s="181">
        <v>0</v>
      </c>
      <c r="AR194" s="181">
        <v>0</v>
      </c>
      <c r="AS194" s="181">
        <v>110876</v>
      </c>
      <c r="AT194" s="181">
        <v>0</v>
      </c>
      <c r="AU194" s="181">
        <v>23740</v>
      </c>
      <c r="AV194" s="181">
        <v>8983.57</v>
      </c>
      <c r="AW194" s="181">
        <v>0</v>
      </c>
      <c r="AX194" s="181">
        <v>0</v>
      </c>
      <c r="AY194" s="181">
        <v>0</v>
      </c>
      <c r="AZ194" s="181">
        <v>0</v>
      </c>
      <c r="BA194" s="181">
        <v>0</v>
      </c>
      <c r="BB194" s="181">
        <v>0</v>
      </c>
      <c r="BC194" s="181">
        <v>0</v>
      </c>
      <c r="BD194" s="181">
        <v>0</v>
      </c>
      <c r="BE194" s="181">
        <v>1600</v>
      </c>
      <c r="BF194" s="181">
        <v>0</v>
      </c>
      <c r="BG194" s="181">
        <v>7383.57</v>
      </c>
      <c r="BH194" s="181">
        <v>0</v>
      </c>
      <c r="BI194" s="181">
        <v>0</v>
      </c>
      <c r="BJ194" s="181">
        <v>0</v>
      </c>
      <c r="BK194" s="181">
        <v>0</v>
      </c>
      <c r="BL194" s="181">
        <v>0</v>
      </c>
      <c r="BM194" s="182" t="s">
        <v>467</v>
      </c>
      <c r="BN194" s="182" t="s">
        <v>467</v>
      </c>
      <c r="BO194" s="182" t="s">
        <v>467</v>
      </c>
      <c r="BP194" s="182" t="s">
        <v>467</v>
      </c>
      <c r="BQ194" s="182" t="s">
        <v>467</v>
      </c>
      <c r="BR194" s="182" t="s">
        <v>467</v>
      </c>
      <c r="BS194" s="182" t="s">
        <v>467</v>
      </c>
      <c r="BT194" s="182" t="s">
        <v>467</v>
      </c>
      <c r="BU194" s="182" t="s">
        <v>467</v>
      </c>
      <c r="BV194" s="182" t="s">
        <v>467</v>
      </c>
      <c r="BW194" s="182" t="s">
        <v>467</v>
      </c>
      <c r="BX194" s="182" t="s">
        <v>467</v>
      </c>
      <c r="BY194" s="182" t="s">
        <v>467</v>
      </c>
      <c r="BZ194" s="181">
        <v>0</v>
      </c>
      <c r="CA194" s="181">
        <v>0</v>
      </c>
      <c r="CB194" s="181">
        <v>0</v>
      </c>
      <c r="CC194" s="181">
        <v>0</v>
      </c>
      <c r="CD194" s="181">
        <v>0</v>
      </c>
      <c r="CE194" s="181">
        <v>0</v>
      </c>
      <c r="CF194" s="181">
        <v>0</v>
      </c>
      <c r="CG194" s="181">
        <v>0</v>
      </c>
      <c r="CH194" s="181">
        <v>0</v>
      </c>
      <c r="CI194" s="181">
        <v>0</v>
      </c>
      <c r="CJ194" s="181">
        <v>0</v>
      </c>
      <c r="CK194" s="181">
        <v>0</v>
      </c>
      <c r="CL194" s="181">
        <v>0</v>
      </c>
      <c r="CM194" s="181">
        <v>0</v>
      </c>
      <c r="CN194" s="181">
        <v>0</v>
      </c>
      <c r="CO194" s="181">
        <v>0</v>
      </c>
      <c r="CP194" s="181">
        <v>0</v>
      </c>
      <c r="CQ194" s="182" t="s">
        <v>467</v>
      </c>
      <c r="CR194" s="182" t="s">
        <v>467</v>
      </c>
      <c r="CS194" s="182" t="s">
        <v>467</v>
      </c>
      <c r="CT194" s="181">
        <v>0</v>
      </c>
      <c r="CU194" s="181">
        <v>0</v>
      </c>
      <c r="CV194" s="181">
        <v>0</v>
      </c>
      <c r="CW194" s="181">
        <v>0</v>
      </c>
      <c r="CX194" s="181">
        <v>0</v>
      </c>
      <c r="CY194" s="181">
        <v>0</v>
      </c>
      <c r="CZ194" s="182" t="s">
        <v>467</v>
      </c>
      <c r="DA194" s="182" t="s">
        <v>467</v>
      </c>
      <c r="DB194" s="182" t="s">
        <v>467</v>
      </c>
      <c r="DC194" s="181">
        <v>0</v>
      </c>
      <c r="DD194" s="181">
        <v>0</v>
      </c>
      <c r="DE194" s="181">
        <v>0</v>
      </c>
      <c r="DF194" s="181">
        <v>0</v>
      </c>
      <c r="DG194" s="183">
        <v>0</v>
      </c>
    </row>
    <row r="195" spans="1:111">
      <c r="A195" s="334" t="s">
        <v>920</v>
      </c>
      <c r="B195" s="335" t="s">
        <v>504</v>
      </c>
      <c r="C195" s="335" t="s">
        <v>504</v>
      </c>
      <c r="D195" s="253" t="s">
        <v>625</v>
      </c>
      <c r="E195" s="181">
        <v>1512469.02</v>
      </c>
      <c r="F195" s="181">
        <v>1302398.02</v>
      </c>
      <c r="G195" s="181">
        <v>427222</v>
      </c>
      <c r="H195" s="181">
        <v>345371</v>
      </c>
      <c r="I195" s="181">
        <v>483272.02</v>
      </c>
      <c r="J195" s="181">
        <v>40000</v>
      </c>
      <c r="K195" s="181">
        <v>0</v>
      </c>
      <c r="L195" s="181">
        <v>0</v>
      </c>
      <c r="M195" s="181">
        <v>0</v>
      </c>
      <c r="N195" s="181">
        <v>0</v>
      </c>
      <c r="O195" s="181">
        <v>0</v>
      </c>
      <c r="P195" s="181">
        <v>6533</v>
      </c>
      <c r="Q195" s="181">
        <v>0</v>
      </c>
      <c r="R195" s="181">
        <v>0</v>
      </c>
      <c r="S195" s="181">
        <v>0</v>
      </c>
      <c r="T195" s="181">
        <v>201087.43</v>
      </c>
      <c r="U195" s="181">
        <v>7246.43</v>
      </c>
      <c r="V195" s="181">
        <v>0</v>
      </c>
      <c r="W195" s="181">
        <v>0</v>
      </c>
      <c r="X195" s="181">
        <v>100</v>
      </c>
      <c r="Y195" s="181">
        <v>0</v>
      </c>
      <c r="Z195" s="181">
        <v>0</v>
      </c>
      <c r="AA195" s="181">
        <v>27350</v>
      </c>
      <c r="AB195" s="181">
        <v>0</v>
      </c>
      <c r="AC195" s="181">
        <v>0</v>
      </c>
      <c r="AD195" s="181">
        <v>10000</v>
      </c>
      <c r="AE195" s="181">
        <v>0</v>
      </c>
      <c r="AF195" s="181">
        <v>0</v>
      </c>
      <c r="AG195" s="181">
        <v>0</v>
      </c>
      <c r="AH195" s="181">
        <v>0</v>
      </c>
      <c r="AI195" s="181">
        <v>0</v>
      </c>
      <c r="AJ195" s="181">
        <v>0</v>
      </c>
      <c r="AK195" s="181">
        <v>0</v>
      </c>
      <c r="AL195" s="181">
        <v>0</v>
      </c>
      <c r="AM195" s="181">
        <v>0</v>
      </c>
      <c r="AN195" s="181">
        <v>0</v>
      </c>
      <c r="AO195" s="181">
        <v>0</v>
      </c>
      <c r="AP195" s="181">
        <v>21775</v>
      </c>
      <c r="AQ195" s="181">
        <v>0</v>
      </c>
      <c r="AR195" s="181">
        <v>0</v>
      </c>
      <c r="AS195" s="181">
        <v>110876</v>
      </c>
      <c r="AT195" s="181">
        <v>0</v>
      </c>
      <c r="AU195" s="181">
        <v>23740</v>
      </c>
      <c r="AV195" s="181">
        <v>8983.57</v>
      </c>
      <c r="AW195" s="181">
        <v>0</v>
      </c>
      <c r="AX195" s="181">
        <v>0</v>
      </c>
      <c r="AY195" s="181">
        <v>0</v>
      </c>
      <c r="AZ195" s="181">
        <v>0</v>
      </c>
      <c r="BA195" s="181">
        <v>0</v>
      </c>
      <c r="BB195" s="181">
        <v>0</v>
      </c>
      <c r="BC195" s="181">
        <v>0</v>
      </c>
      <c r="BD195" s="181">
        <v>0</v>
      </c>
      <c r="BE195" s="181">
        <v>1600</v>
      </c>
      <c r="BF195" s="181">
        <v>0</v>
      </c>
      <c r="BG195" s="181">
        <v>7383.57</v>
      </c>
      <c r="BH195" s="181">
        <v>0</v>
      </c>
      <c r="BI195" s="181">
        <v>0</v>
      </c>
      <c r="BJ195" s="181">
        <v>0</v>
      </c>
      <c r="BK195" s="181">
        <v>0</v>
      </c>
      <c r="BL195" s="181">
        <v>0</v>
      </c>
      <c r="BM195" s="182" t="s">
        <v>467</v>
      </c>
      <c r="BN195" s="182" t="s">
        <v>467</v>
      </c>
      <c r="BO195" s="182" t="s">
        <v>467</v>
      </c>
      <c r="BP195" s="182" t="s">
        <v>467</v>
      </c>
      <c r="BQ195" s="182" t="s">
        <v>467</v>
      </c>
      <c r="BR195" s="182" t="s">
        <v>467</v>
      </c>
      <c r="BS195" s="182" t="s">
        <v>467</v>
      </c>
      <c r="BT195" s="182" t="s">
        <v>467</v>
      </c>
      <c r="BU195" s="182" t="s">
        <v>467</v>
      </c>
      <c r="BV195" s="182" t="s">
        <v>467</v>
      </c>
      <c r="BW195" s="182" t="s">
        <v>467</v>
      </c>
      <c r="BX195" s="182" t="s">
        <v>467</v>
      </c>
      <c r="BY195" s="182" t="s">
        <v>467</v>
      </c>
      <c r="BZ195" s="181">
        <v>0</v>
      </c>
      <c r="CA195" s="181">
        <v>0</v>
      </c>
      <c r="CB195" s="181">
        <v>0</v>
      </c>
      <c r="CC195" s="181">
        <v>0</v>
      </c>
      <c r="CD195" s="181">
        <v>0</v>
      </c>
      <c r="CE195" s="181">
        <v>0</v>
      </c>
      <c r="CF195" s="181">
        <v>0</v>
      </c>
      <c r="CG195" s="181">
        <v>0</v>
      </c>
      <c r="CH195" s="181">
        <v>0</v>
      </c>
      <c r="CI195" s="181">
        <v>0</v>
      </c>
      <c r="CJ195" s="181">
        <v>0</v>
      </c>
      <c r="CK195" s="181">
        <v>0</v>
      </c>
      <c r="CL195" s="181">
        <v>0</v>
      </c>
      <c r="CM195" s="181">
        <v>0</v>
      </c>
      <c r="CN195" s="181">
        <v>0</v>
      </c>
      <c r="CO195" s="181">
        <v>0</v>
      </c>
      <c r="CP195" s="181">
        <v>0</v>
      </c>
      <c r="CQ195" s="182" t="s">
        <v>467</v>
      </c>
      <c r="CR195" s="182" t="s">
        <v>467</v>
      </c>
      <c r="CS195" s="182" t="s">
        <v>467</v>
      </c>
      <c r="CT195" s="181">
        <v>0</v>
      </c>
      <c r="CU195" s="181">
        <v>0</v>
      </c>
      <c r="CV195" s="181">
        <v>0</v>
      </c>
      <c r="CW195" s="181">
        <v>0</v>
      </c>
      <c r="CX195" s="181">
        <v>0</v>
      </c>
      <c r="CY195" s="181">
        <v>0</v>
      </c>
      <c r="CZ195" s="182" t="s">
        <v>467</v>
      </c>
      <c r="DA195" s="182" t="s">
        <v>467</v>
      </c>
      <c r="DB195" s="182" t="s">
        <v>467</v>
      </c>
      <c r="DC195" s="181">
        <v>0</v>
      </c>
      <c r="DD195" s="181">
        <v>0</v>
      </c>
      <c r="DE195" s="181">
        <v>0</v>
      </c>
      <c r="DF195" s="181">
        <v>0</v>
      </c>
      <c r="DG195" s="183">
        <v>0</v>
      </c>
    </row>
    <row r="196" spans="1:111">
      <c r="A196" s="334" t="s">
        <v>921</v>
      </c>
      <c r="B196" s="335" t="s">
        <v>504</v>
      </c>
      <c r="C196" s="335" t="s">
        <v>504</v>
      </c>
      <c r="D196" s="253" t="s">
        <v>922</v>
      </c>
      <c r="E196" s="181">
        <v>90000</v>
      </c>
      <c r="F196" s="181">
        <v>90000</v>
      </c>
      <c r="G196" s="181">
        <v>0</v>
      </c>
      <c r="H196" s="181">
        <v>0</v>
      </c>
      <c r="I196" s="181">
        <v>90000</v>
      </c>
      <c r="J196" s="181">
        <v>0</v>
      </c>
      <c r="K196" s="181">
        <v>0</v>
      </c>
      <c r="L196" s="181">
        <v>0</v>
      </c>
      <c r="M196" s="181">
        <v>0</v>
      </c>
      <c r="N196" s="181">
        <v>0</v>
      </c>
      <c r="O196" s="181">
        <v>0</v>
      </c>
      <c r="P196" s="181">
        <v>0</v>
      </c>
      <c r="Q196" s="181">
        <v>0</v>
      </c>
      <c r="R196" s="181">
        <v>0</v>
      </c>
      <c r="S196" s="181">
        <v>0</v>
      </c>
      <c r="T196" s="181">
        <v>0</v>
      </c>
      <c r="U196" s="181">
        <v>0</v>
      </c>
      <c r="V196" s="181">
        <v>0</v>
      </c>
      <c r="W196" s="181">
        <v>0</v>
      </c>
      <c r="X196" s="181">
        <v>0</v>
      </c>
      <c r="Y196" s="181">
        <v>0</v>
      </c>
      <c r="Z196" s="181">
        <v>0</v>
      </c>
      <c r="AA196" s="181">
        <v>0</v>
      </c>
      <c r="AB196" s="181">
        <v>0</v>
      </c>
      <c r="AC196" s="181">
        <v>0</v>
      </c>
      <c r="AD196" s="181">
        <v>0</v>
      </c>
      <c r="AE196" s="181">
        <v>0</v>
      </c>
      <c r="AF196" s="181">
        <v>0</v>
      </c>
      <c r="AG196" s="181">
        <v>0</v>
      </c>
      <c r="AH196" s="181">
        <v>0</v>
      </c>
      <c r="AI196" s="181">
        <v>0</v>
      </c>
      <c r="AJ196" s="181">
        <v>0</v>
      </c>
      <c r="AK196" s="181">
        <v>0</v>
      </c>
      <c r="AL196" s="181">
        <v>0</v>
      </c>
      <c r="AM196" s="181">
        <v>0</v>
      </c>
      <c r="AN196" s="181">
        <v>0</v>
      </c>
      <c r="AO196" s="181">
        <v>0</v>
      </c>
      <c r="AP196" s="181">
        <v>0</v>
      </c>
      <c r="AQ196" s="181">
        <v>0</v>
      </c>
      <c r="AR196" s="181">
        <v>0</v>
      </c>
      <c r="AS196" s="181">
        <v>0</v>
      </c>
      <c r="AT196" s="181">
        <v>0</v>
      </c>
      <c r="AU196" s="181">
        <v>0</v>
      </c>
      <c r="AV196" s="181">
        <v>0</v>
      </c>
      <c r="AW196" s="181">
        <v>0</v>
      </c>
      <c r="AX196" s="181">
        <v>0</v>
      </c>
      <c r="AY196" s="181">
        <v>0</v>
      </c>
      <c r="AZ196" s="181">
        <v>0</v>
      </c>
      <c r="BA196" s="181">
        <v>0</v>
      </c>
      <c r="BB196" s="181">
        <v>0</v>
      </c>
      <c r="BC196" s="181">
        <v>0</v>
      </c>
      <c r="BD196" s="181">
        <v>0</v>
      </c>
      <c r="BE196" s="181">
        <v>0</v>
      </c>
      <c r="BF196" s="181">
        <v>0</v>
      </c>
      <c r="BG196" s="181">
        <v>0</v>
      </c>
      <c r="BH196" s="181">
        <v>0</v>
      </c>
      <c r="BI196" s="181">
        <v>0</v>
      </c>
      <c r="BJ196" s="181">
        <v>0</v>
      </c>
      <c r="BK196" s="181">
        <v>0</v>
      </c>
      <c r="BL196" s="181">
        <v>0</v>
      </c>
      <c r="BM196" s="182" t="s">
        <v>467</v>
      </c>
      <c r="BN196" s="182" t="s">
        <v>467</v>
      </c>
      <c r="BO196" s="182" t="s">
        <v>467</v>
      </c>
      <c r="BP196" s="182" t="s">
        <v>467</v>
      </c>
      <c r="BQ196" s="182" t="s">
        <v>467</v>
      </c>
      <c r="BR196" s="182" t="s">
        <v>467</v>
      </c>
      <c r="BS196" s="182" t="s">
        <v>467</v>
      </c>
      <c r="BT196" s="182" t="s">
        <v>467</v>
      </c>
      <c r="BU196" s="182" t="s">
        <v>467</v>
      </c>
      <c r="BV196" s="182" t="s">
        <v>467</v>
      </c>
      <c r="BW196" s="182" t="s">
        <v>467</v>
      </c>
      <c r="BX196" s="182" t="s">
        <v>467</v>
      </c>
      <c r="BY196" s="182" t="s">
        <v>467</v>
      </c>
      <c r="BZ196" s="181">
        <v>0</v>
      </c>
      <c r="CA196" s="181">
        <v>0</v>
      </c>
      <c r="CB196" s="181">
        <v>0</v>
      </c>
      <c r="CC196" s="181">
        <v>0</v>
      </c>
      <c r="CD196" s="181">
        <v>0</v>
      </c>
      <c r="CE196" s="181">
        <v>0</v>
      </c>
      <c r="CF196" s="181">
        <v>0</v>
      </c>
      <c r="CG196" s="181">
        <v>0</v>
      </c>
      <c r="CH196" s="181">
        <v>0</v>
      </c>
      <c r="CI196" s="181">
        <v>0</v>
      </c>
      <c r="CJ196" s="181">
        <v>0</v>
      </c>
      <c r="CK196" s="181">
        <v>0</v>
      </c>
      <c r="CL196" s="181">
        <v>0</v>
      </c>
      <c r="CM196" s="181">
        <v>0</v>
      </c>
      <c r="CN196" s="181">
        <v>0</v>
      </c>
      <c r="CO196" s="181">
        <v>0</v>
      </c>
      <c r="CP196" s="181">
        <v>0</v>
      </c>
      <c r="CQ196" s="182" t="s">
        <v>467</v>
      </c>
      <c r="CR196" s="182" t="s">
        <v>467</v>
      </c>
      <c r="CS196" s="182" t="s">
        <v>467</v>
      </c>
      <c r="CT196" s="181">
        <v>0</v>
      </c>
      <c r="CU196" s="181">
        <v>0</v>
      </c>
      <c r="CV196" s="181">
        <v>0</v>
      </c>
      <c r="CW196" s="181">
        <v>0</v>
      </c>
      <c r="CX196" s="181">
        <v>0</v>
      </c>
      <c r="CY196" s="181">
        <v>0</v>
      </c>
      <c r="CZ196" s="182" t="s">
        <v>467</v>
      </c>
      <c r="DA196" s="182" t="s">
        <v>467</v>
      </c>
      <c r="DB196" s="182" t="s">
        <v>467</v>
      </c>
      <c r="DC196" s="181">
        <v>0</v>
      </c>
      <c r="DD196" s="181">
        <v>0</v>
      </c>
      <c r="DE196" s="181">
        <v>0</v>
      </c>
      <c r="DF196" s="181">
        <v>0</v>
      </c>
      <c r="DG196" s="183">
        <v>0</v>
      </c>
    </row>
    <row r="197" spans="1:111">
      <c r="A197" s="334" t="s">
        <v>923</v>
      </c>
      <c r="B197" s="335" t="s">
        <v>504</v>
      </c>
      <c r="C197" s="335" t="s">
        <v>504</v>
      </c>
      <c r="D197" s="253" t="s">
        <v>924</v>
      </c>
      <c r="E197" s="181">
        <v>1030799.4</v>
      </c>
      <c r="F197" s="181">
        <v>973329</v>
      </c>
      <c r="G197" s="181">
        <v>456074</v>
      </c>
      <c r="H197" s="181">
        <v>45672</v>
      </c>
      <c r="I197" s="181">
        <v>0</v>
      </c>
      <c r="J197" s="181">
        <v>57357</v>
      </c>
      <c r="K197" s="181">
        <v>405273</v>
      </c>
      <c r="L197" s="181">
        <v>0</v>
      </c>
      <c r="M197" s="181">
        <v>0</v>
      </c>
      <c r="N197" s="181">
        <v>0</v>
      </c>
      <c r="O197" s="181">
        <v>0</v>
      </c>
      <c r="P197" s="181">
        <v>8953</v>
      </c>
      <c r="Q197" s="181">
        <v>0</v>
      </c>
      <c r="R197" s="181">
        <v>0</v>
      </c>
      <c r="S197" s="181">
        <v>0</v>
      </c>
      <c r="T197" s="181">
        <v>57470.400000000001</v>
      </c>
      <c r="U197" s="181">
        <v>1749</v>
      </c>
      <c r="V197" s="181">
        <v>0</v>
      </c>
      <c r="W197" s="181">
        <v>0</v>
      </c>
      <c r="X197" s="181">
        <v>0</v>
      </c>
      <c r="Y197" s="181">
        <v>0</v>
      </c>
      <c r="Z197" s="181">
        <v>0</v>
      </c>
      <c r="AA197" s="181">
        <v>5220</v>
      </c>
      <c r="AB197" s="181">
        <v>0</v>
      </c>
      <c r="AC197" s="181">
        <v>21920</v>
      </c>
      <c r="AD197" s="181">
        <v>10759.5</v>
      </c>
      <c r="AE197" s="181">
        <v>0</v>
      </c>
      <c r="AF197" s="181">
        <v>0</v>
      </c>
      <c r="AG197" s="181">
        <v>0</v>
      </c>
      <c r="AH197" s="181">
        <v>0</v>
      </c>
      <c r="AI197" s="181">
        <v>0</v>
      </c>
      <c r="AJ197" s="181">
        <v>0</v>
      </c>
      <c r="AK197" s="181">
        <v>0</v>
      </c>
      <c r="AL197" s="181">
        <v>0</v>
      </c>
      <c r="AM197" s="181">
        <v>0</v>
      </c>
      <c r="AN197" s="181">
        <v>0</v>
      </c>
      <c r="AO197" s="181">
        <v>0</v>
      </c>
      <c r="AP197" s="181">
        <v>17821.900000000001</v>
      </c>
      <c r="AQ197" s="181">
        <v>0</v>
      </c>
      <c r="AR197" s="181">
        <v>0</v>
      </c>
      <c r="AS197" s="181">
        <v>0</v>
      </c>
      <c r="AT197" s="181">
        <v>0</v>
      </c>
      <c r="AU197" s="181">
        <v>0</v>
      </c>
      <c r="AV197" s="181">
        <v>0</v>
      </c>
      <c r="AW197" s="181">
        <v>0</v>
      </c>
      <c r="AX197" s="181">
        <v>0</v>
      </c>
      <c r="AY197" s="181">
        <v>0</v>
      </c>
      <c r="AZ197" s="181">
        <v>0</v>
      </c>
      <c r="BA197" s="181">
        <v>0</v>
      </c>
      <c r="BB197" s="181">
        <v>0</v>
      </c>
      <c r="BC197" s="181">
        <v>0</v>
      </c>
      <c r="BD197" s="181">
        <v>0</v>
      </c>
      <c r="BE197" s="181">
        <v>0</v>
      </c>
      <c r="BF197" s="181">
        <v>0</v>
      </c>
      <c r="BG197" s="181">
        <v>0</v>
      </c>
      <c r="BH197" s="181">
        <v>0</v>
      </c>
      <c r="BI197" s="181">
        <v>0</v>
      </c>
      <c r="BJ197" s="181">
        <v>0</v>
      </c>
      <c r="BK197" s="181">
        <v>0</v>
      </c>
      <c r="BL197" s="181">
        <v>0</v>
      </c>
      <c r="BM197" s="182" t="s">
        <v>467</v>
      </c>
      <c r="BN197" s="182" t="s">
        <v>467</v>
      </c>
      <c r="BO197" s="182" t="s">
        <v>467</v>
      </c>
      <c r="BP197" s="182" t="s">
        <v>467</v>
      </c>
      <c r="BQ197" s="182" t="s">
        <v>467</v>
      </c>
      <c r="BR197" s="182" t="s">
        <v>467</v>
      </c>
      <c r="BS197" s="182" t="s">
        <v>467</v>
      </c>
      <c r="BT197" s="182" t="s">
        <v>467</v>
      </c>
      <c r="BU197" s="182" t="s">
        <v>467</v>
      </c>
      <c r="BV197" s="182" t="s">
        <v>467</v>
      </c>
      <c r="BW197" s="182" t="s">
        <v>467</v>
      </c>
      <c r="BX197" s="182" t="s">
        <v>467</v>
      </c>
      <c r="BY197" s="182" t="s">
        <v>467</v>
      </c>
      <c r="BZ197" s="181">
        <v>0</v>
      </c>
      <c r="CA197" s="181">
        <v>0</v>
      </c>
      <c r="CB197" s="181">
        <v>0</v>
      </c>
      <c r="CC197" s="181">
        <v>0</v>
      </c>
      <c r="CD197" s="181">
        <v>0</v>
      </c>
      <c r="CE197" s="181">
        <v>0</v>
      </c>
      <c r="CF197" s="181">
        <v>0</v>
      </c>
      <c r="CG197" s="181">
        <v>0</v>
      </c>
      <c r="CH197" s="181">
        <v>0</v>
      </c>
      <c r="CI197" s="181">
        <v>0</v>
      </c>
      <c r="CJ197" s="181">
        <v>0</v>
      </c>
      <c r="CK197" s="181">
        <v>0</v>
      </c>
      <c r="CL197" s="181">
        <v>0</v>
      </c>
      <c r="CM197" s="181">
        <v>0</v>
      </c>
      <c r="CN197" s="181">
        <v>0</v>
      </c>
      <c r="CO197" s="181">
        <v>0</v>
      </c>
      <c r="CP197" s="181">
        <v>0</v>
      </c>
      <c r="CQ197" s="182" t="s">
        <v>467</v>
      </c>
      <c r="CR197" s="182" t="s">
        <v>467</v>
      </c>
      <c r="CS197" s="182" t="s">
        <v>467</v>
      </c>
      <c r="CT197" s="181">
        <v>0</v>
      </c>
      <c r="CU197" s="181">
        <v>0</v>
      </c>
      <c r="CV197" s="181">
        <v>0</v>
      </c>
      <c r="CW197" s="181">
        <v>0</v>
      </c>
      <c r="CX197" s="181">
        <v>0</v>
      </c>
      <c r="CY197" s="181">
        <v>0</v>
      </c>
      <c r="CZ197" s="182" t="s">
        <v>467</v>
      </c>
      <c r="DA197" s="182" t="s">
        <v>467</v>
      </c>
      <c r="DB197" s="182" t="s">
        <v>467</v>
      </c>
      <c r="DC197" s="181">
        <v>0</v>
      </c>
      <c r="DD197" s="181">
        <v>0</v>
      </c>
      <c r="DE197" s="181">
        <v>0</v>
      </c>
      <c r="DF197" s="181">
        <v>0</v>
      </c>
      <c r="DG197" s="183">
        <v>0</v>
      </c>
    </row>
    <row r="198" spans="1:111">
      <c r="A198" s="334" t="s">
        <v>925</v>
      </c>
      <c r="B198" s="335" t="s">
        <v>504</v>
      </c>
      <c r="C198" s="335" t="s">
        <v>504</v>
      </c>
      <c r="D198" s="253" t="s">
        <v>926</v>
      </c>
      <c r="E198" s="181">
        <v>364521.42</v>
      </c>
      <c r="F198" s="181">
        <v>280231.27</v>
      </c>
      <c r="G198" s="181">
        <v>172667.1</v>
      </c>
      <c r="H198" s="181">
        <v>76003.17</v>
      </c>
      <c r="I198" s="181">
        <v>0</v>
      </c>
      <c r="J198" s="181">
        <v>14661</v>
      </c>
      <c r="K198" s="181">
        <v>0</v>
      </c>
      <c r="L198" s="181">
        <v>0</v>
      </c>
      <c r="M198" s="181">
        <v>0</v>
      </c>
      <c r="N198" s="181">
        <v>0</v>
      </c>
      <c r="O198" s="181">
        <v>0</v>
      </c>
      <c r="P198" s="181">
        <v>0</v>
      </c>
      <c r="Q198" s="181">
        <v>0</v>
      </c>
      <c r="R198" s="181">
        <v>0</v>
      </c>
      <c r="S198" s="181">
        <v>16900</v>
      </c>
      <c r="T198" s="181">
        <v>82065.149999999994</v>
      </c>
      <c r="U198" s="181">
        <v>3626</v>
      </c>
      <c r="V198" s="181">
        <v>1082.6500000000001</v>
      </c>
      <c r="W198" s="181">
        <v>0</v>
      </c>
      <c r="X198" s="181">
        <v>12</v>
      </c>
      <c r="Y198" s="181">
        <v>0</v>
      </c>
      <c r="Z198" s="181">
        <v>0</v>
      </c>
      <c r="AA198" s="181">
        <v>6864</v>
      </c>
      <c r="AB198" s="181">
        <v>0</v>
      </c>
      <c r="AC198" s="181">
        <v>6480</v>
      </c>
      <c r="AD198" s="181">
        <v>16913.5</v>
      </c>
      <c r="AE198" s="181">
        <v>0</v>
      </c>
      <c r="AF198" s="181">
        <v>1370</v>
      </c>
      <c r="AG198" s="181">
        <v>0</v>
      </c>
      <c r="AH198" s="181">
        <v>0</v>
      </c>
      <c r="AI198" s="181">
        <v>0</v>
      </c>
      <c r="AJ198" s="181">
        <v>0</v>
      </c>
      <c r="AK198" s="181">
        <v>0</v>
      </c>
      <c r="AL198" s="181">
        <v>0</v>
      </c>
      <c r="AM198" s="181">
        <v>0</v>
      </c>
      <c r="AN198" s="181">
        <v>0</v>
      </c>
      <c r="AO198" s="181">
        <v>0</v>
      </c>
      <c r="AP198" s="181">
        <v>6333</v>
      </c>
      <c r="AQ198" s="181">
        <v>0</v>
      </c>
      <c r="AR198" s="181">
        <v>0</v>
      </c>
      <c r="AS198" s="181">
        <v>39384</v>
      </c>
      <c r="AT198" s="181">
        <v>0</v>
      </c>
      <c r="AU198" s="181">
        <v>0</v>
      </c>
      <c r="AV198" s="181">
        <v>2225</v>
      </c>
      <c r="AW198" s="181">
        <v>0</v>
      </c>
      <c r="AX198" s="181">
        <v>0</v>
      </c>
      <c r="AY198" s="181">
        <v>0</v>
      </c>
      <c r="AZ198" s="181">
        <v>0</v>
      </c>
      <c r="BA198" s="181">
        <v>2225</v>
      </c>
      <c r="BB198" s="181">
        <v>0</v>
      </c>
      <c r="BC198" s="181">
        <v>0</v>
      </c>
      <c r="BD198" s="181">
        <v>0</v>
      </c>
      <c r="BE198" s="181">
        <v>0</v>
      </c>
      <c r="BF198" s="181">
        <v>0</v>
      </c>
      <c r="BG198" s="181">
        <v>0</v>
      </c>
      <c r="BH198" s="181">
        <v>0</v>
      </c>
      <c r="BI198" s="181">
        <v>0</v>
      </c>
      <c r="BJ198" s="181">
        <v>0</v>
      </c>
      <c r="BK198" s="181">
        <v>0</v>
      </c>
      <c r="BL198" s="181">
        <v>0</v>
      </c>
      <c r="BM198" s="182" t="s">
        <v>467</v>
      </c>
      <c r="BN198" s="182" t="s">
        <v>467</v>
      </c>
      <c r="BO198" s="182" t="s">
        <v>467</v>
      </c>
      <c r="BP198" s="182" t="s">
        <v>467</v>
      </c>
      <c r="BQ198" s="182" t="s">
        <v>467</v>
      </c>
      <c r="BR198" s="182" t="s">
        <v>467</v>
      </c>
      <c r="BS198" s="182" t="s">
        <v>467</v>
      </c>
      <c r="BT198" s="182" t="s">
        <v>467</v>
      </c>
      <c r="BU198" s="182" t="s">
        <v>467</v>
      </c>
      <c r="BV198" s="182" t="s">
        <v>467</v>
      </c>
      <c r="BW198" s="182" t="s">
        <v>467</v>
      </c>
      <c r="BX198" s="182" t="s">
        <v>467</v>
      </c>
      <c r="BY198" s="182" t="s">
        <v>467</v>
      </c>
      <c r="BZ198" s="181">
        <v>0</v>
      </c>
      <c r="CA198" s="181">
        <v>0</v>
      </c>
      <c r="CB198" s="181">
        <v>0</v>
      </c>
      <c r="CC198" s="181">
        <v>0</v>
      </c>
      <c r="CD198" s="181">
        <v>0</v>
      </c>
      <c r="CE198" s="181">
        <v>0</v>
      </c>
      <c r="CF198" s="181">
        <v>0</v>
      </c>
      <c r="CG198" s="181">
        <v>0</v>
      </c>
      <c r="CH198" s="181">
        <v>0</v>
      </c>
      <c r="CI198" s="181">
        <v>0</v>
      </c>
      <c r="CJ198" s="181">
        <v>0</v>
      </c>
      <c r="CK198" s="181">
        <v>0</v>
      </c>
      <c r="CL198" s="181">
        <v>0</v>
      </c>
      <c r="CM198" s="181">
        <v>0</v>
      </c>
      <c r="CN198" s="181">
        <v>0</v>
      </c>
      <c r="CO198" s="181">
        <v>0</v>
      </c>
      <c r="CP198" s="181">
        <v>0</v>
      </c>
      <c r="CQ198" s="182" t="s">
        <v>467</v>
      </c>
      <c r="CR198" s="182" t="s">
        <v>467</v>
      </c>
      <c r="CS198" s="182" t="s">
        <v>467</v>
      </c>
      <c r="CT198" s="181">
        <v>0</v>
      </c>
      <c r="CU198" s="181">
        <v>0</v>
      </c>
      <c r="CV198" s="181">
        <v>0</v>
      </c>
      <c r="CW198" s="181">
        <v>0</v>
      </c>
      <c r="CX198" s="181">
        <v>0</v>
      </c>
      <c r="CY198" s="181">
        <v>0</v>
      </c>
      <c r="CZ198" s="182" t="s">
        <v>467</v>
      </c>
      <c r="DA198" s="182" t="s">
        <v>467</v>
      </c>
      <c r="DB198" s="182" t="s">
        <v>467</v>
      </c>
      <c r="DC198" s="181">
        <v>0</v>
      </c>
      <c r="DD198" s="181">
        <v>0</v>
      </c>
      <c r="DE198" s="181">
        <v>0</v>
      </c>
      <c r="DF198" s="181">
        <v>0</v>
      </c>
      <c r="DG198" s="183">
        <v>0</v>
      </c>
    </row>
    <row r="199" spans="1:111">
      <c r="A199" s="334" t="s">
        <v>927</v>
      </c>
      <c r="B199" s="335" t="s">
        <v>504</v>
      </c>
      <c r="C199" s="335" t="s">
        <v>504</v>
      </c>
      <c r="D199" s="253" t="s">
        <v>625</v>
      </c>
      <c r="E199" s="181">
        <v>362296.42</v>
      </c>
      <c r="F199" s="181">
        <v>280231.27</v>
      </c>
      <c r="G199" s="181">
        <v>172667.1</v>
      </c>
      <c r="H199" s="181">
        <v>76003.17</v>
      </c>
      <c r="I199" s="181">
        <v>0</v>
      </c>
      <c r="J199" s="181">
        <v>14661</v>
      </c>
      <c r="K199" s="181">
        <v>0</v>
      </c>
      <c r="L199" s="181">
        <v>0</v>
      </c>
      <c r="M199" s="181">
        <v>0</v>
      </c>
      <c r="N199" s="181">
        <v>0</v>
      </c>
      <c r="O199" s="181">
        <v>0</v>
      </c>
      <c r="P199" s="181">
        <v>0</v>
      </c>
      <c r="Q199" s="181">
        <v>0</v>
      </c>
      <c r="R199" s="181">
        <v>0</v>
      </c>
      <c r="S199" s="181">
        <v>16900</v>
      </c>
      <c r="T199" s="181">
        <v>82065.149999999994</v>
      </c>
      <c r="U199" s="181">
        <v>3626</v>
      </c>
      <c r="V199" s="181">
        <v>1082.6500000000001</v>
      </c>
      <c r="W199" s="181">
        <v>0</v>
      </c>
      <c r="X199" s="181">
        <v>12</v>
      </c>
      <c r="Y199" s="181">
        <v>0</v>
      </c>
      <c r="Z199" s="181">
        <v>0</v>
      </c>
      <c r="AA199" s="181">
        <v>6864</v>
      </c>
      <c r="AB199" s="181">
        <v>0</v>
      </c>
      <c r="AC199" s="181">
        <v>6480</v>
      </c>
      <c r="AD199" s="181">
        <v>16913.5</v>
      </c>
      <c r="AE199" s="181">
        <v>0</v>
      </c>
      <c r="AF199" s="181">
        <v>1370</v>
      </c>
      <c r="AG199" s="181">
        <v>0</v>
      </c>
      <c r="AH199" s="181">
        <v>0</v>
      </c>
      <c r="AI199" s="181">
        <v>0</v>
      </c>
      <c r="AJ199" s="181">
        <v>0</v>
      </c>
      <c r="AK199" s="181">
        <v>0</v>
      </c>
      <c r="AL199" s="181">
        <v>0</v>
      </c>
      <c r="AM199" s="181">
        <v>0</v>
      </c>
      <c r="AN199" s="181">
        <v>0</v>
      </c>
      <c r="AO199" s="181">
        <v>0</v>
      </c>
      <c r="AP199" s="181">
        <v>6333</v>
      </c>
      <c r="AQ199" s="181">
        <v>0</v>
      </c>
      <c r="AR199" s="181">
        <v>0</v>
      </c>
      <c r="AS199" s="181">
        <v>39384</v>
      </c>
      <c r="AT199" s="181">
        <v>0</v>
      </c>
      <c r="AU199" s="181">
        <v>0</v>
      </c>
      <c r="AV199" s="181">
        <v>0</v>
      </c>
      <c r="AW199" s="181">
        <v>0</v>
      </c>
      <c r="AX199" s="181">
        <v>0</v>
      </c>
      <c r="AY199" s="181">
        <v>0</v>
      </c>
      <c r="AZ199" s="181">
        <v>0</v>
      </c>
      <c r="BA199" s="181">
        <v>0</v>
      </c>
      <c r="BB199" s="181">
        <v>0</v>
      </c>
      <c r="BC199" s="181">
        <v>0</v>
      </c>
      <c r="BD199" s="181">
        <v>0</v>
      </c>
      <c r="BE199" s="181">
        <v>0</v>
      </c>
      <c r="BF199" s="181">
        <v>0</v>
      </c>
      <c r="BG199" s="181">
        <v>0</v>
      </c>
      <c r="BH199" s="181">
        <v>0</v>
      </c>
      <c r="BI199" s="181">
        <v>0</v>
      </c>
      <c r="BJ199" s="181">
        <v>0</v>
      </c>
      <c r="BK199" s="181">
        <v>0</v>
      </c>
      <c r="BL199" s="181">
        <v>0</v>
      </c>
      <c r="BM199" s="182" t="s">
        <v>467</v>
      </c>
      <c r="BN199" s="182" t="s">
        <v>467</v>
      </c>
      <c r="BO199" s="182" t="s">
        <v>467</v>
      </c>
      <c r="BP199" s="182" t="s">
        <v>467</v>
      </c>
      <c r="BQ199" s="182" t="s">
        <v>467</v>
      </c>
      <c r="BR199" s="182" t="s">
        <v>467</v>
      </c>
      <c r="BS199" s="182" t="s">
        <v>467</v>
      </c>
      <c r="BT199" s="182" t="s">
        <v>467</v>
      </c>
      <c r="BU199" s="182" t="s">
        <v>467</v>
      </c>
      <c r="BV199" s="182" t="s">
        <v>467</v>
      </c>
      <c r="BW199" s="182" t="s">
        <v>467</v>
      </c>
      <c r="BX199" s="182" t="s">
        <v>467</v>
      </c>
      <c r="BY199" s="182" t="s">
        <v>467</v>
      </c>
      <c r="BZ199" s="181">
        <v>0</v>
      </c>
      <c r="CA199" s="181">
        <v>0</v>
      </c>
      <c r="CB199" s="181">
        <v>0</v>
      </c>
      <c r="CC199" s="181">
        <v>0</v>
      </c>
      <c r="CD199" s="181">
        <v>0</v>
      </c>
      <c r="CE199" s="181">
        <v>0</v>
      </c>
      <c r="CF199" s="181">
        <v>0</v>
      </c>
      <c r="CG199" s="181">
        <v>0</v>
      </c>
      <c r="CH199" s="181">
        <v>0</v>
      </c>
      <c r="CI199" s="181">
        <v>0</v>
      </c>
      <c r="CJ199" s="181">
        <v>0</v>
      </c>
      <c r="CK199" s="181">
        <v>0</v>
      </c>
      <c r="CL199" s="181">
        <v>0</v>
      </c>
      <c r="CM199" s="181">
        <v>0</v>
      </c>
      <c r="CN199" s="181">
        <v>0</v>
      </c>
      <c r="CO199" s="181">
        <v>0</v>
      </c>
      <c r="CP199" s="181">
        <v>0</v>
      </c>
      <c r="CQ199" s="182" t="s">
        <v>467</v>
      </c>
      <c r="CR199" s="182" t="s">
        <v>467</v>
      </c>
      <c r="CS199" s="182" t="s">
        <v>467</v>
      </c>
      <c r="CT199" s="181">
        <v>0</v>
      </c>
      <c r="CU199" s="181">
        <v>0</v>
      </c>
      <c r="CV199" s="181">
        <v>0</v>
      </c>
      <c r="CW199" s="181">
        <v>0</v>
      </c>
      <c r="CX199" s="181">
        <v>0</v>
      </c>
      <c r="CY199" s="181">
        <v>0</v>
      </c>
      <c r="CZ199" s="182" t="s">
        <v>467</v>
      </c>
      <c r="DA199" s="182" t="s">
        <v>467</v>
      </c>
      <c r="DB199" s="182" t="s">
        <v>467</v>
      </c>
      <c r="DC199" s="181">
        <v>0</v>
      </c>
      <c r="DD199" s="181">
        <v>0</v>
      </c>
      <c r="DE199" s="181">
        <v>0</v>
      </c>
      <c r="DF199" s="181">
        <v>0</v>
      </c>
      <c r="DG199" s="183">
        <v>0</v>
      </c>
    </row>
    <row r="200" spans="1:111">
      <c r="A200" s="334" t="s">
        <v>928</v>
      </c>
      <c r="B200" s="335" t="s">
        <v>504</v>
      </c>
      <c r="C200" s="335" t="s">
        <v>504</v>
      </c>
      <c r="D200" s="253" t="s">
        <v>638</v>
      </c>
      <c r="E200" s="181">
        <v>2225</v>
      </c>
      <c r="F200" s="181">
        <v>0</v>
      </c>
      <c r="G200" s="181">
        <v>0</v>
      </c>
      <c r="H200" s="181">
        <v>0</v>
      </c>
      <c r="I200" s="181">
        <v>0</v>
      </c>
      <c r="J200" s="181">
        <v>0</v>
      </c>
      <c r="K200" s="181">
        <v>0</v>
      </c>
      <c r="L200" s="181">
        <v>0</v>
      </c>
      <c r="M200" s="181">
        <v>0</v>
      </c>
      <c r="N200" s="181">
        <v>0</v>
      </c>
      <c r="O200" s="181">
        <v>0</v>
      </c>
      <c r="P200" s="181">
        <v>0</v>
      </c>
      <c r="Q200" s="181">
        <v>0</v>
      </c>
      <c r="R200" s="181">
        <v>0</v>
      </c>
      <c r="S200" s="181">
        <v>0</v>
      </c>
      <c r="T200" s="181">
        <v>0</v>
      </c>
      <c r="U200" s="181">
        <v>0</v>
      </c>
      <c r="V200" s="181">
        <v>0</v>
      </c>
      <c r="W200" s="181">
        <v>0</v>
      </c>
      <c r="X200" s="181">
        <v>0</v>
      </c>
      <c r="Y200" s="181">
        <v>0</v>
      </c>
      <c r="Z200" s="181">
        <v>0</v>
      </c>
      <c r="AA200" s="181">
        <v>0</v>
      </c>
      <c r="AB200" s="181">
        <v>0</v>
      </c>
      <c r="AC200" s="181">
        <v>0</v>
      </c>
      <c r="AD200" s="181">
        <v>0</v>
      </c>
      <c r="AE200" s="181">
        <v>0</v>
      </c>
      <c r="AF200" s="181">
        <v>0</v>
      </c>
      <c r="AG200" s="181">
        <v>0</v>
      </c>
      <c r="AH200" s="181">
        <v>0</v>
      </c>
      <c r="AI200" s="181">
        <v>0</v>
      </c>
      <c r="AJ200" s="181">
        <v>0</v>
      </c>
      <c r="AK200" s="181">
        <v>0</v>
      </c>
      <c r="AL200" s="181">
        <v>0</v>
      </c>
      <c r="AM200" s="181">
        <v>0</v>
      </c>
      <c r="AN200" s="181">
        <v>0</v>
      </c>
      <c r="AO200" s="181">
        <v>0</v>
      </c>
      <c r="AP200" s="181">
        <v>0</v>
      </c>
      <c r="AQ200" s="181">
        <v>0</v>
      </c>
      <c r="AR200" s="181">
        <v>0</v>
      </c>
      <c r="AS200" s="181">
        <v>0</v>
      </c>
      <c r="AT200" s="181">
        <v>0</v>
      </c>
      <c r="AU200" s="181">
        <v>0</v>
      </c>
      <c r="AV200" s="181">
        <v>2225</v>
      </c>
      <c r="AW200" s="181">
        <v>0</v>
      </c>
      <c r="AX200" s="181">
        <v>0</v>
      </c>
      <c r="AY200" s="181">
        <v>0</v>
      </c>
      <c r="AZ200" s="181">
        <v>0</v>
      </c>
      <c r="BA200" s="181">
        <v>2225</v>
      </c>
      <c r="BB200" s="181">
        <v>0</v>
      </c>
      <c r="BC200" s="181">
        <v>0</v>
      </c>
      <c r="BD200" s="181">
        <v>0</v>
      </c>
      <c r="BE200" s="181">
        <v>0</v>
      </c>
      <c r="BF200" s="181">
        <v>0</v>
      </c>
      <c r="BG200" s="181">
        <v>0</v>
      </c>
      <c r="BH200" s="181">
        <v>0</v>
      </c>
      <c r="BI200" s="181">
        <v>0</v>
      </c>
      <c r="BJ200" s="181">
        <v>0</v>
      </c>
      <c r="BK200" s="181">
        <v>0</v>
      </c>
      <c r="BL200" s="181">
        <v>0</v>
      </c>
      <c r="BM200" s="182" t="s">
        <v>467</v>
      </c>
      <c r="BN200" s="182" t="s">
        <v>467</v>
      </c>
      <c r="BO200" s="182" t="s">
        <v>467</v>
      </c>
      <c r="BP200" s="182" t="s">
        <v>467</v>
      </c>
      <c r="BQ200" s="182" t="s">
        <v>467</v>
      </c>
      <c r="BR200" s="182" t="s">
        <v>467</v>
      </c>
      <c r="BS200" s="182" t="s">
        <v>467</v>
      </c>
      <c r="BT200" s="182" t="s">
        <v>467</v>
      </c>
      <c r="BU200" s="182" t="s">
        <v>467</v>
      </c>
      <c r="BV200" s="182" t="s">
        <v>467</v>
      </c>
      <c r="BW200" s="182" t="s">
        <v>467</v>
      </c>
      <c r="BX200" s="182" t="s">
        <v>467</v>
      </c>
      <c r="BY200" s="182" t="s">
        <v>467</v>
      </c>
      <c r="BZ200" s="181">
        <v>0</v>
      </c>
      <c r="CA200" s="181">
        <v>0</v>
      </c>
      <c r="CB200" s="181">
        <v>0</v>
      </c>
      <c r="CC200" s="181">
        <v>0</v>
      </c>
      <c r="CD200" s="181">
        <v>0</v>
      </c>
      <c r="CE200" s="181">
        <v>0</v>
      </c>
      <c r="CF200" s="181">
        <v>0</v>
      </c>
      <c r="CG200" s="181">
        <v>0</v>
      </c>
      <c r="CH200" s="181">
        <v>0</v>
      </c>
      <c r="CI200" s="181">
        <v>0</v>
      </c>
      <c r="CJ200" s="181">
        <v>0</v>
      </c>
      <c r="CK200" s="181">
        <v>0</v>
      </c>
      <c r="CL200" s="181">
        <v>0</v>
      </c>
      <c r="CM200" s="181">
        <v>0</v>
      </c>
      <c r="CN200" s="181">
        <v>0</v>
      </c>
      <c r="CO200" s="181">
        <v>0</v>
      </c>
      <c r="CP200" s="181">
        <v>0</v>
      </c>
      <c r="CQ200" s="182" t="s">
        <v>467</v>
      </c>
      <c r="CR200" s="182" t="s">
        <v>467</v>
      </c>
      <c r="CS200" s="182" t="s">
        <v>467</v>
      </c>
      <c r="CT200" s="181">
        <v>0</v>
      </c>
      <c r="CU200" s="181">
        <v>0</v>
      </c>
      <c r="CV200" s="181">
        <v>0</v>
      </c>
      <c r="CW200" s="181">
        <v>0</v>
      </c>
      <c r="CX200" s="181">
        <v>0</v>
      </c>
      <c r="CY200" s="181">
        <v>0</v>
      </c>
      <c r="CZ200" s="182" t="s">
        <v>467</v>
      </c>
      <c r="DA200" s="182" t="s">
        <v>467</v>
      </c>
      <c r="DB200" s="182" t="s">
        <v>467</v>
      </c>
      <c r="DC200" s="181">
        <v>0</v>
      </c>
      <c r="DD200" s="181">
        <v>0</v>
      </c>
      <c r="DE200" s="181">
        <v>0</v>
      </c>
      <c r="DF200" s="181">
        <v>0</v>
      </c>
      <c r="DG200" s="183">
        <v>0</v>
      </c>
    </row>
    <row r="201" spans="1:111">
      <c r="A201" s="334" t="s">
        <v>929</v>
      </c>
      <c r="B201" s="335" t="s">
        <v>504</v>
      </c>
      <c r="C201" s="335" t="s">
        <v>504</v>
      </c>
      <c r="D201" s="253" t="s">
        <v>930</v>
      </c>
      <c r="E201" s="181">
        <v>6901169.5</v>
      </c>
      <c r="F201" s="181">
        <v>1690409.38</v>
      </c>
      <c r="G201" s="181">
        <v>513863.48</v>
      </c>
      <c r="H201" s="181">
        <v>523858.5</v>
      </c>
      <c r="I201" s="181">
        <v>576236.69999999995</v>
      </c>
      <c r="J201" s="181">
        <v>63829.5</v>
      </c>
      <c r="K201" s="181">
        <v>0</v>
      </c>
      <c r="L201" s="181">
        <v>0</v>
      </c>
      <c r="M201" s="181">
        <v>0</v>
      </c>
      <c r="N201" s="181">
        <v>0</v>
      </c>
      <c r="O201" s="181">
        <v>0</v>
      </c>
      <c r="P201" s="181">
        <v>12621.2</v>
      </c>
      <c r="Q201" s="181">
        <v>0</v>
      </c>
      <c r="R201" s="181">
        <v>0</v>
      </c>
      <c r="S201" s="181">
        <v>0</v>
      </c>
      <c r="T201" s="181">
        <v>283195.27</v>
      </c>
      <c r="U201" s="181">
        <v>15553.7</v>
      </c>
      <c r="V201" s="181">
        <v>0</v>
      </c>
      <c r="W201" s="181">
        <v>15000</v>
      </c>
      <c r="X201" s="181">
        <v>1624.5</v>
      </c>
      <c r="Y201" s="181">
        <v>4051.05</v>
      </c>
      <c r="Z201" s="181">
        <v>16899.689999999999</v>
      </c>
      <c r="AA201" s="181">
        <v>42851.35</v>
      </c>
      <c r="AB201" s="181">
        <v>0</v>
      </c>
      <c r="AC201" s="181">
        <v>26520</v>
      </c>
      <c r="AD201" s="181">
        <v>42696</v>
      </c>
      <c r="AE201" s="181">
        <v>0</v>
      </c>
      <c r="AF201" s="181">
        <v>0</v>
      </c>
      <c r="AG201" s="181">
        <v>0</v>
      </c>
      <c r="AH201" s="181">
        <v>0</v>
      </c>
      <c r="AI201" s="181">
        <v>0</v>
      </c>
      <c r="AJ201" s="181">
        <v>22353</v>
      </c>
      <c r="AK201" s="181">
        <v>0</v>
      </c>
      <c r="AL201" s="181">
        <v>0</v>
      </c>
      <c r="AM201" s="181">
        <v>0</v>
      </c>
      <c r="AN201" s="181">
        <v>0</v>
      </c>
      <c r="AO201" s="181">
        <v>0</v>
      </c>
      <c r="AP201" s="181">
        <v>25450.98</v>
      </c>
      <c r="AQ201" s="181">
        <v>0</v>
      </c>
      <c r="AR201" s="181">
        <v>50000</v>
      </c>
      <c r="AS201" s="181">
        <v>0</v>
      </c>
      <c r="AT201" s="181">
        <v>0</v>
      </c>
      <c r="AU201" s="181">
        <v>20195</v>
      </c>
      <c r="AV201" s="181">
        <v>4927564.8499999996</v>
      </c>
      <c r="AW201" s="181">
        <v>2400</v>
      </c>
      <c r="AX201" s="181">
        <v>0</v>
      </c>
      <c r="AY201" s="181">
        <v>0</v>
      </c>
      <c r="AZ201" s="181">
        <v>0</v>
      </c>
      <c r="BA201" s="181">
        <v>2069</v>
      </c>
      <c r="BB201" s="181">
        <v>4920495.8499999996</v>
      </c>
      <c r="BC201" s="181">
        <v>0</v>
      </c>
      <c r="BD201" s="181">
        <v>0</v>
      </c>
      <c r="BE201" s="181">
        <v>1600</v>
      </c>
      <c r="BF201" s="181">
        <v>0</v>
      </c>
      <c r="BG201" s="181">
        <v>1000</v>
      </c>
      <c r="BH201" s="181">
        <v>0</v>
      </c>
      <c r="BI201" s="181">
        <v>0</v>
      </c>
      <c r="BJ201" s="181">
        <v>0</v>
      </c>
      <c r="BK201" s="181">
        <v>0</v>
      </c>
      <c r="BL201" s="181">
        <v>0</v>
      </c>
      <c r="BM201" s="182" t="s">
        <v>467</v>
      </c>
      <c r="BN201" s="182" t="s">
        <v>467</v>
      </c>
      <c r="BO201" s="182" t="s">
        <v>467</v>
      </c>
      <c r="BP201" s="182" t="s">
        <v>467</v>
      </c>
      <c r="BQ201" s="182" t="s">
        <v>467</v>
      </c>
      <c r="BR201" s="182" t="s">
        <v>467</v>
      </c>
      <c r="BS201" s="182" t="s">
        <v>467</v>
      </c>
      <c r="BT201" s="182" t="s">
        <v>467</v>
      </c>
      <c r="BU201" s="182" t="s">
        <v>467</v>
      </c>
      <c r="BV201" s="182" t="s">
        <v>467</v>
      </c>
      <c r="BW201" s="182" t="s">
        <v>467</v>
      </c>
      <c r="BX201" s="182" t="s">
        <v>467</v>
      </c>
      <c r="BY201" s="182" t="s">
        <v>467</v>
      </c>
      <c r="BZ201" s="181">
        <v>0</v>
      </c>
      <c r="CA201" s="181">
        <v>0</v>
      </c>
      <c r="CB201" s="181">
        <v>0</v>
      </c>
      <c r="CC201" s="181">
        <v>0</v>
      </c>
      <c r="CD201" s="181">
        <v>0</v>
      </c>
      <c r="CE201" s="181">
        <v>0</v>
      </c>
      <c r="CF201" s="181">
        <v>0</v>
      </c>
      <c r="CG201" s="181">
        <v>0</v>
      </c>
      <c r="CH201" s="181">
        <v>0</v>
      </c>
      <c r="CI201" s="181">
        <v>0</v>
      </c>
      <c r="CJ201" s="181">
        <v>0</v>
      </c>
      <c r="CK201" s="181">
        <v>0</v>
      </c>
      <c r="CL201" s="181">
        <v>0</v>
      </c>
      <c r="CM201" s="181">
        <v>0</v>
      </c>
      <c r="CN201" s="181">
        <v>0</v>
      </c>
      <c r="CO201" s="181">
        <v>0</v>
      </c>
      <c r="CP201" s="181">
        <v>0</v>
      </c>
      <c r="CQ201" s="182" t="s">
        <v>467</v>
      </c>
      <c r="CR201" s="182" t="s">
        <v>467</v>
      </c>
      <c r="CS201" s="182" t="s">
        <v>467</v>
      </c>
      <c r="CT201" s="181">
        <v>0</v>
      </c>
      <c r="CU201" s="181">
        <v>0</v>
      </c>
      <c r="CV201" s="181">
        <v>0</v>
      </c>
      <c r="CW201" s="181">
        <v>0</v>
      </c>
      <c r="CX201" s="181">
        <v>0</v>
      </c>
      <c r="CY201" s="181">
        <v>0</v>
      </c>
      <c r="CZ201" s="182" t="s">
        <v>467</v>
      </c>
      <c r="DA201" s="182" t="s">
        <v>467</v>
      </c>
      <c r="DB201" s="182" t="s">
        <v>467</v>
      </c>
      <c r="DC201" s="181">
        <v>0</v>
      </c>
      <c r="DD201" s="181">
        <v>0</v>
      </c>
      <c r="DE201" s="181">
        <v>0</v>
      </c>
      <c r="DF201" s="181">
        <v>0</v>
      </c>
      <c r="DG201" s="183">
        <v>0</v>
      </c>
    </row>
    <row r="202" spans="1:111">
      <c r="A202" s="334" t="s">
        <v>931</v>
      </c>
      <c r="B202" s="335" t="s">
        <v>504</v>
      </c>
      <c r="C202" s="335" t="s">
        <v>504</v>
      </c>
      <c r="D202" s="253" t="s">
        <v>932</v>
      </c>
      <c r="E202" s="181">
        <v>4500</v>
      </c>
      <c r="F202" s="181">
        <v>4500</v>
      </c>
      <c r="G202" s="181">
        <v>0</v>
      </c>
      <c r="H202" s="181">
        <v>0</v>
      </c>
      <c r="I202" s="181">
        <v>4500</v>
      </c>
      <c r="J202" s="181">
        <v>0</v>
      </c>
      <c r="K202" s="181">
        <v>0</v>
      </c>
      <c r="L202" s="181">
        <v>0</v>
      </c>
      <c r="M202" s="181">
        <v>0</v>
      </c>
      <c r="N202" s="181">
        <v>0</v>
      </c>
      <c r="O202" s="181">
        <v>0</v>
      </c>
      <c r="P202" s="181">
        <v>0</v>
      </c>
      <c r="Q202" s="181">
        <v>0</v>
      </c>
      <c r="R202" s="181">
        <v>0</v>
      </c>
      <c r="S202" s="181">
        <v>0</v>
      </c>
      <c r="T202" s="181">
        <v>0</v>
      </c>
      <c r="U202" s="181">
        <v>0</v>
      </c>
      <c r="V202" s="181">
        <v>0</v>
      </c>
      <c r="W202" s="181">
        <v>0</v>
      </c>
      <c r="X202" s="181">
        <v>0</v>
      </c>
      <c r="Y202" s="181">
        <v>0</v>
      </c>
      <c r="Z202" s="181">
        <v>0</v>
      </c>
      <c r="AA202" s="181">
        <v>0</v>
      </c>
      <c r="AB202" s="181">
        <v>0</v>
      </c>
      <c r="AC202" s="181">
        <v>0</v>
      </c>
      <c r="AD202" s="181">
        <v>0</v>
      </c>
      <c r="AE202" s="181">
        <v>0</v>
      </c>
      <c r="AF202" s="181">
        <v>0</v>
      </c>
      <c r="AG202" s="181">
        <v>0</v>
      </c>
      <c r="AH202" s="181">
        <v>0</v>
      </c>
      <c r="AI202" s="181">
        <v>0</v>
      </c>
      <c r="AJ202" s="181">
        <v>0</v>
      </c>
      <c r="AK202" s="181">
        <v>0</v>
      </c>
      <c r="AL202" s="181">
        <v>0</v>
      </c>
      <c r="AM202" s="181">
        <v>0</v>
      </c>
      <c r="AN202" s="181">
        <v>0</v>
      </c>
      <c r="AO202" s="181">
        <v>0</v>
      </c>
      <c r="AP202" s="181">
        <v>0</v>
      </c>
      <c r="AQ202" s="181">
        <v>0</v>
      </c>
      <c r="AR202" s="181">
        <v>0</v>
      </c>
      <c r="AS202" s="181">
        <v>0</v>
      </c>
      <c r="AT202" s="181">
        <v>0</v>
      </c>
      <c r="AU202" s="181">
        <v>0</v>
      </c>
      <c r="AV202" s="181">
        <v>0</v>
      </c>
      <c r="AW202" s="181">
        <v>0</v>
      </c>
      <c r="AX202" s="181">
        <v>0</v>
      </c>
      <c r="AY202" s="181">
        <v>0</v>
      </c>
      <c r="AZ202" s="181">
        <v>0</v>
      </c>
      <c r="BA202" s="181">
        <v>0</v>
      </c>
      <c r="BB202" s="181">
        <v>0</v>
      </c>
      <c r="BC202" s="181">
        <v>0</v>
      </c>
      <c r="BD202" s="181">
        <v>0</v>
      </c>
      <c r="BE202" s="181">
        <v>0</v>
      </c>
      <c r="BF202" s="181">
        <v>0</v>
      </c>
      <c r="BG202" s="181">
        <v>0</v>
      </c>
      <c r="BH202" s="181">
        <v>0</v>
      </c>
      <c r="BI202" s="181">
        <v>0</v>
      </c>
      <c r="BJ202" s="181">
        <v>0</v>
      </c>
      <c r="BK202" s="181">
        <v>0</v>
      </c>
      <c r="BL202" s="181">
        <v>0</v>
      </c>
      <c r="BM202" s="182" t="s">
        <v>467</v>
      </c>
      <c r="BN202" s="182" t="s">
        <v>467</v>
      </c>
      <c r="BO202" s="182" t="s">
        <v>467</v>
      </c>
      <c r="BP202" s="182" t="s">
        <v>467</v>
      </c>
      <c r="BQ202" s="182" t="s">
        <v>467</v>
      </c>
      <c r="BR202" s="182" t="s">
        <v>467</v>
      </c>
      <c r="BS202" s="182" t="s">
        <v>467</v>
      </c>
      <c r="BT202" s="182" t="s">
        <v>467</v>
      </c>
      <c r="BU202" s="182" t="s">
        <v>467</v>
      </c>
      <c r="BV202" s="182" t="s">
        <v>467</v>
      </c>
      <c r="BW202" s="182" t="s">
        <v>467</v>
      </c>
      <c r="BX202" s="182" t="s">
        <v>467</v>
      </c>
      <c r="BY202" s="182" t="s">
        <v>467</v>
      </c>
      <c r="BZ202" s="181">
        <v>0</v>
      </c>
      <c r="CA202" s="181">
        <v>0</v>
      </c>
      <c r="CB202" s="181">
        <v>0</v>
      </c>
      <c r="CC202" s="181">
        <v>0</v>
      </c>
      <c r="CD202" s="181">
        <v>0</v>
      </c>
      <c r="CE202" s="181">
        <v>0</v>
      </c>
      <c r="CF202" s="181">
        <v>0</v>
      </c>
      <c r="CG202" s="181">
        <v>0</v>
      </c>
      <c r="CH202" s="181">
        <v>0</v>
      </c>
      <c r="CI202" s="181">
        <v>0</v>
      </c>
      <c r="CJ202" s="181">
        <v>0</v>
      </c>
      <c r="CK202" s="181">
        <v>0</v>
      </c>
      <c r="CL202" s="181">
        <v>0</v>
      </c>
      <c r="CM202" s="181">
        <v>0</v>
      </c>
      <c r="CN202" s="181">
        <v>0</v>
      </c>
      <c r="CO202" s="181">
        <v>0</v>
      </c>
      <c r="CP202" s="181">
        <v>0</v>
      </c>
      <c r="CQ202" s="182" t="s">
        <v>467</v>
      </c>
      <c r="CR202" s="182" t="s">
        <v>467</v>
      </c>
      <c r="CS202" s="182" t="s">
        <v>467</v>
      </c>
      <c r="CT202" s="181">
        <v>0</v>
      </c>
      <c r="CU202" s="181">
        <v>0</v>
      </c>
      <c r="CV202" s="181">
        <v>0</v>
      </c>
      <c r="CW202" s="181">
        <v>0</v>
      </c>
      <c r="CX202" s="181">
        <v>0</v>
      </c>
      <c r="CY202" s="181">
        <v>0</v>
      </c>
      <c r="CZ202" s="182" t="s">
        <v>467</v>
      </c>
      <c r="DA202" s="182" t="s">
        <v>467</v>
      </c>
      <c r="DB202" s="182" t="s">
        <v>467</v>
      </c>
      <c r="DC202" s="181">
        <v>0</v>
      </c>
      <c r="DD202" s="181">
        <v>0</v>
      </c>
      <c r="DE202" s="181">
        <v>0</v>
      </c>
      <c r="DF202" s="181">
        <v>0</v>
      </c>
      <c r="DG202" s="183">
        <v>0</v>
      </c>
    </row>
    <row r="203" spans="1:111">
      <c r="A203" s="334" t="s">
        <v>933</v>
      </c>
      <c r="B203" s="335" t="s">
        <v>504</v>
      </c>
      <c r="C203" s="335" t="s">
        <v>504</v>
      </c>
      <c r="D203" s="253" t="s">
        <v>934</v>
      </c>
      <c r="E203" s="181">
        <v>6896669.5</v>
      </c>
      <c r="F203" s="181">
        <v>1685909.38</v>
      </c>
      <c r="G203" s="181">
        <v>513863.48</v>
      </c>
      <c r="H203" s="181">
        <v>523858.5</v>
      </c>
      <c r="I203" s="181">
        <v>571736.69999999995</v>
      </c>
      <c r="J203" s="181">
        <v>63829.5</v>
      </c>
      <c r="K203" s="181">
        <v>0</v>
      </c>
      <c r="L203" s="181">
        <v>0</v>
      </c>
      <c r="M203" s="181">
        <v>0</v>
      </c>
      <c r="N203" s="181">
        <v>0</v>
      </c>
      <c r="O203" s="181">
        <v>0</v>
      </c>
      <c r="P203" s="181">
        <v>12621.2</v>
      </c>
      <c r="Q203" s="181">
        <v>0</v>
      </c>
      <c r="R203" s="181">
        <v>0</v>
      </c>
      <c r="S203" s="181">
        <v>0</v>
      </c>
      <c r="T203" s="181">
        <v>283195.27</v>
      </c>
      <c r="U203" s="181">
        <v>15553.7</v>
      </c>
      <c r="V203" s="181">
        <v>0</v>
      </c>
      <c r="W203" s="181">
        <v>15000</v>
      </c>
      <c r="X203" s="181">
        <v>1624.5</v>
      </c>
      <c r="Y203" s="181">
        <v>4051.05</v>
      </c>
      <c r="Z203" s="181">
        <v>16899.689999999999</v>
      </c>
      <c r="AA203" s="181">
        <v>42851.35</v>
      </c>
      <c r="AB203" s="181">
        <v>0</v>
      </c>
      <c r="AC203" s="181">
        <v>26520</v>
      </c>
      <c r="AD203" s="181">
        <v>42696</v>
      </c>
      <c r="AE203" s="181">
        <v>0</v>
      </c>
      <c r="AF203" s="181">
        <v>0</v>
      </c>
      <c r="AG203" s="181">
        <v>0</v>
      </c>
      <c r="AH203" s="181">
        <v>0</v>
      </c>
      <c r="AI203" s="181">
        <v>0</v>
      </c>
      <c r="AJ203" s="181">
        <v>22353</v>
      </c>
      <c r="AK203" s="181">
        <v>0</v>
      </c>
      <c r="AL203" s="181">
        <v>0</v>
      </c>
      <c r="AM203" s="181">
        <v>0</v>
      </c>
      <c r="AN203" s="181">
        <v>0</v>
      </c>
      <c r="AO203" s="181">
        <v>0</v>
      </c>
      <c r="AP203" s="181">
        <v>25450.98</v>
      </c>
      <c r="AQ203" s="181">
        <v>0</v>
      </c>
      <c r="AR203" s="181">
        <v>50000</v>
      </c>
      <c r="AS203" s="181">
        <v>0</v>
      </c>
      <c r="AT203" s="181">
        <v>0</v>
      </c>
      <c r="AU203" s="181">
        <v>20195</v>
      </c>
      <c r="AV203" s="181">
        <v>4927564.8499999996</v>
      </c>
      <c r="AW203" s="181">
        <v>2400</v>
      </c>
      <c r="AX203" s="181">
        <v>0</v>
      </c>
      <c r="AY203" s="181">
        <v>0</v>
      </c>
      <c r="AZ203" s="181">
        <v>0</v>
      </c>
      <c r="BA203" s="181">
        <v>2069</v>
      </c>
      <c r="BB203" s="181">
        <v>4920495.8499999996</v>
      </c>
      <c r="BC203" s="181">
        <v>0</v>
      </c>
      <c r="BD203" s="181">
        <v>0</v>
      </c>
      <c r="BE203" s="181">
        <v>1600</v>
      </c>
      <c r="BF203" s="181">
        <v>0</v>
      </c>
      <c r="BG203" s="181">
        <v>1000</v>
      </c>
      <c r="BH203" s="181">
        <v>0</v>
      </c>
      <c r="BI203" s="181">
        <v>0</v>
      </c>
      <c r="BJ203" s="181">
        <v>0</v>
      </c>
      <c r="BK203" s="181">
        <v>0</v>
      </c>
      <c r="BL203" s="181">
        <v>0</v>
      </c>
      <c r="BM203" s="182" t="s">
        <v>467</v>
      </c>
      <c r="BN203" s="182" t="s">
        <v>467</v>
      </c>
      <c r="BO203" s="182" t="s">
        <v>467</v>
      </c>
      <c r="BP203" s="182" t="s">
        <v>467</v>
      </c>
      <c r="BQ203" s="182" t="s">
        <v>467</v>
      </c>
      <c r="BR203" s="182" t="s">
        <v>467</v>
      </c>
      <c r="BS203" s="182" t="s">
        <v>467</v>
      </c>
      <c r="BT203" s="182" t="s">
        <v>467</v>
      </c>
      <c r="BU203" s="182" t="s">
        <v>467</v>
      </c>
      <c r="BV203" s="182" t="s">
        <v>467</v>
      </c>
      <c r="BW203" s="182" t="s">
        <v>467</v>
      </c>
      <c r="BX203" s="182" t="s">
        <v>467</v>
      </c>
      <c r="BY203" s="182" t="s">
        <v>467</v>
      </c>
      <c r="BZ203" s="181">
        <v>0</v>
      </c>
      <c r="CA203" s="181">
        <v>0</v>
      </c>
      <c r="CB203" s="181">
        <v>0</v>
      </c>
      <c r="CC203" s="181">
        <v>0</v>
      </c>
      <c r="CD203" s="181">
        <v>0</v>
      </c>
      <c r="CE203" s="181">
        <v>0</v>
      </c>
      <c r="CF203" s="181">
        <v>0</v>
      </c>
      <c r="CG203" s="181">
        <v>0</v>
      </c>
      <c r="CH203" s="181">
        <v>0</v>
      </c>
      <c r="CI203" s="181">
        <v>0</v>
      </c>
      <c r="CJ203" s="181">
        <v>0</v>
      </c>
      <c r="CK203" s="181">
        <v>0</v>
      </c>
      <c r="CL203" s="181">
        <v>0</v>
      </c>
      <c r="CM203" s="181">
        <v>0</v>
      </c>
      <c r="CN203" s="181">
        <v>0</v>
      </c>
      <c r="CO203" s="181">
        <v>0</v>
      </c>
      <c r="CP203" s="181">
        <v>0</v>
      </c>
      <c r="CQ203" s="182" t="s">
        <v>467</v>
      </c>
      <c r="CR203" s="182" t="s">
        <v>467</v>
      </c>
      <c r="CS203" s="182" t="s">
        <v>467</v>
      </c>
      <c r="CT203" s="181">
        <v>0</v>
      </c>
      <c r="CU203" s="181">
        <v>0</v>
      </c>
      <c r="CV203" s="181">
        <v>0</v>
      </c>
      <c r="CW203" s="181">
        <v>0</v>
      </c>
      <c r="CX203" s="181">
        <v>0</v>
      </c>
      <c r="CY203" s="181">
        <v>0</v>
      </c>
      <c r="CZ203" s="182" t="s">
        <v>467</v>
      </c>
      <c r="DA203" s="182" t="s">
        <v>467</v>
      </c>
      <c r="DB203" s="182" t="s">
        <v>467</v>
      </c>
      <c r="DC203" s="181">
        <v>0</v>
      </c>
      <c r="DD203" s="181">
        <v>0</v>
      </c>
      <c r="DE203" s="181">
        <v>0</v>
      </c>
      <c r="DF203" s="181">
        <v>0</v>
      </c>
      <c r="DG203" s="183">
        <v>0</v>
      </c>
    </row>
    <row r="204" spans="1:111">
      <c r="A204" s="334" t="s">
        <v>935</v>
      </c>
      <c r="B204" s="335" t="s">
        <v>504</v>
      </c>
      <c r="C204" s="335" t="s">
        <v>504</v>
      </c>
      <c r="D204" s="253" t="s">
        <v>936</v>
      </c>
      <c r="E204" s="181">
        <v>546081.38</v>
      </c>
      <c r="F204" s="181">
        <v>69938</v>
      </c>
      <c r="G204" s="181">
        <v>0</v>
      </c>
      <c r="H204" s="181">
        <v>0</v>
      </c>
      <c r="I204" s="181">
        <v>0</v>
      </c>
      <c r="J204" s="181">
        <v>0</v>
      </c>
      <c r="K204" s="181">
        <v>0</v>
      </c>
      <c r="L204" s="181">
        <v>61938</v>
      </c>
      <c r="M204" s="181">
        <v>0</v>
      </c>
      <c r="N204" s="181">
        <v>0</v>
      </c>
      <c r="O204" s="181">
        <v>0</v>
      </c>
      <c r="P204" s="181">
        <v>8000</v>
      </c>
      <c r="Q204" s="181">
        <v>0</v>
      </c>
      <c r="R204" s="181">
        <v>0</v>
      </c>
      <c r="S204" s="181">
        <v>0</v>
      </c>
      <c r="T204" s="181">
        <v>0</v>
      </c>
      <c r="U204" s="181">
        <v>0</v>
      </c>
      <c r="V204" s="181">
        <v>0</v>
      </c>
      <c r="W204" s="181">
        <v>0</v>
      </c>
      <c r="X204" s="181">
        <v>0</v>
      </c>
      <c r="Y204" s="181">
        <v>0</v>
      </c>
      <c r="Z204" s="181">
        <v>0</v>
      </c>
      <c r="AA204" s="181">
        <v>0</v>
      </c>
      <c r="AB204" s="181">
        <v>0</v>
      </c>
      <c r="AC204" s="181">
        <v>0</v>
      </c>
      <c r="AD204" s="181">
        <v>0</v>
      </c>
      <c r="AE204" s="181">
        <v>0</v>
      </c>
      <c r="AF204" s="181">
        <v>0</v>
      </c>
      <c r="AG204" s="181">
        <v>0</v>
      </c>
      <c r="AH204" s="181">
        <v>0</v>
      </c>
      <c r="AI204" s="181">
        <v>0</v>
      </c>
      <c r="AJ204" s="181">
        <v>0</v>
      </c>
      <c r="AK204" s="181">
        <v>0</v>
      </c>
      <c r="AL204" s="181">
        <v>0</v>
      </c>
      <c r="AM204" s="181">
        <v>0</v>
      </c>
      <c r="AN204" s="181">
        <v>0</v>
      </c>
      <c r="AO204" s="181">
        <v>0</v>
      </c>
      <c r="AP204" s="181">
        <v>0</v>
      </c>
      <c r="AQ204" s="181">
        <v>0</v>
      </c>
      <c r="AR204" s="181">
        <v>0</v>
      </c>
      <c r="AS204" s="181">
        <v>0</v>
      </c>
      <c r="AT204" s="181">
        <v>0</v>
      </c>
      <c r="AU204" s="181">
        <v>0</v>
      </c>
      <c r="AV204" s="181">
        <v>476143.38</v>
      </c>
      <c r="AW204" s="181">
        <v>0</v>
      </c>
      <c r="AX204" s="181">
        <v>0</v>
      </c>
      <c r="AY204" s="181">
        <v>0</v>
      </c>
      <c r="AZ204" s="181">
        <v>0</v>
      </c>
      <c r="BA204" s="181">
        <v>476143.38</v>
      </c>
      <c r="BB204" s="181">
        <v>0</v>
      </c>
      <c r="BC204" s="181">
        <v>0</v>
      </c>
      <c r="BD204" s="181">
        <v>0</v>
      </c>
      <c r="BE204" s="181">
        <v>0</v>
      </c>
      <c r="BF204" s="181">
        <v>0</v>
      </c>
      <c r="BG204" s="181">
        <v>0</v>
      </c>
      <c r="BH204" s="181">
        <v>0</v>
      </c>
      <c r="BI204" s="181">
        <v>0</v>
      </c>
      <c r="BJ204" s="181">
        <v>0</v>
      </c>
      <c r="BK204" s="181">
        <v>0</v>
      </c>
      <c r="BL204" s="181">
        <v>0</v>
      </c>
      <c r="BM204" s="182" t="s">
        <v>467</v>
      </c>
      <c r="BN204" s="182" t="s">
        <v>467</v>
      </c>
      <c r="BO204" s="182" t="s">
        <v>467</v>
      </c>
      <c r="BP204" s="182" t="s">
        <v>467</v>
      </c>
      <c r="BQ204" s="182" t="s">
        <v>467</v>
      </c>
      <c r="BR204" s="182" t="s">
        <v>467</v>
      </c>
      <c r="BS204" s="182" t="s">
        <v>467</v>
      </c>
      <c r="BT204" s="182" t="s">
        <v>467</v>
      </c>
      <c r="BU204" s="182" t="s">
        <v>467</v>
      </c>
      <c r="BV204" s="182" t="s">
        <v>467</v>
      </c>
      <c r="BW204" s="182" t="s">
        <v>467</v>
      </c>
      <c r="BX204" s="182" t="s">
        <v>467</v>
      </c>
      <c r="BY204" s="182" t="s">
        <v>467</v>
      </c>
      <c r="BZ204" s="181">
        <v>0</v>
      </c>
      <c r="CA204" s="181">
        <v>0</v>
      </c>
      <c r="CB204" s="181">
        <v>0</v>
      </c>
      <c r="CC204" s="181">
        <v>0</v>
      </c>
      <c r="CD204" s="181">
        <v>0</v>
      </c>
      <c r="CE204" s="181">
        <v>0</v>
      </c>
      <c r="CF204" s="181">
        <v>0</v>
      </c>
      <c r="CG204" s="181">
        <v>0</v>
      </c>
      <c r="CH204" s="181">
        <v>0</v>
      </c>
      <c r="CI204" s="181">
        <v>0</v>
      </c>
      <c r="CJ204" s="181">
        <v>0</v>
      </c>
      <c r="CK204" s="181">
        <v>0</v>
      </c>
      <c r="CL204" s="181">
        <v>0</v>
      </c>
      <c r="CM204" s="181">
        <v>0</v>
      </c>
      <c r="CN204" s="181">
        <v>0</v>
      </c>
      <c r="CO204" s="181">
        <v>0</v>
      </c>
      <c r="CP204" s="181">
        <v>0</v>
      </c>
      <c r="CQ204" s="182" t="s">
        <v>467</v>
      </c>
      <c r="CR204" s="182" t="s">
        <v>467</v>
      </c>
      <c r="CS204" s="182" t="s">
        <v>467</v>
      </c>
      <c r="CT204" s="181">
        <v>0</v>
      </c>
      <c r="CU204" s="181">
        <v>0</v>
      </c>
      <c r="CV204" s="181">
        <v>0</v>
      </c>
      <c r="CW204" s="181">
        <v>0</v>
      </c>
      <c r="CX204" s="181">
        <v>0</v>
      </c>
      <c r="CY204" s="181">
        <v>0</v>
      </c>
      <c r="CZ204" s="182" t="s">
        <v>467</v>
      </c>
      <c r="DA204" s="182" t="s">
        <v>467</v>
      </c>
      <c r="DB204" s="182" t="s">
        <v>467</v>
      </c>
      <c r="DC204" s="181">
        <v>0</v>
      </c>
      <c r="DD204" s="181">
        <v>0</v>
      </c>
      <c r="DE204" s="181">
        <v>0</v>
      </c>
      <c r="DF204" s="181">
        <v>0</v>
      </c>
      <c r="DG204" s="183">
        <v>0</v>
      </c>
    </row>
    <row r="205" spans="1:111">
      <c r="A205" s="334" t="s">
        <v>937</v>
      </c>
      <c r="B205" s="335" t="s">
        <v>504</v>
      </c>
      <c r="C205" s="335" t="s">
        <v>504</v>
      </c>
      <c r="D205" s="253" t="s">
        <v>246</v>
      </c>
      <c r="E205" s="181">
        <v>546081.38</v>
      </c>
      <c r="F205" s="181">
        <v>69938</v>
      </c>
      <c r="G205" s="181">
        <v>0</v>
      </c>
      <c r="H205" s="181">
        <v>0</v>
      </c>
      <c r="I205" s="181">
        <v>0</v>
      </c>
      <c r="J205" s="181">
        <v>0</v>
      </c>
      <c r="K205" s="181">
        <v>0</v>
      </c>
      <c r="L205" s="181">
        <v>61938</v>
      </c>
      <c r="M205" s="181">
        <v>0</v>
      </c>
      <c r="N205" s="181">
        <v>0</v>
      </c>
      <c r="O205" s="181">
        <v>0</v>
      </c>
      <c r="P205" s="181">
        <v>8000</v>
      </c>
      <c r="Q205" s="181">
        <v>0</v>
      </c>
      <c r="R205" s="181">
        <v>0</v>
      </c>
      <c r="S205" s="181">
        <v>0</v>
      </c>
      <c r="T205" s="181">
        <v>0</v>
      </c>
      <c r="U205" s="181">
        <v>0</v>
      </c>
      <c r="V205" s="181">
        <v>0</v>
      </c>
      <c r="W205" s="181">
        <v>0</v>
      </c>
      <c r="X205" s="181">
        <v>0</v>
      </c>
      <c r="Y205" s="181">
        <v>0</v>
      </c>
      <c r="Z205" s="181">
        <v>0</v>
      </c>
      <c r="AA205" s="181">
        <v>0</v>
      </c>
      <c r="AB205" s="181">
        <v>0</v>
      </c>
      <c r="AC205" s="181">
        <v>0</v>
      </c>
      <c r="AD205" s="181">
        <v>0</v>
      </c>
      <c r="AE205" s="181">
        <v>0</v>
      </c>
      <c r="AF205" s="181">
        <v>0</v>
      </c>
      <c r="AG205" s="181">
        <v>0</v>
      </c>
      <c r="AH205" s="181">
        <v>0</v>
      </c>
      <c r="AI205" s="181">
        <v>0</v>
      </c>
      <c r="AJ205" s="181">
        <v>0</v>
      </c>
      <c r="AK205" s="181">
        <v>0</v>
      </c>
      <c r="AL205" s="181">
        <v>0</v>
      </c>
      <c r="AM205" s="181">
        <v>0</v>
      </c>
      <c r="AN205" s="181">
        <v>0</v>
      </c>
      <c r="AO205" s="181">
        <v>0</v>
      </c>
      <c r="AP205" s="181">
        <v>0</v>
      </c>
      <c r="AQ205" s="181">
        <v>0</v>
      </c>
      <c r="AR205" s="181">
        <v>0</v>
      </c>
      <c r="AS205" s="181">
        <v>0</v>
      </c>
      <c r="AT205" s="181">
        <v>0</v>
      </c>
      <c r="AU205" s="181">
        <v>0</v>
      </c>
      <c r="AV205" s="181">
        <v>476143.38</v>
      </c>
      <c r="AW205" s="181">
        <v>0</v>
      </c>
      <c r="AX205" s="181">
        <v>0</v>
      </c>
      <c r="AY205" s="181">
        <v>0</v>
      </c>
      <c r="AZ205" s="181">
        <v>0</v>
      </c>
      <c r="BA205" s="181">
        <v>476143.38</v>
      </c>
      <c r="BB205" s="181">
        <v>0</v>
      </c>
      <c r="BC205" s="181">
        <v>0</v>
      </c>
      <c r="BD205" s="181">
        <v>0</v>
      </c>
      <c r="BE205" s="181">
        <v>0</v>
      </c>
      <c r="BF205" s="181">
        <v>0</v>
      </c>
      <c r="BG205" s="181">
        <v>0</v>
      </c>
      <c r="BH205" s="181">
        <v>0</v>
      </c>
      <c r="BI205" s="181">
        <v>0</v>
      </c>
      <c r="BJ205" s="181">
        <v>0</v>
      </c>
      <c r="BK205" s="181">
        <v>0</v>
      </c>
      <c r="BL205" s="181">
        <v>0</v>
      </c>
      <c r="BM205" s="182" t="s">
        <v>467</v>
      </c>
      <c r="BN205" s="182" t="s">
        <v>467</v>
      </c>
      <c r="BO205" s="182" t="s">
        <v>467</v>
      </c>
      <c r="BP205" s="182" t="s">
        <v>467</v>
      </c>
      <c r="BQ205" s="182" t="s">
        <v>467</v>
      </c>
      <c r="BR205" s="182" t="s">
        <v>467</v>
      </c>
      <c r="BS205" s="182" t="s">
        <v>467</v>
      </c>
      <c r="BT205" s="182" t="s">
        <v>467</v>
      </c>
      <c r="BU205" s="182" t="s">
        <v>467</v>
      </c>
      <c r="BV205" s="182" t="s">
        <v>467</v>
      </c>
      <c r="BW205" s="182" t="s">
        <v>467</v>
      </c>
      <c r="BX205" s="182" t="s">
        <v>467</v>
      </c>
      <c r="BY205" s="182" t="s">
        <v>467</v>
      </c>
      <c r="BZ205" s="181">
        <v>0</v>
      </c>
      <c r="CA205" s="181">
        <v>0</v>
      </c>
      <c r="CB205" s="181">
        <v>0</v>
      </c>
      <c r="CC205" s="181">
        <v>0</v>
      </c>
      <c r="CD205" s="181">
        <v>0</v>
      </c>
      <c r="CE205" s="181">
        <v>0</v>
      </c>
      <c r="CF205" s="181">
        <v>0</v>
      </c>
      <c r="CG205" s="181">
        <v>0</v>
      </c>
      <c r="CH205" s="181">
        <v>0</v>
      </c>
      <c r="CI205" s="181">
        <v>0</v>
      </c>
      <c r="CJ205" s="181">
        <v>0</v>
      </c>
      <c r="CK205" s="181">
        <v>0</v>
      </c>
      <c r="CL205" s="181">
        <v>0</v>
      </c>
      <c r="CM205" s="181">
        <v>0</v>
      </c>
      <c r="CN205" s="181">
        <v>0</v>
      </c>
      <c r="CO205" s="181">
        <v>0</v>
      </c>
      <c r="CP205" s="181">
        <v>0</v>
      </c>
      <c r="CQ205" s="182" t="s">
        <v>467</v>
      </c>
      <c r="CR205" s="182" t="s">
        <v>467</v>
      </c>
      <c r="CS205" s="182" t="s">
        <v>467</v>
      </c>
      <c r="CT205" s="181">
        <v>0</v>
      </c>
      <c r="CU205" s="181">
        <v>0</v>
      </c>
      <c r="CV205" s="181">
        <v>0</v>
      </c>
      <c r="CW205" s="181">
        <v>0</v>
      </c>
      <c r="CX205" s="181">
        <v>0</v>
      </c>
      <c r="CY205" s="181">
        <v>0</v>
      </c>
      <c r="CZ205" s="182" t="s">
        <v>467</v>
      </c>
      <c r="DA205" s="182" t="s">
        <v>467</v>
      </c>
      <c r="DB205" s="182" t="s">
        <v>467</v>
      </c>
      <c r="DC205" s="181">
        <v>0</v>
      </c>
      <c r="DD205" s="181">
        <v>0</v>
      </c>
      <c r="DE205" s="181">
        <v>0</v>
      </c>
      <c r="DF205" s="181">
        <v>0</v>
      </c>
      <c r="DG205" s="183">
        <v>0</v>
      </c>
    </row>
    <row r="206" spans="1:111">
      <c r="A206" s="334" t="s">
        <v>938</v>
      </c>
      <c r="B206" s="335" t="s">
        <v>504</v>
      </c>
      <c r="C206" s="335" t="s">
        <v>504</v>
      </c>
      <c r="D206" s="253" t="s">
        <v>247</v>
      </c>
      <c r="E206" s="181">
        <v>213590632.28999999</v>
      </c>
      <c r="F206" s="181">
        <v>170759591.96000001</v>
      </c>
      <c r="G206" s="181">
        <v>38524649.850000001</v>
      </c>
      <c r="H206" s="181">
        <v>6380615.5999999996</v>
      </c>
      <c r="I206" s="181">
        <v>5346082.3899999997</v>
      </c>
      <c r="J206" s="181">
        <v>1028512.42</v>
      </c>
      <c r="K206" s="181">
        <v>15789340.85</v>
      </c>
      <c r="L206" s="181">
        <v>566138.81000000006</v>
      </c>
      <c r="M206" s="181">
        <v>548683.26</v>
      </c>
      <c r="N206" s="181">
        <v>60914844.369999997</v>
      </c>
      <c r="O206" s="181">
        <v>38066174.07</v>
      </c>
      <c r="P206" s="181">
        <v>2574512.0699999998</v>
      </c>
      <c r="Q206" s="181">
        <v>116087</v>
      </c>
      <c r="R206" s="181">
        <v>329187.44</v>
      </c>
      <c r="S206" s="181">
        <v>574763.82999999996</v>
      </c>
      <c r="T206" s="181">
        <v>36532217.090000004</v>
      </c>
      <c r="U206" s="181">
        <v>6263480.4400000004</v>
      </c>
      <c r="V206" s="181">
        <v>559773.75</v>
      </c>
      <c r="W206" s="181">
        <v>0</v>
      </c>
      <c r="X206" s="181">
        <v>14922.15</v>
      </c>
      <c r="Y206" s="181">
        <v>153208.70000000001</v>
      </c>
      <c r="Z206" s="181">
        <v>1022259.62</v>
      </c>
      <c r="AA206" s="181">
        <v>750886.65</v>
      </c>
      <c r="AB206" s="181">
        <v>0</v>
      </c>
      <c r="AC206" s="181">
        <v>1363349.25</v>
      </c>
      <c r="AD206" s="181">
        <v>1101067</v>
      </c>
      <c r="AE206" s="181">
        <v>0</v>
      </c>
      <c r="AF206" s="181">
        <v>1632182.23</v>
      </c>
      <c r="AG206" s="181">
        <v>213873</v>
      </c>
      <c r="AH206" s="181">
        <v>161644</v>
      </c>
      <c r="AI206" s="181">
        <v>486690</v>
      </c>
      <c r="AJ206" s="181">
        <v>49845</v>
      </c>
      <c r="AK206" s="181">
        <v>14356820.18</v>
      </c>
      <c r="AL206" s="181">
        <v>0</v>
      </c>
      <c r="AM206" s="181">
        <v>0</v>
      </c>
      <c r="AN206" s="181">
        <v>511833</v>
      </c>
      <c r="AO206" s="181">
        <v>140872</v>
      </c>
      <c r="AP206" s="181">
        <v>911232.47</v>
      </c>
      <c r="AQ206" s="181">
        <v>8040</v>
      </c>
      <c r="AR206" s="181">
        <v>761668</v>
      </c>
      <c r="AS206" s="181">
        <v>1137273</v>
      </c>
      <c r="AT206" s="181">
        <v>0</v>
      </c>
      <c r="AU206" s="181">
        <v>4931296.6500000004</v>
      </c>
      <c r="AV206" s="181">
        <v>1487493.69</v>
      </c>
      <c r="AW206" s="181">
        <v>0</v>
      </c>
      <c r="AX206" s="181">
        <v>0</v>
      </c>
      <c r="AY206" s="181">
        <v>0</v>
      </c>
      <c r="AZ206" s="181">
        <v>21870</v>
      </c>
      <c r="BA206" s="181">
        <v>155322.6</v>
      </c>
      <c r="BB206" s="181">
        <v>0</v>
      </c>
      <c r="BC206" s="181">
        <v>1278089.0900000001</v>
      </c>
      <c r="BD206" s="181">
        <v>0</v>
      </c>
      <c r="BE206" s="181">
        <v>0</v>
      </c>
      <c r="BF206" s="181">
        <v>0</v>
      </c>
      <c r="BG206" s="181">
        <v>32212</v>
      </c>
      <c r="BH206" s="181">
        <v>0</v>
      </c>
      <c r="BI206" s="181">
        <v>0</v>
      </c>
      <c r="BJ206" s="181">
        <v>0</v>
      </c>
      <c r="BK206" s="181">
        <v>0</v>
      </c>
      <c r="BL206" s="181">
        <v>0</v>
      </c>
      <c r="BM206" s="182" t="s">
        <v>467</v>
      </c>
      <c r="BN206" s="182" t="s">
        <v>467</v>
      </c>
      <c r="BO206" s="182" t="s">
        <v>467</v>
      </c>
      <c r="BP206" s="182" t="s">
        <v>467</v>
      </c>
      <c r="BQ206" s="182" t="s">
        <v>467</v>
      </c>
      <c r="BR206" s="182" t="s">
        <v>467</v>
      </c>
      <c r="BS206" s="182" t="s">
        <v>467</v>
      </c>
      <c r="BT206" s="182" t="s">
        <v>467</v>
      </c>
      <c r="BU206" s="182" t="s">
        <v>467</v>
      </c>
      <c r="BV206" s="182" t="s">
        <v>467</v>
      </c>
      <c r="BW206" s="182" t="s">
        <v>467</v>
      </c>
      <c r="BX206" s="182" t="s">
        <v>467</v>
      </c>
      <c r="BY206" s="182" t="s">
        <v>467</v>
      </c>
      <c r="BZ206" s="181">
        <v>4811329.55</v>
      </c>
      <c r="CA206" s="181">
        <v>0</v>
      </c>
      <c r="CB206" s="181">
        <v>550874</v>
      </c>
      <c r="CC206" s="181">
        <v>2470340</v>
      </c>
      <c r="CD206" s="181">
        <v>0</v>
      </c>
      <c r="CE206" s="181">
        <v>0</v>
      </c>
      <c r="CF206" s="181">
        <v>594500</v>
      </c>
      <c r="CG206" s="181">
        <v>0</v>
      </c>
      <c r="CH206" s="181">
        <v>0</v>
      </c>
      <c r="CI206" s="181">
        <v>0</v>
      </c>
      <c r="CJ206" s="181">
        <v>0</v>
      </c>
      <c r="CK206" s="181">
        <v>0</v>
      </c>
      <c r="CL206" s="181">
        <v>0</v>
      </c>
      <c r="CM206" s="181">
        <v>970000</v>
      </c>
      <c r="CN206" s="181">
        <v>0</v>
      </c>
      <c r="CO206" s="181">
        <v>0</v>
      </c>
      <c r="CP206" s="181">
        <v>225615.55</v>
      </c>
      <c r="CQ206" s="182" t="s">
        <v>467</v>
      </c>
      <c r="CR206" s="182" t="s">
        <v>467</v>
      </c>
      <c r="CS206" s="182" t="s">
        <v>467</v>
      </c>
      <c r="CT206" s="181">
        <v>0</v>
      </c>
      <c r="CU206" s="181">
        <v>0</v>
      </c>
      <c r="CV206" s="181">
        <v>0</v>
      </c>
      <c r="CW206" s="181">
        <v>0</v>
      </c>
      <c r="CX206" s="181">
        <v>0</v>
      </c>
      <c r="CY206" s="181">
        <v>0</v>
      </c>
      <c r="CZ206" s="182" t="s">
        <v>467</v>
      </c>
      <c r="DA206" s="182" t="s">
        <v>467</v>
      </c>
      <c r="DB206" s="182" t="s">
        <v>467</v>
      </c>
      <c r="DC206" s="181">
        <v>0</v>
      </c>
      <c r="DD206" s="181">
        <v>0</v>
      </c>
      <c r="DE206" s="181">
        <v>0</v>
      </c>
      <c r="DF206" s="181">
        <v>0</v>
      </c>
      <c r="DG206" s="183">
        <v>0</v>
      </c>
    </row>
    <row r="207" spans="1:111">
      <c r="A207" s="334" t="s">
        <v>939</v>
      </c>
      <c r="B207" s="335" t="s">
        <v>504</v>
      </c>
      <c r="C207" s="335" t="s">
        <v>504</v>
      </c>
      <c r="D207" s="253" t="s">
        <v>940</v>
      </c>
      <c r="E207" s="181">
        <v>13703896.84</v>
      </c>
      <c r="F207" s="181">
        <v>6524288.4400000004</v>
      </c>
      <c r="G207" s="181">
        <v>2169970.75</v>
      </c>
      <c r="H207" s="181">
        <v>1123579</v>
      </c>
      <c r="I207" s="181">
        <v>1914381.17</v>
      </c>
      <c r="J207" s="181">
        <v>228671</v>
      </c>
      <c r="K207" s="181">
        <v>518563</v>
      </c>
      <c r="L207" s="181">
        <v>275643</v>
      </c>
      <c r="M207" s="181">
        <v>154874.16</v>
      </c>
      <c r="N207" s="181">
        <v>0</v>
      </c>
      <c r="O207" s="181">
        <v>11333.26</v>
      </c>
      <c r="P207" s="181">
        <v>11186.1</v>
      </c>
      <c r="Q207" s="181">
        <v>116087</v>
      </c>
      <c r="R207" s="181">
        <v>0</v>
      </c>
      <c r="S207" s="181">
        <v>0</v>
      </c>
      <c r="T207" s="181">
        <v>6885072.4000000004</v>
      </c>
      <c r="U207" s="181">
        <v>919331.49</v>
      </c>
      <c r="V207" s="181">
        <v>86351.64</v>
      </c>
      <c r="W207" s="181">
        <v>0</v>
      </c>
      <c r="X207" s="181">
        <v>2627.75</v>
      </c>
      <c r="Y207" s="181">
        <v>118048.71</v>
      </c>
      <c r="Z207" s="181">
        <v>330882.36</v>
      </c>
      <c r="AA207" s="181">
        <v>329408.5</v>
      </c>
      <c r="AB207" s="181">
        <v>0</v>
      </c>
      <c r="AC207" s="181">
        <v>465095.95</v>
      </c>
      <c r="AD207" s="181">
        <v>534776</v>
      </c>
      <c r="AE207" s="181">
        <v>0</v>
      </c>
      <c r="AF207" s="181">
        <v>52878</v>
      </c>
      <c r="AG207" s="181">
        <v>0</v>
      </c>
      <c r="AH207" s="181">
        <v>158500</v>
      </c>
      <c r="AI207" s="181">
        <v>138300</v>
      </c>
      <c r="AJ207" s="181">
        <v>41000</v>
      </c>
      <c r="AK207" s="181">
        <v>500000</v>
      </c>
      <c r="AL207" s="181">
        <v>0</v>
      </c>
      <c r="AM207" s="181">
        <v>0</v>
      </c>
      <c r="AN207" s="181">
        <v>72133</v>
      </c>
      <c r="AO207" s="181">
        <v>17497</v>
      </c>
      <c r="AP207" s="181">
        <v>119310.54</v>
      </c>
      <c r="AQ207" s="181">
        <v>120</v>
      </c>
      <c r="AR207" s="181">
        <v>80500</v>
      </c>
      <c r="AS207" s="181">
        <v>358240</v>
      </c>
      <c r="AT207" s="181">
        <v>0</v>
      </c>
      <c r="AU207" s="181">
        <v>2560071.46</v>
      </c>
      <c r="AV207" s="181">
        <v>8628</v>
      </c>
      <c r="AW207" s="181">
        <v>0</v>
      </c>
      <c r="AX207" s="181">
        <v>0</v>
      </c>
      <c r="AY207" s="181">
        <v>0</v>
      </c>
      <c r="AZ207" s="181">
        <v>0</v>
      </c>
      <c r="BA207" s="181">
        <v>0</v>
      </c>
      <c r="BB207" s="181">
        <v>0</v>
      </c>
      <c r="BC207" s="181">
        <v>0</v>
      </c>
      <c r="BD207" s="181">
        <v>0</v>
      </c>
      <c r="BE207" s="181">
        <v>0</v>
      </c>
      <c r="BF207" s="181">
        <v>0</v>
      </c>
      <c r="BG207" s="181">
        <v>8628</v>
      </c>
      <c r="BH207" s="181">
        <v>0</v>
      </c>
      <c r="BI207" s="181">
        <v>0</v>
      </c>
      <c r="BJ207" s="181">
        <v>0</v>
      </c>
      <c r="BK207" s="181">
        <v>0</v>
      </c>
      <c r="BL207" s="181">
        <v>0</v>
      </c>
      <c r="BM207" s="182" t="s">
        <v>467</v>
      </c>
      <c r="BN207" s="182" t="s">
        <v>467</v>
      </c>
      <c r="BO207" s="182" t="s">
        <v>467</v>
      </c>
      <c r="BP207" s="182" t="s">
        <v>467</v>
      </c>
      <c r="BQ207" s="182" t="s">
        <v>467</v>
      </c>
      <c r="BR207" s="182" t="s">
        <v>467</v>
      </c>
      <c r="BS207" s="182" t="s">
        <v>467</v>
      </c>
      <c r="BT207" s="182" t="s">
        <v>467</v>
      </c>
      <c r="BU207" s="182" t="s">
        <v>467</v>
      </c>
      <c r="BV207" s="182" t="s">
        <v>467</v>
      </c>
      <c r="BW207" s="182" t="s">
        <v>467</v>
      </c>
      <c r="BX207" s="182" t="s">
        <v>467</v>
      </c>
      <c r="BY207" s="182" t="s">
        <v>467</v>
      </c>
      <c r="BZ207" s="181">
        <v>285908</v>
      </c>
      <c r="CA207" s="181">
        <v>0</v>
      </c>
      <c r="CB207" s="181">
        <v>215948</v>
      </c>
      <c r="CC207" s="181">
        <v>69960</v>
      </c>
      <c r="CD207" s="181">
        <v>0</v>
      </c>
      <c r="CE207" s="181">
        <v>0</v>
      </c>
      <c r="CF207" s="181">
        <v>0</v>
      </c>
      <c r="CG207" s="181">
        <v>0</v>
      </c>
      <c r="CH207" s="181">
        <v>0</v>
      </c>
      <c r="CI207" s="181">
        <v>0</v>
      </c>
      <c r="CJ207" s="181">
        <v>0</v>
      </c>
      <c r="CK207" s="181">
        <v>0</v>
      </c>
      <c r="CL207" s="181">
        <v>0</v>
      </c>
      <c r="CM207" s="181">
        <v>0</v>
      </c>
      <c r="CN207" s="181">
        <v>0</v>
      </c>
      <c r="CO207" s="181">
        <v>0</v>
      </c>
      <c r="CP207" s="181">
        <v>0</v>
      </c>
      <c r="CQ207" s="182" t="s">
        <v>467</v>
      </c>
      <c r="CR207" s="182" t="s">
        <v>467</v>
      </c>
      <c r="CS207" s="182" t="s">
        <v>467</v>
      </c>
      <c r="CT207" s="181">
        <v>0</v>
      </c>
      <c r="CU207" s="181">
        <v>0</v>
      </c>
      <c r="CV207" s="181">
        <v>0</v>
      </c>
      <c r="CW207" s="181">
        <v>0</v>
      </c>
      <c r="CX207" s="181">
        <v>0</v>
      </c>
      <c r="CY207" s="181">
        <v>0</v>
      </c>
      <c r="CZ207" s="182" t="s">
        <v>467</v>
      </c>
      <c r="DA207" s="182" t="s">
        <v>467</v>
      </c>
      <c r="DB207" s="182" t="s">
        <v>467</v>
      </c>
      <c r="DC207" s="181">
        <v>0</v>
      </c>
      <c r="DD207" s="181">
        <v>0</v>
      </c>
      <c r="DE207" s="181">
        <v>0</v>
      </c>
      <c r="DF207" s="181">
        <v>0</v>
      </c>
      <c r="DG207" s="183">
        <v>0</v>
      </c>
    </row>
    <row r="208" spans="1:111">
      <c r="A208" s="334" t="s">
        <v>941</v>
      </c>
      <c r="B208" s="335" t="s">
        <v>504</v>
      </c>
      <c r="C208" s="335" t="s">
        <v>504</v>
      </c>
      <c r="D208" s="253" t="s">
        <v>625</v>
      </c>
      <c r="E208" s="181">
        <v>11813711.68</v>
      </c>
      <c r="F208" s="181">
        <v>4940409.7300000004</v>
      </c>
      <c r="G208" s="181">
        <v>1568487.75</v>
      </c>
      <c r="H208" s="181">
        <v>1123579</v>
      </c>
      <c r="I208" s="181">
        <v>1914381.17</v>
      </c>
      <c r="J208" s="181">
        <v>176823</v>
      </c>
      <c r="K208" s="181">
        <v>0</v>
      </c>
      <c r="L208" s="181">
        <v>0</v>
      </c>
      <c r="M208" s="181">
        <v>154874.16</v>
      </c>
      <c r="N208" s="181">
        <v>0</v>
      </c>
      <c r="O208" s="181">
        <v>2264.65</v>
      </c>
      <c r="P208" s="181">
        <v>0</v>
      </c>
      <c r="Q208" s="181">
        <v>0</v>
      </c>
      <c r="R208" s="181">
        <v>0</v>
      </c>
      <c r="S208" s="181">
        <v>0</v>
      </c>
      <c r="T208" s="181">
        <v>6683301.9500000002</v>
      </c>
      <c r="U208" s="181">
        <v>885113.9</v>
      </c>
      <c r="V208" s="181">
        <v>60713.32</v>
      </c>
      <c r="W208" s="181">
        <v>0</v>
      </c>
      <c r="X208" s="181">
        <v>1111.75</v>
      </c>
      <c r="Y208" s="181">
        <v>115780.71</v>
      </c>
      <c r="Z208" s="181">
        <v>327882.36</v>
      </c>
      <c r="AA208" s="181">
        <v>310908.5</v>
      </c>
      <c r="AB208" s="181">
        <v>0</v>
      </c>
      <c r="AC208" s="181">
        <v>442775.95</v>
      </c>
      <c r="AD208" s="181">
        <v>512726</v>
      </c>
      <c r="AE208" s="181">
        <v>0</v>
      </c>
      <c r="AF208" s="181">
        <v>50998</v>
      </c>
      <c r="AG208" s="181">
        <v>0</v>
      </c>
      <c r="AH208" s="181">
        <v>158500</v>
      </c>
      <c r="AI208" s="181">
        <v>138300</v>
      </c>
      <c r="AJ208" s="181">
        <v>41000</v>
      </c>
      <c r="AK208" s="181">
        <v>500000</v>
      </c>
      <c r="AL208" s="181">
        <v>0</v>
      </c>
      <c r="AM208" s="181">
        <v>0</v>
      </c>
      <c r="AN208" s="181">
        <v>67033</v>
      </c>
      <c r="AO208" s="181">
        <v>17497</v>
      </c>
      <c r="AP208" s="181">
        <v>98973.27</v>
      </c>
      <c r="AQ208" s="181">
        <v>0</v>
      </c>
      <c r="AR208" s="181">
        <v>80500</v>
      </c>
      <c r="AS208" s="181">
        <v>358240</v>
      </c>
      <c r="AT208" s="181">
        <v>0</v>
      </c>
      <c r="AU208" s="181">
        <v>2515248.19</v>
      </c>
      <c r="AV208" s="181">
        <v>0</v>
      </c>
      <c r="AW208" s="181">
        <v>0</v>
      </c>
      <c r="AX208" s="181">
        <v>0</v>
      </c>
      <c r="AY208" s="181">
        <v>0</v>
      </c>
      <c r="AZ208" s="181">
        <v>0</v>
      </c>
      <c r="BA208" s="181">
        <v>0</v>
      </c>
      <c r="BB208" s="181">
        <v>0</v>
      </c>
      <c r="BC208" s="181">
        <v>0</v>
      </c>
      <c r="BD208" s="181">
        <v>0</v>
      </c>
      <c r="BE208" s="181">
        <v>0</v>
      </c>
      <c r="BF208" s="181">
        <v>0</v>
      </c>
      <c r="BG208" s="181">
        <v>0</v>
      </c>
      <c r="BH208" s="181">
        <v>0</v>
      </c>
      <c r="BI208" s="181">
        <v>0</v>
      </c>
      <c r="BJ208" s="181">
        <v>0</v>
      </c>
      <c r="BK208" s="181">
        <v>0</v>
      </c>
      <c r="BL208" s="181">
        <v>0</v>
      </c>
      <c r="BM208" s="182" t="s">
        <v>467</v>
      </c>
      <c r="BN208" s="182" t="s">
        <v>467</v>
      </c>
      <c r="BO208" s="182" t="s">
        <v>467</v>
      </c>
      <c r="BP208" s="182" t="s">
        <v>467</v>
      </c>
      <c r="BQ208" s="182" t="s">
        <v>467</v>
      </c>
      <c r="BR208" s="182" t="s">
        <v>467</v>
      </c>
      <c r="BS208" s="182" t="s">
        <v>467</v>
      </c>
      <c r="BT208" s="182" t="s">
        <v>467</v>
      </c>
      <c r="BU208" s="182" t="s">
        <v>467</v>
      </c>
      <c r="BV208" s="182" t="s">
        <v>467</v>
      </c>
      <c r="BW208" s="182" t="s">
        <v>467</v>
      </c>
      <c r="BX208" s="182" t="s">
        <v>467</v>
      </c>
      <c r="BY208" s="182" t="s">
        <v>467</v>
      </c>
      <c r="BZ208" s="181">
        <v>190000</v>
      </c>
      <c r="CA208" s="181">
        <v>0</v>
      </c>
      <c r="CB208" s="181">
        <v>190000</v>
      </c>
      <c r="CC208" s="181">
        <v>0</v>
      </c>
      <c r="CD208" s="181">
        <v>0</v>
      </c>
      <c r="CE208" s="181">
        <v>0</v>
      </c>
      <c r="CF208" s="181">
        <v>0</v>
      </c>
      <c r="CG208" s="181">
        <v>0</v>
      </c>
      <c r="CH208" s="181">
        <v>0</v>
      </c>
      <c r="CI208" s="181">
        <v>0</v>
      </c>
      <c r="CJ208" s="181">
        <v>0</v>
      </c>
      <c r="CK208" s="181">
        <v>0</v>
      </c>
      <c r="CL208" s="181">
        <v>0</v>
      </c>
      <c r="CM208" s="181">
        <v>0</v>
      </c>
      <c r="CN208" s="181">
        <v>0</v>
      </c>
      <c r="CO208" s="181">
        <v>0</v>
      </c>
      <c r="CP208" s="181">
        <v>0</v>
      </c>
      <c r="CQ208" s="182" t="s">
        <v>467</v>
      </c>
      <c r="CR208" s="182" t="s">
        <v>467</v>
      </c>
      <c r="CS208" s="182" t="s">
        <v>467</v>
      </c>
      <c r="CT208" s="181">
        <v>0</v>
      </c>
      <c r="CU208" s="181">
        <v>0</v>
      </c>
      <c r="CV208" s="181">
        <v>0</v>
      </c>
      <c r="CW208" s="181">
        <v>0</v>
      </c>
      <c r="CX208" s="181">
        <v>0</v>
      </c>
      <c r="CY208" s="181">
        <v>0</v>
      </c>
      <c r="CZ208" s="182" t="s">
        <v>467</v>
      </c>
      <c r="DA208" s="182" t="s">
        <v>467</v>
      </c>
      <c r="DB208" s="182" t="s">
        <v>467</v>
      </c>
      <c r="DC208" s="181">
        <v>0</v>
      </c>
      <c r="DD208" s="181">
        <v>0</v>
      </c>
      <c r="DE208" s="181">
        <v>0</v>
      </c>
      <c r="DF208" s="181">
        <v>0</v>
      </c>
      <c r="DG208" s="183">
        <v>0</v>
      </c>
    </row>
    <row r="209" spans="1:111">
      <c r="A209" s="334" t="s">
        <v>942</v>
      </c>
      <c r="B209" s="335" t="s">
        <v>504</v>
      </c>
      <c r="C209" s="335" t="s">
        <v>504</v>
      </c>
      <c r="D209" s="253" t="s">
        <v>627</v>
      </c>
      <c r="E209" s="181">
        <v>1330740.98</v>
      </c>
      <c r="F209" s="181">
        <v>1279335.71</v>
      </c>
      <c r="G209" s="181">
        <v>601483</v>
      </c>
      <c r="H209" s="181">
        <v>0</v>
      </c>
      <c r="I209" s="181">
        <v>0</v>
      </c>
      <c r="J209" s="181">
        <v>22948</v>
      </c>
      <c r="K209" s="181">
        <v>518563</v>
      </c>
      <c r="L209" s="181">
        <v>0</v>
      </c>
      <c r="M209" s="181">
        <v>0</v>
      </c>
      <c r="N209" s="181">
        <v>0</v>
      </c>
      <c r="O209" s="181">
        <v>9068.61</v>
      </c>
      <c r="P209" s="181">
        <v>11186.1</v>
      </c>
      <c r="Q209" s="181">
        <v>116087</v>
      </c>
      <c r="R209" s="181">
        <v>0</v>
      </c>
      <c r="S209" s="181">
        <v>0</v>
      </c>
      <c r="T209" s="181">
        <v>42777.27</v>
      </c>
      <c r="U209" s="181">
        <v>0</v>
      </c>
      <c r="V209" s="181">
        <v>0</v>
      </c>
      <c r="W209" s="181">
        <v>0</v>
      </c>
      <c r="X209" s="181">
        <v>0</v>
      </c>
      <c r="Y209" s="181">
        <v>0</v>
      </c>
      <c r="Z209" s="181">
        <v>0</v>
      </c>
      <c r="AA209" s="181">
        <v>0</v>
      </c>
      <c r="AB209" s="181">
        <v>0</v>
      </c>
      <c r="AC209" s="181">
        <v>22320</v>
      </c>
      <c r="AD209" s="181">
        <v>0</v>
      </c>
      <c r="AE209" s="181">
        <v>0</v>
      </c>
      <c r="AF209" s="181">
        <v>0</v>
      </c>
      <c r="AG209" s="181">
        <v>0</v>
      </c>
      <c r="AH209" s="181">
        <v>0</v>
      </c>
      <c r="AI209" s="181">
        <v>0</v>
      </c>
      <c r="AJ209" s="181">
        <v>0</v>
      </c>
      <c r="AK209" s="181">
        <v>0</v>
      </c>
      <c r="AL209" s="181">
        <v>0</v>
      </c>
      <c r="AM209" s="181">
        <v>0</v>
      </c>
      <c r="AN209" s="181">
        <v>0</v>
      </c>
      <c r="AO209" s="181">
        <v>0</v>
      </c>
      <c r="AP209" s="181">
        <v>20337.27</v>
      </c>
      <c r="AQ209" s="181">
        <v>120</v>
      </c>
      <c r="AR209" s="181">
        <v>0</v>
      </c>
      <c r="AS209" s="181">
        <v>0</v>
      </c>
      <c r="AT209" s="181">
        <v>0</v>
      </c>
      <c r="AU209" s="181">
        <v>0</v>
      </c>
      <c r="AV209" s="181">
        <v>8628</v>
      </c>
      <c r="AW209" s="181">
        <v>0</v>
      </c>
      <c r="AX209" s="181">
        <v>0</v>
      </c>
      <c r="AY209" s="181">
        <v>0</v>
      </c>
      <c r="AZ209" s="181">
        <v>0</v>
      </c>
      <c r="BA209" s="181">
        <v>0</v>
      </c>
      <c r="BB209" s="181">
        <v>0</v>
      </c>
      <c r="BC209" s="181">
        <v>0</v>
      </c>
      <c r="BD209" s="181">
        <v>0</v>
      </c>
      <c r="BE209" s="181">
        <v>0</v>
      </c>
      <c r="BF209" s="181">
        <v>0</v>
      </c>
      <c r="BG209" s="181">
        <v>8628</v>
      </c>
      <c r="BH209" s="181">
        <v>0</v>
      </c>
      <c r="BI209" s="181">
        <v>0</v>
      </c>
      <c r="BJ209" s="181">
        <v>0</v>
      </c>
      <c r="BK209" s="181">
        <v>0</v>
      </c>
      <c r="BL209" s="181">
        <v>0</v>
      </c>
      <c r="BM209" s="182" t="s">
        <v>467</v>
      </c>
      <c r="BN209" s="182" t="s">
        <v>467</v>
      </c>
      <c r="BO209" s="182" t="s">
        <v>467</v>
      </c>
      <c r="BP209" s="182" t="s">
        <v>467</v>
      </c>
      <c r="BQ209" s="182" t="s">
        <v>467</v>
      </c>
      <c r="BR209" s="182" t="s">
        <v>467</v>
      </c>
      <c r="BS209" s="182" t="s">
        <v>467</v>
      </c>
      <c r="BT209" s="182" t="s">
        <v>467</v>
      </c>
      <c r="BU209" s="182" t="s">
        <v>467</v>
      </c>
      <c r="BV209" s="182" t="s">
        <v>467</v>
      </c>
      <c r="BW209" s="182" t="s">
        <v>467</v>
      </c>
      <c r="BX209" s="182" t="s">
        <v>467</v>
      </c>
      <c r="BY209" s="182" t="s">
        <v>467</v>
      </c>
      <c r="BZ209" s="181">
        <v>0</v>
      </c>
      <c r="CA209" s="181">
        <v>0</v>
      </c>
      <c r="CB209" s="181">
        <v>0</v>
      </c>
      <c r="CC209" s="181">
        <v>0</v>
      </c>
      <c r="CD209" s="181">
        <v>0</v>
      </c>
      <c r="CE209" s="181">
        <v>0</v>
      </c>
      <c r="CF209" s="181">
        <v>0</v>
      </c>
      <c r="CG209" s="181">
        <v>0</v>
      </c>
      <c r="CH209" s="181">
        <v>0</v>
      </c>
      <c r="CI209" s="181">
        <v>0</v>
      </c>
      <c r="CJ209" s="181">
        <v>0</v>
      </c>
      <c r="CK209" s="181">
        <v>0</v>
      </c>
      <c r="CL209" s="181">
        <v>0</v>
      </c>
      <c r="CM209" s="181">
        <v>0</v>
      </c>
      <c r="CN209" s="181">
        <v>0</v>
      </c>
      <c r="CO209" s="181">
        <v>0</v>
      </c>
      <c r="CP209" s="181">
        <v>0</v>
      </c>
      <c r="CQ209" s="182" t="s">
        <v>467</v>
      </c>
      <c r="CR209" s="182" t="s">
        <v>467</v>
      </c>
      <c r="CS209" s="182" t="s">
        <v>467</v>
      </c>
      <c r="CT209" s="181">
        <v>0</v>
      </c>
      <c r="CU209" s="181">
        <v>0</v>
      </c>
      <c r="CV209" s="181">
        <v>0</v>
      </c>
      <c r="CW209" s="181">
        <v>0</v>
      </c>
      <c r="CX209" s="181">
        <v>0</v>
      </c>
      <c r="CY209" s="181">
        <v>0</v>
      </c>
      <c r="CZ209" s="182" t="s">
        <v>467</v>
      </c>
      <c r="DA209" s="182" t="s">
        <v>467</v>
      </c>
      <c r="DB209" s="182" t="s">
        <v>467</v>
      </c>
      <c r="DC209" s="181">
        <v>0</v>
      </c>
      <c r="DD209" s="181">
        <v>0</v>
      </c>
      <c r="DE209" s="181">
        <v>0</v>
      </c>
      <c r="DF209" s="181">
        <v>0</v>
      </c>
      <c r="DG209" s="183">
        <v>0</v>
      </c>
    </row>
    <row r="210" spans="1:111">
      <c r="A210" s="334" t="s">
        <v>943</v>
      </c>
      <c r="B210" s="335" t="s">
        <v>504</v>
      </c>
      <c r="C210" s="335" t="s">
        <v>504</v>
      </c>
      <c r="D210" s="253" t="s">
        <v>944</v>
      </c>
      <c r="E210" s="181">
        <v>559444.18000000005</v>
      </c>
      <c r="F210" s="181">
        <v>304543</v>
      </c>
      <c r="G210" s="181">
        <v>0</v>
      </c>
      <c r="H210" s="181">
        <v>0</v>
      </c>
      <c r="I210" s="181">
        <v>0</v>
      </c>
      <c r="J210" s="181">
        <v>28900</v>
      </c>
      <c r="K210" s="181">
        <v>0</v>
      </c>
      <c r="L210" s="181">
        <v>275643</v>
      </c>
      <c r="M210" s="181">
        <v>0</v>
      </c>
      <c r="N210" s="181">
        <v>0</v>
      </c>
      <c r="O210" s="181">
        <v>0</v>
      </c>
      <c r="P210" s="181">
        <v>0</v>
      </c>
      <c r="Q210" s="181">
        <v>0</v>
      </c>
      <c r="R210" s="181">
        <v>0</v>
      </c>
      <c r="S210" s="181">
        <v>0</v>
      </c>
      <c r="T210" s="181">
        <v>158993.18</v>
      </c>
      <c r="U210" s="181">
        <v>34217.589999999997</v>
      </c>
      <c r="V210" s="181">
        <v>25638.32</v>
      </c>
      <c r="W210" s="181">
        <v>0</v>
      </c>
      <c r="X210" s="181">
        <v>1516</v>
      </c>
      <c r="Y210" s="181">
        <v>2268</v>
      </c>
      <c r="Z210" s="181">
        <v>3000</v>
      </c>
      <c r="AA210" s="181">
        <v>18500</v>
      </c>
      <c r="AB210" s="181">
        <v>0</v>
      </c>
      <c r="AC210" s="181">
        <v>0</v>
      </c>
      <c r="AD210" s="181">
        <v>22050</v>
      </c>
      <c r="AE210" s="181">
        <v>0</v>
      </c>
      <c r="AF210" s="181">
        <v>1880</v>
      </c>
      <c r="AG210" s="181">
        <v>0</v>
      </c>
      <c r="AH210" s="181">
        <v>0</v>
      </c>
      <c r="AI210" s="181">
        <v>0</v>
      </c>
      <c r="AJ210" s="181">
        <v>0</v>
      </c>
      <c r="AK210" s="181">
        <v>0</v>
      </c>
      <c r="AL210" s="181">
        <v>0</v>
      </c>
      <c r="AM210" s="181">
        <v>0</v>
      </c>
      <c r="AN210" s="181">
        <v>5100</v>
      </c>
      <c r="AO210" s="181">
        <v>0</v>
      </c>
      <c r="AP210" s="181">
        <v>0</v>
      </c>
      <c r="AQ210" s="181">
        <v>0</v>
      </c>
      <c r="AR210" s="181">
        <v>0</v>
      </c>
      <c r="AS210" s="181">
        <v>0</v>
      </c>
      <c r="AT210" s="181">
        <v>0</v>
      </c>
      <c r="AU210" s="181">
        <v>44823.27</v>
      </c>
      <c r="AV210" s="181">
        <v>0</v>
      </c>
      <c r="AW210" s="181">
        <v>0</v>
      </c>
      <c r="AX210" s="181">
        <v>0</v>
      </c>
      <c r="AY210" s="181">
        <v>0</v>
      </c>
      <c r="AZ210" s="181">
        <v>0</v>
      </c>
      <c r="BA210" s="181">
        <v>0</v>
      </c>
      <c r="BB210" s="181">
        <v>0</v>
      </c>
      <c r="BC210" s="181">
        <v>0</v>
      </c>
      <c r="BD210" s="181">
        <v>0</v>
      </c>
      <c r="BE210" s="181">
        <v>0</v>
      </c>
      <c r="BF210" s="181">
        <v>0</v>
      </c>
      <c r="BG210" s="181">
        <v>0</v>
      </c>
      <c r="BH210" s="181">
        <v>0</v>
      </c>
      <c r="BI210" s="181">
        <v>0</v>
      </c>
      <c r="BJ210" s="181">
        <v>0</v>
      </c>
      <c r="BK210" s="181">
        <v>0</v>
      </c>
      <c r="BL210" s="181">
        <v>0</v>
      </c>
      <c r="BM210" s="182" t="s">
        <v>467</v>
      </c>
      <c r="BN210" s="182" t="s">
        <v>467</v>
      </c>
      <c r="BO210" s="182" t="s">
        <v>467</v>
      </c>
      <c r="BP210" s="182" t="s">
        <v>467</v>
      </c>
      <c r="BQ210" s="182" t="s">
        <v>467</v>
      </c>
      <c r="BR210" s="182" t="s">
        <v>467</v>
      </c>
      <c r="BS210" s="182" t="s">
        <v>467</v>
      </c>
      <c r="BT210" s="182" t="s">
        <v>467</v>
      </c>
      <c r="BU210" s="182" t="s">
        <v>467</v>
      </c>
      <c r="BV210" s="182" t="s">
        <v>467</v>
      </c>
      <c r="BW210" s="182" t="s">
        <v>467</v>
      </c>
      <c r="BX210" s="182" t="s">
        <v>467</v>
      </c>
      <c r="BY210" s="182" t="s">
        <v>467</v>
      </c>
      <c r="BZ210" s="181">
        <v>95908</v>
      </c>
      <c r="CA210" s="181">
        <v>0</v>
      </c>
      <c r="CB210" s="181">
        <v>25948</v>
      </c>
      <c r="CC210" s="181">
        <v>69960</v>
      </c>
      <c r="CD210" s="181">
        <v>0</v>
      </c>
      <c r="CE210" s="181">
        <v>0</v>
      </c>
      <c r="CF210" s="181">
        <v>0</v>
      </c>
      <c r="CG210" s="181">
        <v>0</v>
      </c>
      <c r="CH210" s="181">
        <v>0</v>
      </c>
      <c r="CI210" s="181">
        <v>0</v>
      </c>
      <c r="CJ210" s="181">
        <v>0</v>
      </c>
      <c r="CK210" s="181">
        <v>0</v>
      </c>
      <c r="CL210" s="181">
        <v>0</v>
      </c>
      <c r="CM210" s="181">
        <v>0</v>
      </c>
      <c r="CN210" s="181">
        <v>0</v>
      </c>
      <c r="CO210" s="181">
        <v>0</v>
      </c>
      <c r="CP210" s="181">
        <v>0</v>
      </c>
      <c r="CQ210" s="182" t="s">
        <v>467</v>
      </c>
      <c r="CR210" s="182" t="s">
        <v>467</v>
      </c>
      <c r="CS210" s="182" t="s">
        <v>467</v>
      </c>
      <c r="CT210" s="181">
        <v>0</v>
      </c>
      <c r="CU210" s="181">
        <v>0</v>
      </c>
      <c r="CV210" s="181">
        <v>0</v>
      </c>
      <c r="CW210" s="181">
        <v>0</v>
      </c>
      <c r="CX210" s="181">
        <v>0</v>
      </c>
      <c r="CY210" s="181">
        <v>0</v>
      </c>
      <c r="CZ210" s="182" t="s">
        <v>467</v>
      </c>
      <c r="DA210" s="182" t="s">
        <v>467</v>
      </c>
      <c r="DB210" s="182" t="s">
        <v>467</v>
      </c>
      <c r="DC210" s="181">
        <v>0</v>
      </c>
      <c r="DD210" s="181">
        <v>0</v>
      </c>
      <c r="DE210" s="181">
        <v>0</v>
      </c>
      <c r="DF210" s="181">
        <v>0</v>
      </c>
      <c r="DG210" s="183">
        <v>0</v>
      </c>
    </row>
    <row r="211" spans="1:111">
      <c r="A211" s="334" t="s">
        <v>945</v>
      </c>
      <c r="B211" s="335" t="s">
        <v>504</v>
      </c>
      <c r="C211" s="335" t="s">
        <v>504</v>
      </c>
      <c r="D211" s="253" t="s">
        <v>946</v>
      </c>
      <c r="E211" s="181">
        <v>16659275</v>
      </c>
      <c r="F211" s="181">
        <v>14536859</v>
      </c>
      <c r="G211" s="181">
        <v>13791681</v>
      </c>
      <c r="H211" s="181">
        <v>185196</v>
      </c>
      <c r="I211" s="181">
        <v>0</v>
      </c>
      <c r="J211" s="181">
        <v>0</v>
      </c>
      <c r="K211" s="181">
        <v>210482</v>
      </c>
      <c r="L211" s="181">
        <v>0</v>
      </c>
      <c r="M211" s="181">
        <v>0</v>
      </c>
      <c r="N211" s="181">
        <v>349500</v>
      </c>
      <c r="O211" s="181">
        <v>0</v>
      </c>
      <c r="P211" s="181">
        <v>0</v>
      </c>
      <c r="Q211" s="181">
        <v>0</v>
      </c>
      <c r="R211" s="181">
        <v>0</v>
      </c>
      <c r="S211" s="181">
        <v>0</v>
      </c>
      <c r="T211" s="181">
        <v>2028316</v>
      </c>
      <c r="U211" s="181">
        <v>0</v>
      </c>
      <c r="V211" s="181">
        <v>0</v>
      </c>
      <c r="W211" s="181">
        <v>0</v>
      </c>
      <c r="X211" s="181">
        <v>0</v>
      </c>
      <c r="Y211" s="181">
        <v>0</v>
      </c>
      <c r="Z211" s="181">
        <v>0</v>
      </c>
      <c r="AA211" s="181">
        <v>0</v>
      </c>
      <c r="AB211" s="181">
        <v>0</v>
      </c>
      <c r="AC211" s="181">
        <v>0</v>
      </c>
      <c r="AD211" s="181">
        <v>0</v>
      </c>
      <c r="AE211" s="181">
        <v>0</v>
      </c>
      <c r="AF211" s="181">
        <v>0</v>
      </c>
      <c r="AG211" s="181">
        <v>0</v>
      </c>
      <c r="AH211" s="181">
        <v>0</v>
      </c>
      <c r="AI211" s="181">
        <v>300000</v>
      </c>
      <c r="AJ211" s="181">
        <v>0</v>
      </c>
      <c r="AK211" s="181">
        <v>609416</v>
      </c>
      <c r="AL211" s="181">
        <v>0</v>
      </c>
      <c r="AM211" s="181">
        <v>0</v>
      </c>
      <c r="AN211" s="181">
        <v>200000</v>
      </c>
      <c r="AO211" s="181">
        <v>0</v>
      </c>
      <c r="AP211" s="181">
        <v>0</v>
      </c>
      <c r="AQ211" s="181">
        <v>0</v>
      </c>
      <c r="AR211" s="181">
        <v>0</v>
      </c>
      <c r="AS211" s="181">
        <v>0</v>
      </c>
      <c r="AT211" s="181">
        <v>0</v>
      </c>
      <c r="AU211" s="181">
        <v>918900</v>
      </c>
      <c r="AV211" s="181">
        <v>94100</v>
      </c>
      <c r="AW211" s="181">
        <v>0</v>
      </c>
      <c r="AX211" s="181">
        <v>0</v>
      </c>
      <c r="AY211" s="181">
        <v>0</v>
      </c>
      <c r="AZ211" s="181">
        <v>0</v>
      </c>
      <c r="BA211" s="181">
        <v>94100</v>
      </c>
      <c r="BB211" s="181">
        <v>0</v>
      </c>
      <c r="BC211" s="181">
        <v>0</v>
      </c>
      <c r="BD211" s="181">
        <v>0</v>
      </c>
      <c r="BE211" s="181">
        <v>0</v>
      </c>
      <c r="BF211" s="181">
        <v>0</v>
      </c>
      <c r="BG211" s="181">
        <v>0</v>
      </c>
      <c r="BH211" s="181">
        <v>0</v>
      </c>
      <c r="BI211" s="181">
        <v>0</v>
      </c>
      <c r="BJ211" s="181">
        <v>0</v>
      </c>
      <c r="BK211" s="181">
        <v>0</v>
      </c>
      <c r="BL211" s="181">
        <v>0</v>
      </c>
      <c r="BM211" s="182" t="s">
        <v>467</v>
      </c>
      <c r="BN211" s="182" t="s">
        <v>467</v>
      </c>
      <c r="BO211" s="182" t="s">
        <v>467</v>
      </c>
      <c r="BP211" s="182" t="s">
        <v>467</v>
      </c>
      <c r="BQ211" s="182" t="s">
        <v>467</v>
      </c>
      <c r="BR211" s="182" t="s">
        <v>467</v>
      </c>
      <c r="BS211" s="182" t="s">
        <v>467</v>
      </c>
      <c r="BT211" s="182" t="s">
        <v>467</v>
      </c>
      <c r="BU211" s="182" t="s">
        <v>467</v>
      </c>
      <c r="BV211" s="182" t="s">
        <v>467</v>
      </c>
      <c r="BW211" s="182" t="s">
        <v>467</v>
      </c>
      <c r="BX211" s="182" t="s">
        <v>467</v>
      </c>
      <c r="BY211" s="182" t="s">
        <v>467</v>
      </c>
      <c r="BZ211" s="181">
        <v>0</v>
      </c>
      <c r="CA211" s="181">
        <v>0</v>
      </c>
      <c r="CB211" s="181">
        <v>0</v>
      </c>
      <c r="CC211" s="181">
        <v>0</v>
      </c>
      <c r="CD211" s="181">
        <v>0</v>
      </c>
      <c r="CE211" s="181">
        <v>0</v>
      </c>
      <c r="CF211" s="181">
        <v>0</v>
      </c>
      <c r="CG211" s="181">
        <v>0</v>
      </c>
      <c r="CH211" s="181">
        <v>0</v>
      </c>
      <c r="CI211" s="181">
        <v>0</v>
      </c>
      <c r="CJ211" s="181">
        <v>0</v>
      </c>
      <c r="CK211" s="181">
        <v>0</v>
      </c>
      <c r="CL211" s="181">
        <v>0</v>
      </c>
      <c r="CM211" s="181">
        <v>0</v>
      </c>
      <c r="CN211" s="181">
        <v>0</v>
      </c>
      <c r="CO211" s="181">
        <v>0</v>
      </c>
      <c r="CP211" s="181">
        <v>0</v>
      </c>
      <c r="CQ211" s="182" t="s">
        <v>467</v>
      </c>
      <c r="CR211" s="182" t="s">
        <v>467</v>
      </c>
      <c r="CS211" s="182" t="s">
        <v>467</v>
      </c>
      <c r="CT211" s="181">
        <v>0</v>
      </c>
      <c r="CU211" s="181">
        <v>0</v>
      </c>
      <c r="CV211" s="181">
        <v>0</v>
      </c>
      <c r="CW211" s="181">
        <v>0</v>
      </c>
      <c r="CX211" s="181">
        <v>0</v>
      </c>
      <c r="CY211" s="181">
        <v>0</v>
      </c>
      <c r="CZ211" s="182" t="s">
        <v>467</v>
      </c>
      <c r="DA211" s="182" t="s">
        <v>467</v>
      </c>
      <c r="DB211" s="182" t="s">
        <v>467</v>
      </c>
      <c r="DC211" s="181">
        <v>0</v>
      </c>
      <c r="DD211" s="181">
        <v>0</v>
      </c>
      <c r="DE211" s="181">
        <v>0</v>
      </c>
      <c r="DF211" s="181">
        <v>0</v>
      </c>
      <c r="DG211" s="183">
        <v>0</v>
      </c>
    </row>
    <row r="212" spans="1:111">
      <c r="A212" s="334" t="s">
        <v>947</v>
      </c>
      <c r="B212" s="335" t="s">
        <v>504</v>
      </c>
      <c r="C212" s="335" t="s">
        <v>504</v>
      </c>
      <c r="D212" s="253" t="s">
        <v>948</v>
      </c>
      <c r="E212" s="181">
        <v>8783373</v>
      </c>
      <c r="F212" s="181">
        <v>8160257</v>
      </c>
      <c r="G212" s="181">
        <v>7415079</v>
      </c>
      <c r="H212" s="181">
        <v>185196</v>
      </c>
      <c r="I212" s="181">
        <v>0</v>
      </c>
      <c r="J212" s="181">
        <v>0</v>
      </c>
      <c r="K212" s="181">
        <v>210482</v>
      </c>
      <c r="L212" s="181">
        <v>0</v>
      </c>
      <c r="M212" s="181">
        <v>0</v>
      </c>
      <c r="N212" s="181">
        <v>349500</v>
      </c>
      <c r="O212" s="181">
        <v>0</v>
      </c>
      <c r="P212" s="181">
        <v>0</v>
      </c>
      <c r="Q212" s="181">
        <v>0</v>
      </c>
      <c r="R212" s="181">
        <v>0</v>
      </c>
      <c r="S212" s="181">
        <v>0</v>
      </c>
      <c r="T212" s="181">
        <v>529016</v>
      </c>
      <c r="U212" s="181">
        <v>0</v>
      </c>
      <c r="V212" s="181">
        <v>0</v>
      </c>
      <c r="W212" s="181">
        <v>0</v>
      </c>
      <c r="X212" s="181">
        <v>0</v>
      </c>
      <c r="Y212" s="181">
        <v>0</v>
      </c>
      <c r="Z212" s="181">
        <v>0</v>
      </c>
      <c r="AA212" s="181">
        <v>0</v>
      </c>
      <c r="AB212" s="181">
        <v>0</v>
      </c>
      <c r="AC212" s="181">
        <v>0</v>
      </c>
      <c r="AD212" s="181">
        <v>0</v>
      </c>
      <c r="AE212" s="181">
        <v>0</v>
      </c>
      <c r="AF212" s="181">
        <v>0</v>
      </c>
      <c r="AG212" s="181">
        <v>0</v>
      </c>
      <c r="AH212" s="181">
        <v>0</v>
      </c>
      <c r="AI212" s="181">
        <v>300000</v>
      </c>
      <c r="AJ212" s="181">
        <v>0</v>
      </c>
      <c r="AK212" s="181">
        <v>29016</v>
      </c>
      <c r="AL212" s="181">
        <v>0</v>
      </c>
      <c r="AM212" s="181">
        <v>0</v>
      </c>
      <c r="AN212" s="181">
        <v>200000</v>
      </c>
      <c r="AO212" s="181">
        <v>0</v>
      </c>
      <c r="AP212" s="181">
        <v>0</v>
      </c>
      <c r="AQ212" s="181">
        <v>0</v>
      </c>
      <c r="AR212" s="181">
        <v>0</v>
      </c>
      <c r="AS212" s="181">
        <v>0</v>
      </c>
      <c r="AT212" s="181">
        <v>0</v>
      </c>
      <c r="AU212" s="181">
        <v>0</v>
      </c>
      <c r="AV212" s="181">
        <v>94100</v>
      </c>
      <c r="AW212" s="181">
        <v>0</v>
      </c>
      <c r="AX212" s="181">
        <v>0</v>
      </c>
      <c r="AY212" s="181">
        <v>0</v>
      </c>
      <c r="AZ212" s="181">
        <v>0</v>
      </c>
      <c r="BA212" s="181">
        <v>94100</v>
      </c>
      <c r="BB212" s="181">
        <v>0</v>
      </c>
      <c r="BC212" s="181">
        <v>0</v>
      </c>
      <c r="BD212" s="181">
        <v>0</v>
      </c>
      <c r="BE212" s="181">
        <v>0</v>
      </c>
      <c r="BF212" s="181">
        <v>0</v>
      </c>
      <c r="BG212" s="181">
        <v>0</v>
      </c>
      <c r="BH212" s="181">
        <v>0</v>
      </c>
      <c r="BI212" s="181">
        <v>0</v>
      </c>
      <c r="BJ212" s="181">
        <v>0</v>
      </c>
      <c r="BK212" s="181">
        <v>0</v>
      </c>
      <c r="BL212" s="181">
        <v>0</v>
      </c>
      <c r="BM212" s="182" t="s">
        <v>467</v>
      </c>
      <c r="BN212" s="182" t="s">
        <v>467</v>
      </c>
      <c r="BO212" s="182" t="s">
        <v>467</v>
      </c>
      <c r="BP212" s="182" t="s">
        <v>467</v>
      </c>
      <c r="BQ212" s="182" t="s">
        <v>467</v>
      </c>
      <c r="BR212" s="182" t="s">
        <v>467</v>
      </c>
      <c r="BS212" s="182" t="s">
        <v>467</v>
      </c>
      <c r="BT212" s="182" t="s">
        <v>467</v>
      </c>
      <c r="BU212" s="182" t="s">
        <v>467</v>
      </c>
      <c r="BV212" s="182" t="s">
        <v>467</v>
      </c>
      <c r="BW212" s="182" t="s">
        <v>467</v>
      </c>
      <c r="BX212" s="182" t="s">
        <v>467</v>
      </c>
      <c r="BY212" s="182" t="s">
        <v>467</v>
      </c>
      <c r="BZ212" s="181">
        <v>0</v>
      </c>
      <c r="CA212" s="181">
        <v>0</v>
      </c>
      <c r="CB212" s="181">
        <v>0</v>
      </c>
      <c r="CC212" s="181">
        <v>0</v>
      </c>
      <c r="CD212" s="181">
        <v>0</v>
      </c>
      <c r="CE212" s="181">
        <v>0</v>
      </c>
      <c r="CF212" s="181">
        <v>0</v>
      </c>
      <c r="CG212" s="181">
        <v>0</v>
      </c>
      <c r="CH212" s="181">
        <v>0</v>
      </c>
      <c r="CI212" s="181">
        <v>0</v>
      </c>
      <c r="CJ212" s="181">
        <v>0</v>
      </c>
      <c r="CK212" s="181">
        <v>0</v>
      </c>
      <c r="CL212" s="181">
        <v>0</v>
      </c>
      <c r="CM212" s="181">
        <v>0</v>
      </c>
      <c r="CN212" s="181">
        <v>0</v>
      </c>
      <c r="CO212" s="181">
        <v>0</v>
      </c>
      <c r="CP212" s="181">
        <v>0</v>
      </c>
      <c r="CQ212" s="182" t="s">
        <v>467</v>
      </c>
      <c r="CR212" s="182" t="s">
        <v>467</v>
      </c>
      <c r="CS212" s="182" t="s">
        <v>467</v>
      </c>
      <c r="CT212" s="181">
        <v>0</v>
      </c>
      <c r="CU212" s="181">
        <v>0</v>
      </c>
      <c r="CV212" s="181">
        <v>0</v>
      </c>
      <c r="CW212" s="181">
        <v>0</v>
      </c>
      <c r="CX212" s="181">
        <v>0</v>
      </c>
      <c r="CY212" s="181">
        <v>0</v>
      </c>
      <c r="CZ212" s="182" t="s">
        <v>467</v>
      </c>
      <c r="DA212" s="182" t="s">
        <v>467</v>
      </c>
      <c r="DB212" s="182" t="s">
        <v>467</v>
      </c>
      <c r="DC212" s="181">
        <v>0</v>
      </c>
      <c r="DD212" s="181">
        <v>0</v>
      </c>
      <c r="DE212" s="181">
        <v>0</v>
      </c>
      <c r="DF212" s="181">
        <v>0</v>
      </c>
      <c r="DG212" s="183">
        <v>0</v>
      </c>
    </row>
    <row r="213" spans="1:111">
      <c r="A213" s="334" t="s">
        <v>949</v>
      </c>
      <c r="B213" s="335" t="s">
        <v>504</v>
      </c>
      <c r="C213" s="335" t="s">
        <v>504</v>
      </c>
      <c r="D213" s="253" t="s">
        <v>950</v>
      </c>
      <c r="E213" s="181">
        <v>1693000</v>
      </c>
      <c r="F213" s="181">
        <v>1693000</v>
      </c>
      <c r="G213" s="181">
        <v>1693000</v>
      </c>
      <c r="H213" s="181">
        <v>0</v>
      </c>
      <c r="I213" s="181">
        <v>0</v>
      </c>
      <c r="J213" s="181">
        <v>0</v>
      </c>
      <c r="K213" s="181">
        <v>0</v>
      </c>
      <c r="L213" s="181">
        <v>0</v>
      </c>
      <c r="M213" s="181">
        <v>0</v>
      </c>
      <c r="N213" s="181">
        <v>0</v>
      </c>
      <c r="O213" s="181">
        <v>0</v>
      </c>
      <c r="P213" s="181">
        <v>0</v>
      </c>
      <c r="Q213" s="181">
        <v>0</v>
      </c>
      <c r="R213" s="181">
        <v>0</v>
      </c>
      <c r="S213" s="181">
        <v>0</v>
      </c>
      <c r="T213" s="181">
        <v>0</v>
      </c>
      <c r="U213" s="181">
        <v>0</v>
      </c>
      <c r="V213" s="181">
        <v>0</v>
      </c>
      <c r="W213" s="181">
        <v>0</v>
      </c>
      <c r="X213" s="181">
        <v>0</v>
      </c>
      <c r="Y213" s="181">
        <v>0</v>
      </c>
      <c r="Z213" s="181">
        <v>0</v>
      </c>
      <c r="AA213" s="181">
        <v>0</v>
      </c>
      <c r="AB213" s="181">
        <v>0</v>
      </c>
      <c r="AC213" s="181">
        <v>0</v>
      </c>
      <c r="AD213" s="181">
        <v>0</v>
      </c>
      <c r="AE213" s="181">
        <v>0</v>
      </c>
      <c r="AF213" s="181">
        <v>0</v>
      </c>
      <c r="AG213" s="181">
        <v>0</v>
      </c>
      <c r="AH213" s="181">
        <v>0</v>
      </c>
      <c r="AI213" s="181">
        <v>0</v>
      </c>
      <c r="AJ213" s="181">
        <v>0</v>
      </c>
      <c r="AK213" s="181">
        <v>0</v>
      </c>
      <c r="AL213" s="181">
        <v>0</v>
      </c>
      <c r="AM213" s="181">
        <v>0</v>
      </c>
      <c r="AN213" s="181">
        <v>0</v>
      </c>
      <c r="AO213" s="181">
        <v>0</v>
      </c>
      <c r="AP213" s="181">
        <v>0</v>
      </c>
      <c r="AQ213" s="181">
        <v>0</v>
      </c>
      <c r="AR213" s="181">
        <v>0</v>
      </c>
      <c r="AS213" s="181">
        <v>0</v>
      </c>
      <c r="AT213" s="181">
        <v>0</v>
      </c>
      <c r="AU213" s="181">
        <v>0</v>
      </c>
      <c r="AV213" s="181">
        <v>0</v>
      </c>
      <c r="AW213" s="181">
        <v>0</v>
      </c>
      <c r="AX213" s="181">
        <v>0</v>
      </c>
      <c r="AY213" s="181">
        <v>0</v>
      </c>
      <c r="AZ213" s="181">
        <v>0</v>
      </c>
      <c r="BA213" s="181">
        <v>0</v>
      </c>
      <c r="BB213" s="181">
        <v>0</v>
      </c>
      <c r="BC213" s="181">
        <v>0</v>
      </c>
      <c r="BD213" s="181">
        <v>0</v>
      </c>
      <c r="BE213" s="181">
        <v>0</v>
      </c>
      <c r="BF213" s="181">
        <v>0</v>
      </c>
      <c r="BG213" s="181">
        <v>0</v>
      </c>
      <c r="BH213" s="181">
        <v>0</v>
      </c>
      <c r="BI213" s="181">
        <v>0</v>
      </c>
      <c r="BJ213" s="181">
        <v>0</v>
      </c>
      <c r="BK213" s="181">
        <v>0</v>
      </c>
      <c r="BL213" s="181">
        <v>0</v>
      </c>
      <c r="BM213" s="182" t="s">
        <v>467</v>
      </c>
      <c r="BN213" s="182" t="s">
        <v>467</v>
      </c>
      <c r="BO213" s="182" t="s">
        <v>467</v>
      </c>
      <c r="BP213" s="182" t="s">
        <v>467</v>
      </c>
      <c r="BQ213" s="182" t="s">
        <v>467</v>
      </c>
      <c r="BR213" s="182" t="s">
        <v>467</v>
      </c>
      <c r="BS213" s="182" t="s">
        <v>467</v>
      </c>
      <c r="BT213" s="182" t="s">
        <v>467</v>
      </c>
      <c r="BU213" s="182" t="s">
        <v>467</v>
      </c>
      <c r="BV213" s="182" t="s">
        <v>467</v>
      </c>
      <c r="BW213" s="182" t="s">
        <v>467</v>
      </c>
      <c r="BX213" s="182" t="s">
        <v>467</v>
      </c>
      <c r="BY213" s="182" t="s">
        <v>467</v>
      </c>
      <c r="BZ213" s="181">
        <v>0</v>
      </c>
      <c r="CA213" s="181">
        <v>0</v>
      </c>
      <c r="CB213" s="181">
        <v>0</v>
      </c>
      <c r="CC213" s="181">
        <v>0</v>
      </c>
      <c r="CD213" s="181">
        <v>0</v>
      </c>
      <c r="CE213" s="181">
        <v>0</v>
      </c>
      <c r="CF213" s="181">
        <v>0</v>
      </c>
      <c r="CG213" s="181">
        <v>0</v>
      </c>
      <c r="CH213" s="181">
        <v>0</v>
      </c>
      <c r="CI213" s="181">
        <v>0</v>
      </c>
      <c r="CJ213" s="181">
        <v>0</v>
      </c>
      <c r="CK213" s="181">
        <v>0</v>
      </c>
      <c r="CL213" s="181">
        <v>0</v>
      </c>
      <c r="CM213" s="181">
        <v>0</v>
      </c>
      <c r="CN213" s="181">
        <v>0</v>
      </c>
      <c r="CO213" s="181">
        <v>0</v>
      </c>
      <c r="CP213" s="181">
        <v>0</v>
      </c>
      <c r="CQ213" s="182" t="s">
        <v>467</v>
      </c>
      <c r="CR213" s="182" t="s">
        <v>467</v>
      </c>
      <c r="CS213" s="182" t="s">
        <v>467</v>
      </c>
      <c r="CT213" s="181">
        <v>0</v>
      </c>
      <c r="CU213" s="181">
        <v>0</v>
      </c>
      <c r="CV213" s="181">
        <v>0</v>
      </c>
      <c r="CW213" s="181">
        <v>0</v>
      </c>
      <c r="CX213" s="181">
        <v>0</v>
      </c>
      <c r="CY213" s="181">
        <v>0</v>
      </c>
      <c r="CZ213" s="182" t="s">
        <v>467</v>
      </c>
      <c r="DA213" s="182" t="s">
        <v>467</v>
      </c>
      <c r="DB213" s="182" t="s">
        <v>467</v>
      </c>
      <c r="DC213" s="181">
        <v>0</v>
      </c>
      <c r="DD213" s="181">
        <v>0</v>
      </c>
      <c r="DE213" s="181">
        <v>0</v>
      </c>
      <c r="DF213" s="181">
        <v>0</v>
      </c>
      <c r="DG213" s="183">
        <v>0</v>
      </c>
    </row>
    <row r="214" spans="1:111">
      <c r="A214" s="334" t="s">
        <v>951</v>
      </c>
      <c r="B214" s="335" t="s">
        <v>504</v>
      </c>
      <c r="C214" s="335" t="s">
        <v>504</v>
      </c>
      <c r="D214" s="253" t="s">
        <v>952</v>
      </c>
      <c r="E214" s="181">
        <v>4049202</v>
      </c>
      <c r="F214" s="181">
        <v>4049202</v>
      </c>
      <c r="G214" s="181">
        <v>4049202</v>
      </c>
      <c r="H214" s="181">
        <v>0</v>
      </c>
      <c r="I214" s="181">
        <v>0</v>
      </c>
      <c r="J214" s="181">
        <v>0</v>
      </c>
      <c r="K214" s="181">
        <v>0</v>
      </c>
      <c r="L214" s="181">
        <v>0</v>
      </c>
      <c r="M214" s="181">
        <v>0</v>
      </c>
      <c r="N214" s="181">
        <v>0</v>
      </c>
      <c r="O214" s="181">
        <v>0</v>
      </c>
      <c r="P214" s="181">
        <v>0</v>
      </c>
      <c r="Q214" s="181">
        <v>0</v>
      </c>
      <c r="R214" s="181">
        <v>0</v>
      </c>
      <c r="S214" s="181">
        <v>0</v>
      </c>
      <c r="T214" s="181">
        <v>0</v>
      </c>
      <c r="U214" s="181">
        <v>0</v>
      </c>
      <c r="V214" s="181">
        <v>0</v>
      </c>
      <c r="W214" s="181">
        <v>0</v>
      </c>
      <c r="X214" s="181">
        <v>0</v>
      </c>
      <c r="Y214" s="181">
        <v>0</v>
      </c>
      <c r="Z214" s="181">
        <v>0</v>
      </c>
      <c r="AA214" s="181">
        <v>0</v>
      </c>
      <c r="AB214" s="181">
        <v>0</v>
      </c>
      <c r="AC214" s="181">
        <v>0</v>
      </c>
      <c r="AD214" s="181">
        <v>0</v>
      </c>
      <c r="AE214" s="181">
        <v>0</v>
      </c>
      <c r="AF214" s="181">
        <v>0</v>
      </c>
      <c r="AG214" s="181">
        <v>0</v>
      </c>
      <c r="AH214" s="181">
        <v>0</v>
      </c>
      <c r="AI214" s="181">
        <v>0</v>
      </c>
      <c r="AJ214" s="181">
        <v>0</v>
      </c>
      <c r="AK214" s="181">
        <v>0</v>
      </c>
      <c r="AL214" s="181">
        <v>0</v>
      </c>
      <c r="AM214" s="181">
        <v>0</v>
      </c>
      <c r="AN214" s="181">
        <v>0</v>
      </c>
      <c r="AO214" s="181">
        <v>0</v>
      </c>
      <c r="AP214" s="181">
        <v>0</v>
      </c>
      <c r="AQ214" s="181">
        <v>0</v>
      </c>
      <c r="AR214" s="181">
        <v>0</v>
      </c>
      <c r="AS214" s="181">
        <v>0</v>
      </c>
      <c r="AT214" s="181">
        <v>0</v>
      </c>
      <c r="AU214" s="181">
        <v>0</v>
      </c>
      <c r="AV214" s="181">
        <v>0</v>
      </c>
      <c r="AW214" s="181">
        <v>0</v>
      </c>
      <c r="AX214" s="181">
        <v>0</v>
      </c>
      <c r="AY214" s="181">
        <v>0</v>
      </c>
      <c r="AZ214" s="181">
        <v>0</v>
      </c>
      <c r="BA214" s="181">
        <v>0</v>
      </c>
      <c r="BB214" s="181">
        <v>0</v>
      </c>
      <c r="BC214" s="181">
        <v>0</v>
      </c>
      <c r="BD214" s="181">
        <v>0</v>
      </c>
      <c r="BE214" s="181">
        <v>0</v>
      </c>
      <c r="BF214" s="181">
        <v>0</v>
      </c>
      <c r="BG214" s="181">
        <v>0</v>
      </c>
      <c r="BH214" s="181">
        <v>0</v>
      </c>
      <c r="BI214" s="181">
        <v>0</v>
      </c>
      <c r="BJ214" s="181">
        <v>0</v>
      </c>
      <c r="BK214" s="181">
        <v>0</v>
      </c>
      <c r="BL214" s="181">
        <v>0</v>
      </c>
      <c r="BM214" s="182" t="s">
        <v>467</v>
      </c>
      <c r="BN214" s="182" t="s">
        <v>467</v>
      </c>
      <c r="BO214" s="182" t="s">
        <v>467</v>
      </c>
      <c r="BP214" s="182" t="s">
        <v>467</v>
      </c>
      <c r="BQ214" s="182" t="s">
        <v>467</v>
      </c>
      <c r="BR214" s="182" t="s">
        <v>467</v>
      </c>
      <c r="BS214" s="182" t="s">
        <v>467</v>
      </c>
      <c r="BT214" s="182" t="s">
        <v>467</v>
      </c>
      <c r="BU214" s="182" t="s">
        <v>467</v>
      </c>
      <c r="BV214" s="182" t="s">
        <v>467</v>
      </c>
      <c r="BW214" s="182" t="s">
        <v>467</v>
      </c>
      <c r="BX214" s="182" t="s">
        <v>467</v>
      </c>
      <c r="BY214" s="182" t="s">
        <v>467</v>
      </c>
      <c r="BZ214" s="181">
        <v>0</v>
      </c>
      <c r="CA214" s="181">
        <v>0</v>
      </c>
      <c r="CB214" s="181">
        <v>0</v>
      </c>
      <c r="CC214" s="181">
        <v>0</v>
      </c>
      <c r="CD214" s="181">
        <v>0</v>
      </c>
      <c r="CE214" s="181">
        <v>0</v>
      </c>
      <c r="CF214" s="181">
        <v>0</v>
      </c>
      <c r="CG214" s="181">
        <v>0</v>
      </c>
      <c r="CH214" s="181">
        <v>0</v>
      </c>
      <c r="CI214" s="181">
        <v>0</v>
      </c>
      <c r="CJ214" s="181">
        <v>0</v>
      </c>
      <c r="CK214" s="181">
        <v>0</v>
      </c>
      <c r="CL214" s="181">
        <v>0</v>
      </c>
      <c r="CM214" s="181">
        <v>0</v>
      </c>
      <c r="CN214" s="181">
        <v>0</v>
      </c>
      <c r="CO214" s="181">
        <v>0</v>
      </c>
      <c r="CP214" s="181">
        <v>0</v>
      </c>
      <c r="CQ214" s="182" t="s">
        <v>467</v>
      </c>
      <c r="CR214" s="182" t="s">
        <v>467</v>
      </c>
      <c r="CS214" s="182" t="s">
        <v>467</v>
      </c>
      <c r="CT214" s="181">
        <v>0</v>
      </c>
      <c r="CU214" s="181">
        <v>0</v>
      </c>
      <c r="CV214" s="181">
        <v>0</v>
      </c>
      <c r="CW214" s="181">
        <v>0</v>
      </c>
      <c r="CX214" s="181">
        <v>0</v>
      </c>
      <c r="CY214" s="181">
        <v>0</v>
      </c>
      <c r="CZ214" s="182" t="s">
        <v>467</v>
      </c>
      <c r="DA214" s="182" t="s">
        <v>467</v>
      </c>
      <c r="DB214" s="182" t="s">
        <v>467</v>
      </c>
      <c r="DC214" s="181">
        <v>0</v>
      </c>
      <c r="DD214" s="181">
        <v>0</v>
      </c>
      <c r="DE214" s="181">
        <v>0</v>
      </c>
      <c r="DF214" s="181">
        <v>0</v>
      </c>
      <c r="DG214" s="183">
        <v>0</v>
      </c>
    </row>
    <row r="215" spans="1:111">
      <c r="A215" s="334" t="s">
        <v>953</v>
      </c>
      <c r="B215" s="335" t="s">
        <v>504</v>
      </c>
      <c r="C215" s="335" t="s">
        <v>504</v>
      </c>
      <c r="D215" s="253" t="s">
        <v>954</v>
      </c>
      <c r="E215" s="181">
        <v>2133700</v>
      </c>
      <c r="F215" s="181">
        <v>634400</v>
      </c>
      <c r="G215" s="181">
        <v>634400</v>
      </c>
      <c r="H215" s="181">
        <v>0</v>
      </c>
      <c r="I215" s="181">
        <v>0</v>
      </c>
      <c r="J215" s="181">
        <v>0</v>
      </c>
      <c r="K215" s="181">
        <v>0</v>
      </c>
      <c r="L215" s="181">
        <v>0</v>
      </c>
      <c r="M215" s="181">
        <v>0</v>
      </c>
      <c r="N215" s="181">
        <v>0</v>
      </c>
      <c r="O215" s="181">
        <v>0</v>
      </c>
      <c r="P215" s="181">
        <v>0</v>
      </c>
      <c r="Q215" s="181">
        <v>0</v>
      </c>
      <c r="R215" s="181">
        <v>0</v>
      </c>
      <c r="S215" s="181">
        <v>0</v>
      </c>
      <c r="T215" s="181">
        <v>1499300</v>
      </c>
      <c r="U215" s="181">
        <v>0</v>
      </c>
      <c r="V215" s="181">
        <v>0</v>
      </c>
      <c r="W215" s="181">
        <v>0</v>
      </c>
      <c r="X215" s="181">
        <v>0</v>
      </c>
      <c r="Y215" s="181">
        <v>0</v>
      </c>
      <c r="Z215" s="181">
        <v>0</v>
      </c>
      <c r="AA215" s="181">
        <v>0</v>
      </c>
      <c r="AB215" s="181">
        <v>0</v>
      </c>
      <c r="AC215" s="181">
        <v>0</v>
      </c>
      <c r="AD215" s="181">
        <v>0</v>
      </c>
      <c r="AE215" s="181">
        <v>0</v>
      </c>
      <c r="AF215" s="181">
        <v>0</v>
      </c>
      <c r="AG215" s="181">
        <v>0</v>
      </c>
      <c r="AH215" s="181">
        <v>0</v>
      </c>
      <c r="AI215" s="181">
        <v>0</v>
      </c>
      <c r="AJ215" s="181">
        <v>0</v>
      </c>
      <c r="AK215" s="181">
        <v>580400</v>
      </c>
      <c r="AL215" s="181">
        <v>0</v>
      </c>
      <c r="AM215" s="181">
        <v>0</v>
      </c>
      <c r="AN215" s="181">
        <v>0</v>
      </c>
      <c r="AO215" s="181">
        <v>0</v>
      </c>
      <c r="AP215" s="181">
        <v>0</v>
      </c>
      <c r="AQ215" s="181">
        <v>0</v>
      </c>
      <c r="AR215" s="181">
        <v>0</v>
      </c>
      <c r="AS215" s="181">
        <v>0</v>
      </c>
      <c r="AT215" s="181">
        <v>0</v>
      </c>
      <c r="AU215" s="181">
        <v>918900</v>
      </c>
      <c r="AV215" s="181">
        <v>0</v>
      </c>
      <c r="AW215" s="181">
        <v>0</v>
      </c>
      <c r="AX215" s="181">
        <v>0</v>
      </c>
      <c r="AY215" s="181">
        <v>0</v>
      </c>
      <c r="AZ215" s="181">
        <v>0</v>
      </c>
      <c r="BA215" s="181">
        <v>0</v>
      </c>
      <c r="BB215" s="181">
        <v>0</v>
      </c>
      <c r="BC215" s="181">
        <v>0</v>
      </c>
      <c r="BD215" s="181">
        <v>0</v>
      </c>
      <c r="BE215" s="181">
        <v>0</v>
      </c>
      <c r="BF215" s="181">
        <v>0</v>
      </c>
      <c r="BG215" s="181">
        <v>0</v>
      </c>
      <c r="BH215" s="181">
        <v>0</v>
      </c>
      <c r="BI215" s="181">
        <v>0</v>
      </c>
      <c r="BJ215" s="181">
        <v>0</v>
      </c>
      <c r="BK215" s="181">
        <v>0</v>
      </c>
      <c r="BL215" s="181">
        <v>0</v>
      </c>
      <c r="BM215" s="182" t="s">
        <v>467</v>
      </c>
      <c r="BN215" s="182" t="s">
        <v>467</v>
      </c>
      <c r="BO215" s="182" t="s">
        <v>467</v>
      </c>
      <c r="BP215" s="182" t="s">
        <v>467</v>
      </c>
      <c r="BQ215" s="182" t="s">
        <v>467</v>
      </c>
      <c r="BR215" s="182" t="s">
        <v>467</v>
      </c>
      <c r="BS215" s="182" t="s">
        <v>467</v>
      </c>
      <c r="BT215" s="182" t="s">
        <v>467</v>
      </c>
      <c r="BU215" s="182" t="s">
        <v>467</v>
      </c>
      <c r="BV215" s="182" t="s">
        <v>467</v>
      </c>
      <c r="BW215" s="182" t="s">
        <v>467</v>
      </c>
      <c r="BX215" s="182" t="s">
        <v>467</v>
      </c>
      <c r="BY215" s="182" t="s">
        <v>467</v>
      </c>
      <c r="BZ215" s="181">
        <v>0</v>
      </c>
      <c r="CA215" s="181">
        <v>0</v>
      </c>
      <c r="CB215" s="181">
        <v>0</v>
      </c>
      <c r="CC215" s="181">
        <v>0</v>
      </c>
      <c r="CD215" s="181">
        <v>0</v>
      </c>
      <c r="CE215" s="181">
        <v>0</v>
      </c>
      <c r="CF215" s="181">
        <v>0</v>
      </c>
      <c r="CG215" s="181">
        <v>0</v>
      </c>
      <c r="CH215" s="181">
        <v>0</v>
      </c>
      <c r="CI215" s="181">
        <v>0</v>
      </c>
      <c r="CJ215" s="181">
        <v>0</v>
      </c>
      <c r="CK215" s="181">
        <v>0</v>
      </c>
      <c r="CL215" s="181">
        <v>0</v>
      </c>
      <c r="CM215" s="181">
        <v>0</v>
      </c>
      <c r="CN215" s="181">
        <v>0</v>
      </c>
      <c r="CO215" s="181">
        <v>0</v>
      </c>
      <c r="CP215" s="181">
        <v>0</v>
      </c>
      <c r="CQ215" s="182" t="s">
        <v>467</v>
      </c>
      <c r="CR215" s="182" t="s">
        <v>467</v>
      </c>
      <c r="CS215" s="182" t="s">
        <v>467</v>
      </c>
      <c r="CT215" s="181">
        <v>0</v>
      </c>
      <c r="CU215" s="181">
        <v>0</v>
      </c>
      <c r="CV215" s="181">
        <v>0</v>
      </c>
      <c r="CW215" s="181">
        <v>0</v>
      </c>
      <c r="CX215" s="181">
        <v>0</v>
      </c>
      <c r="CY215" s="181">
        <v>0</v>
      </c>
      <c r="CZ215" s="182" t="s">
        <v>467</v>
      </c>
      <c r="DA215" s="182" t="s">
        <v>467</v>
      </c>
      <c r="DB215" s="182" t="s">
        <v>467</v>
      </c>
      <c r="DC215" s="181">
        <v>0</v>
      </c>
      <c r="DD215" s="181">
        <v>0</v>
      </c>
      <c r="DE215" s="181">
        <v>0</v>
      </c>
      <c r="DF215" s="181">
        <v>0</v>
      </c>
      <c r="DG215" s="183">
        <v>0</v>
      </c>
    </row>
    <row r="216" spans="1:111">
      <c r="A216" s="334" t="s">
        <v>955</v>
      </c>
      <c r="B216" s="335" t="s">
        <v>504</v>
      </c>
      <c r="C216" s="335" t="s">
        <v>504</v>
      </c>
      <c r="D216" s="253" t="s">
        <v>956</v>
      </c>
      <c r="E216" s="181">
        <v>62774763.049999997</v>
      </c>
      <c r="F216" s="181">
        <v>32709785.41</v>
      </c>
      <c r="G216" s="181">
        <v>15657704</v>
      </c>
      <c r="H216" s="181">
        <v>2616876.6</v>
      </c>
      <c r="I216" s="181">
        <v>149974</v>
      </c>
      <c r="J216" s="181">
        <v>607651</v>
      </c>
      <c r="K216" s="181">
        <v>12348791.52</v>
      </c>
      <c r="L216" s="181">
        <v>0</v>
      </c>
      <c r="M216" s="181">
        <v>383492.7</v>
      </c>
      <c r="N216" s="181">
        <v>0</v>
      </c>
      <c r="O216" s="181">
        <v>0</v>
      </c>
      <c r="P216" s="181">
        <v>444383.59</v>
      </c>
      <c r="Q216" s="181">
        <v>0</v>
      </c>
      <c r="R216" s="181">
        <v>0</v>
      </c>
      <c r="S216" s="181">
        <v>500912</v>
      </c>
      <c r="T216" s="181">
        <v>25466447.09</v>
      </c>
      <c r="U216" s="181">
        <v>5234688.67</v>
      </c>
      <c r="V216" s="181">
        <v>400453</v>
      </c>
      <c r="W216" s="181">
        <v>0</v>
      </c>
      <c r="X216" s="181">
        <v>10647</v>
      </c>
      <c r="Y216" s="181">
        <v>22795.39</v>
      </c>
      <c r="Z216" s="181">
        <v>554097.72</v>
      </c>
      <c r="AA216" s="181">
        <v>342051</v>
      </c>
      <c r="AB216" s="181">
        <v>0</v>
      </c>
      <c r="AC216" s="181">
        <v>665893.30000000005</v>
      </c>
      <c r="AD216" s="181">
        <v>523345</v>
      </c>
      <c r="AE216" s="181">
        <v>0</v>
      </c>
      <c r="AF216" s="181">
        <v>1576569.18</v>
      </c>
      <c r="AG216" s="181">
        <v>213873</v>
      </c>
      <c r="AH216" s="181">
        <v>3144</v>
      </c>
      <c r="AI216" s="181">
        <v>48390</v>
      </c>
      <c r="AJ216" s="181">
        <v>8845</v>
      </c>
      <c r="AK216" s="181">
        <v>13247404.18</v>
      </c>
      <c r="AL216" s="181">
        <v>0</v>
      </c>
      <c r="AM216" s="181">
        <v>0</v>
      </c>
      <c r="AN216" s="181">
        <v>20800</v>
      </c>
      <c r="AO216" s="181">
        <v>123375</v>
      </c>
      <c r="AP216" s="181">
        <v>573577.63</v>
      </c>
      <c r="AQ216" s="181">
        <v>4200</v>
      </c>
      <c r="AR216" s="181">
        <v>650968</v>
      </c>
      <c r="AS216" s="181">
        <v>13283</v>
      </c>
      <c r="AT216" s="181">
        <v>0</v>
      </c>
      <c r="AU216" s="181">
        <v>1228047.02</v>
      </c>
      <c r="AV216" s="181">
        <v>73109</v>
      </c>
      <c r="AW216" s="181">
        <v>0</v>
      </c>
      <c r="AX216" s="181">
        <v>0</v>
      </c>
      <c r="AY216" s="181">
        <v>0</v>
      </c>
      <c r="AZ216" s="181">
        <v>21870</v>
      </c>
      <c r="BA216" s="181">
        <v>41605</v>
      </c>
      <c r="BB216" s="181">
        <v>0</v>
      </c>
      <c r="BC216" s="181">
        <v>0</v>
      </c>
      <c r="BD216" s="181">
        <v>0</v>
      </c>
      <c r="BE216" s="181">
        <v>0</v>
      </c>
      <c r="BF216" s="181">
        <v>0</v>
      </c>
      <c r="BG216" s="181">
        <v>9634</v>
      </c>
      <c r="BH216" s="181">
        <v>0</v>
      </c>
      <c r="BI216" s="181">
        <v>0</v>
      </c>
      <c r="BJ216" s="181">
        <v>0</v>
      </c>
      <c r="BK216" s="181">
        <v>0</v>
      </c>
      <c r="BL216" s="181">
        <v>0</v>
      </c>
      <c r="BM216" s="182" t="s">
        <v>467</v>
      </c>
      <c r="BN216" s="182" t="s">
        <v>467</v>
      </c>
      <c r="BO216" s="182" t="s">
        <v>467</v>
      </c>
      <c r="BP216" s="182" t="s">
        <v>467</v>
      </c>
      <c r="BQ216" s="182" t="s">
        <v>467</v>
      </c>
      <c r="BR216" s="182" t="s">
        <v>467</v>
      </c>
      <c r="BS216" s="182" t="s">
        <v>467</v>
      </c>
      <c r="BT216" s="182" t="s">
        <v>467</v>
      </c>
      <c r="BU216" s="182" t="s">
        <v>467</v>
      </c>
      <c r="BV216" s="182" t="s">
        <v>467</v>
      </c>
      <c r="BW216" s="182" t="s">
        <v>467</v>
      </c>
      <c r="BX216" s="182" t="s">
        <v>467</v>
      </c>
      <c r="BY216" s="182" t="s">
        <v>467</v>
      </c>
      <c r="BZ216" s="181">
        <v>4525421.55</v>
      </c>
      <c r="CA216" s="181">
        <v>0</v>
      </c>
      <c r="CB216" s="181">
        <v>334926</v>
      </c>
      <c r="CC216" s="181">
        <v>2400380</v>
      </c>
      <c r="CD216" s="181">
        <v>0</v>
      </c>
      <c r="CE216" s="181">
        <v>0</v>
      </c>
      <c r="CF216" s="181">
        <v>594500</v>
      </c>
      <c r="CG216" s="181">
        <v>0</v>
      </c>
      <c r="CH216" s="181">
        <v>0</v>
      </c>
      <c r="CI216" s="181">
        <v>0</v>
      </c>
      <c r="CJ216" s="181">
        <v>0</v>
      </c>
      <c r="CK216" s="181">
        <v>0</v>
      </c>
      <c r="CL216" s="181">
        <v>0</v>
      </c>
      <c r="CM216" s="181">
        <v>970000</v>
      </c>
      <c r="CN216" s="181">
        <v>0</v>
      </c>
      <c r="CO216" s="181">
        <v>0</v>
      </c>
      <c r="CP216" s="181">
        <v>225615.55</v>
      </c>
      <c r="CQ216" s="182" t="s">
        <v>467</v>
      </c>
      <c r="CR216" s="182" t="s">
        <v>467</v>
      </c>
      <c r="CS216" s="182" t="s">
        <v>467</v>
      </c>
      <c r="CT216" s="181">
        <v>0</v>
      </c>
      <c r="CU216" s="181">
        <v>0</v>
      </c>
      <c r="CV216" s="181">
        <v>0</v>
      </c>
      <c r="CW216" s="181">
        <v>0</v>
      </c>
      <c r="CX216" s="181">
        <v>0</v>
      </c>
      <c r="CY216" s="181">
        <v>0</v>
      </c>
      <c r="CZ216" s="182" t="s">
        <v>467</v>
      </c>
      <c r="DA216" s="182" t="s">
        <v>467</v>
      </c>
      <c r="DB216" s="182" t="s">
        <v>467</v>
      </c>
      <c r="DC216" s="181">
        <v>0</v>
      </c>
      <c r="DD216" s="181">
        <v>0</v>
      </c>
      <c r="DE216" s="181">
        <v>0</v>
      </c>
      <c r="DF216" s="181">
        <v>0</v>
      </c>
      <c r="DG216" s="183">
        <v>0</v>
      </c>
    </row>
    <row r="217" spans="1:111">
      <c r="A217" s="334" t="s">
        <v>957</v>
      </c>
      <c r="B217" s="335" t="s">
        <v>504</v>
      </c>
      <c r="C217" s="335" t="s">
        <v>504</v>
      </c>
      <c r="D217" s="253" t="s">
        <v>958</v>
      </c>
      <c r="E217" s="181">
        <v>8500626.1999999993</v>
      </c>
      <c r="F217" s="181">
        <v>8372839.7999999998</v>
      </c>
      <c r="G217" s="181">
        <v>5528662.4000000004</v>
      </c>
      <c r="H217" s="181">
        <v>639567.6</v>
      </c>
      <c r="I217" s="181">
        <v>0</v>
      </c>
      <c r="J217" s="181">
        <v>352160</v>
      </c>
      <c r="K217" s="181">
        <v>1612890.1</v>
      </c>
      <c r="L217" s="181">
        <v>0</v>
      </c>
      <c r="M217" s="181">
        <v>239559.7</v>
      </c>
      <c r="N217" s="181">
        <v>0</v>
      </c>
      <c r="O217" s="181">
        <v>0</v>
      </c>
      <c r="P217" s="181">
        <v>0</v>
      </c>
      <c r="Q217" s="181">
        <v>0</v>
      </c>
      <c r="R217" s="181">
        <v>0</v>
      </c>
      <c r="S217" s="181">
        <v>0</v>
      </c>
      <c r="T217" s="181">
        <v>127786.4</v>
      </c>
      <c r="U217" s="181">
        <v>0</v>
      </c>
      <c r="V217" s="181">
        <v>0</v>
      </c>
      <c r="W217" s="181">
        <v>0</v>
      </c>
      <c r="X217" s="181">
        <v>0</v>
      </c>
      <c r="Y217" s="181">
        <v>0</v>
      </c>
      <c r="Z217" s="181">
        <v>0</v>
      </c>
      <c r="AA217" s="181">
        <v>0</v>
      </c>
      <c r="AB217" s="181">
        <v>0</v>
      </c>
      <c r="AC217" s="181">
        <v>0</v>
      </c>
      <c r="AD217" s="181">
        <v>0</v>
      </c>
      <c r="AE217" s="181">
        <v>0</v>
      </c>
      <c r="AF217" s="181">
        <v>0</v>
      </c>
      <c r="AG217" s="181">
        <v>0</v>
      </c>
      <c r="AH217" s="181">
        <v>0</v>
      </c>
      <c r="AI217" s="181">
        <v>0</v>
      </c>
      <c r="AJ217" s="181">
        <v>0</v>
      </c>
      <c r="AK217" s="181">
        <v>0</v>
      </c>
      <c r="AL217" s="181">
        <v>0</v>
      </c>
      <c r="AM217" s="181">
        <v>0</v>
      </c>
      <c r="AN217" s="181">
        <v>0</v>
      </c>
      <c r="AO217" s="181">
        <v>0</v>
      </c>
      <c r="AP217" s="181">
        <v>127786.4</v>
      </c>
      <c r="AQ217" s="181">
        <v>0</v>
      </c>
      <c r="AR217" s="181">
        <v>0</v>
      </c>
      <c r="AS217" s="181">
        <v>0</v>
      </c>
      <c r="AT217" s="181">
        <v>0</v>
      </c>
      <c r="AU217" s="181">
        <v>0</v>
      </c>
      <c r="AV217" s="181">
        <v>0</v>
      </c>
      <c r="AW217" s="181">
        <v>0</v>
      </c>
      <c r="AX217" s="181">
        <v>0</v>
      </c>
      <c r="AY217" s="181">
        <v>0</v>
      </c>
      <c r="AZ217" s="181">
        <v>0</v>
      </c>
      <c r="BA217" s="181">
        <v>0</v>
      </c>
      <c r="BB217" s="181">
        <v>0</v>
      </c>
      <c r="BC217" s="181">
        <v>0</v>
      </c>
      <c r="BD217" s="181">
        <v>0</v>
      </c>
      <c r="BE217" s="181">
        <v>0</v>
      </c>
      <c r="BF217" s="181">
        <v>0</v>
      </c>
      <c r="BG217" s="181">
        <v>0</v>
      </c>
      <c r="BH217" s="181">
        <v>0</v>
      </c>
      <c r="BI217" s="181">
        <v>0</v>
      </c>
      <c r="BJ217" s="181">
        <v>0</v>
      </c>
      <c r="BK217" s="181">
        <v>0</v>
      </c>
      <c r="BL217" s="181">
        <v>0</v>
      </c>
      <c r="BM217" s="182" t="s">
        <v>467</v>
      </c>
      <c r="BN217" s="182" t="s">
        <v>467</v>
      </c>
      <c r="BO217" s="182" t="s">
        <v>467</v>
      </c>
      <c r="BP217" s="182" t="s">
        <v>467</v>
      </c>
      <c r="BQ217" s="182" t="s">
        <v>467</v>
      </c>
      <c r="BR217" s="182" t="s">
        <v>467</v>
      </c>
      <c r="BS217" s="182" t="s">
        <v>467</v>
      </c>
      <c r="BT217" s="182" t="s">
        <v>467</v>
      </c>
      <c r="BU217" s="182" t="s">
        <v>467</v>
      </c>
      <c r="BV217" s="182" t="s">
        <v>467</v>
      </c>
      <c r="BW217" s="182" t="s">
        <v>467</v>
      </c>
      <c r="BX217" s="182" t="s">
        <v>467</v>
      </c>
      <c r="BY217" s="182" t="s">
        <v>467</v>
      </c>
      <c r="BZ217" s="181">
        <v>0</v>
      </c>
      <c r="CA217" s="181">
        <v>0</v>
      </c>
      <c r="CB217" s="181">
        <v>0</v>
      </c>
      <c r="CC217" s="181">
        <v>0</v>
      </c>
      <c r="CD217" s="181">
        <v>0</v>
      </c>
      <c r="CE217" s="181">
        <v>0</v>
      </c>
      <c r="CF217" s="181">
        <v>0</v>
      </c>
      <c r="CG217" s="181">
        <v>0</v>
      </c>
      <c r="CH217" s="181">
        <v>0</v>
      </c>
      <c r="CI217" s="181">
        <v>0</v>
      </c>
      <c r="CJ217" s="181">
        <v>0</v>
      </c>
      <c r="CK217" s="181">
        <v>0</v>
      </c>
      <c r="CL217" s="181">
        <v>0</v>
      </c>
      <c r="CM217" s="181">
        <v>0</v>
      </c>
      <c r="CN217" s="181">
        <v>0</v>
      </c>
      <c r="CO217" s="181">
        <v>0</v>
      </c>
      <c r="CP217" s="181">
        <v>0</v>
      </c>
      <c r="CQ217" s="182" t="s">
        <v>467</v>
      </c>
      <c r="CR217" s="182" t="s">
        <v>467</v>
      </c>
      <c r="CS217" s="182" t="s">
        <v>467</v>
      </c>
      <c r="CT217" s="181">
        <v>0</v>
      </c>
      <c r="CU217" s="181">
        <v>0</v>
      </c>
      <c r="CV217" s="181">
        <v>0</v>
      </c>
      <c r="CW217" s="181">
        <v>0</v>
      </c>
      <c r="CX217" s="181">
        <v>0</v>
      </c>
      <c r="CY217" s="181">
        <v>0</v>
      </c>
      <c r="CZ217" s="182" t="s">
        <v>467</v>
      </c>
      <c r="DA217" s="182" t="s">
        <v>467</v>
      </c>
      <c r="DB217" s="182" t="s">
        <v>467</v>
      </c>
      <c r="DC217" s="181">
        <v>0</v>
      </c>
      <c r="DD217" s="181">
        <v>0</v>
      </c>
      <c r="DE217" s="181">
        <v>0</v>
      </c>
      <c r="DF217" s="181">
        <v>0</v>
      </c>
      <c r="DG217" s="183">
        <v>0</v>
      </c>
    </row>
    <row r="218" spans="1:111">
      <c r="A218" s="334" t="s">
        <v>959</v>
      </c>
      <c r="B218" s="335" t="s">
        <v>504</v>
      </c>
      <c r="C218" s="335" t="s">
        <v>504</v>
      </c>
      <c r="D218" s="253" t="s">
        <v>960</v>
      </c>
      <c r="E218" s="181">
        <v>6762947.7199999997</v>
      </c>
      <c r="F218" s="181">
        <v>5868406.2599999998</v>
      </c>
      <c r="G218" s="181">
        <v>1635257</v>
      </c>
      <c r="H218" s="181">
        <v>1608083</v>
      </c>
      <c r="I218" s="181">
        <v>149974</v>
      </c>
      <c r="J218" s="181">
        <v>175491</v>
      </c>
      <c r="K218" s="181">
        <v>1901683</v>
      </c>
      <c r="L218" s="181">
        <v>0</v>
      </c>
      <c r="M218" s="181">
        <v>143933</v>
      </c>
      <c r="N218" s="181">
        <v>0</v>
      </c>
      <c r="O218" s="181">
        <v>0</v>
      </c>
      <c r="P218" s="181">
        <v>88490.26</v>
      </c>
      <c r="Q218" s="181">
        <v>0</v>
      </c>
      <c r="R218" s="181">
        <v>0</v>
      </c>
      <c r="S218" s="181">
        <v>165495</v>
      </c>
      <c r="T218" s="181">
        <v>746561.46</v>
      </c>
      <c r="U218" s="181">
        <v>230060.46</v>
      </c>
      <c r="V218" s="181">
        <v>29430</v>
      </c>
      <c r="W218" s="181">
        <v>0</v>
      </c>
      <c r="X218" s="181">
        <v>414</v>
      </c>
      <c r="Y218" s="181">
        <v>62</v>
      </c>
      <c r="Z218" s="181">
        <v>3670</v>
      </c>
      <c r="AA218" s="181">
        <v>99627</v>
      </c>
      <c r="AB218" s="181">
        <v>0</v>
      </c>
      <c r="AC218" s="181">
        <v>0</v>
      </c>
      <c r="AD218" s="181">
        <v>88935</v>
      </c>
      <c r="AE218" s="181">
        <v>0</v>
      </c>
      <c r="AF218" s="181">
        <v>7972</v>
      </c>
      <c r="AG218" s="181">
        <v>0</v>
      </c>
      <c r="AH218" s="181">
        <v>0</v>
      </c>
      <c r="AI218" s="181">
        <v>17030</v>
      </c>
      <c r="AJ218" s="181">
        <v>4872</v>
      </c>
      <c r="AK218" s="181">
        <v>0</v>
      </c>
      <c r="AL218" s="181">
        <v>0</v>
      </c>
      <c r="AM218" s="181">
        <v>0</v>
      </c>
      <c r="AN218" s="181">
        <v>0</v>
      </c>
      <c r="AO218" s="181">
        <v>123375</v>
      </c>
      <c r="AP218" s="181">
        <v>76863</v>
      </c>
      <c r="AQ218" s="181">
        <v>0</v>
      </c>
      <c r="AR218" s="181">
        <v>50968</v>
      </c>
      <c r="AS218" s="181">
        <v>13283</v>
      </c>
      <c r="AT218" s="181">
        <v>0</v>
      </c>
      <c r="AU218" s="181">
        <v>0</v>
      </c>
      <c r="AV218" s="181">
        <v>21870</v>
      </c>
      <c r="AW218" s="181">
        <v>0</v>
      </c>
      <c r="AX218" s="181">
        <v>0</v>
      </c>
      <c r="AY218" s="181">
        <v>0</v>
      </c>
      <c r="AZ218" s="181">
        <v>21870</v>
      </c>
      <c r="BA218" s="181">
        <v>0</v>
      </c>
      <c r="BB218" s="181">
        <v>0</v>
      </c>
      <c r="BC218" s="181">
        <v>0</v>
      </c>
      <c r="BD218" s="181">
        <v>0</v>
      </c>
      <c r="BE218" s="181">
        <v>0</v>
      </c>
      <c r="BF218" s="181">
        <v>0</v>
      </c>
      <c r="BG218" s="181">
        <v>0</v>
      </c>
      <c r="BH218" s="181">
        <v>0</v>
      </c>
      <c r="BI218" s="181">
        <v>0</v>
      </c>
      <c r="BJ218" s="181">
        <v>0</v>
      </c>
      <c r="BK218" s="181">
        <v>0</v>
      </c>
      <c r="BL218" s="181">
        <v>0</v>
      </c>
      <c r="BM218" s="182" t="s">
        <v>467</v>
      </c>
      <c r="BN218" s="182" t="s">
        <v>467</v>
      </c>
      <c r="BO218" s="182" t="s">
        <v>467</v>
      </c>
      <c r="BP218" s="182" t="s">
        <v>467</v>
      </c>
      <c r="BQ218" s="182" t="s">
        <v>467</v>
      </c>
      <c r="BR218" s="182" t="s">
        <v>467</v>
      </c>
      <c r="BS218" s="182" t="s">
        <v>467</v>
      </c>
      <c r="BT218" s="182" t="s">
        <v>467</v>
      </c>
      <c r="BU218" s="182" t="s">
        <v>467</v>
      </c>
      <c r="BV218" s="182" t="s">
        <v>467</v>
      </c>
      <c r="BW218" s="182" t="s">
        <v>467</v>
      </c>
      <c r="BX218" s="182" t="s">
        <v>467</v>
      </c>
      <c r="BY218" s="182" t="s">
        <v>467</v>
      </c>
      <c r="BZ218" s="181">
        <v>126110</v>
      </c>
      <c r="CA218" s="181">
        <v>0</v>
      </c>
      <c r="CB218" s="181">
        <v>126110</v>
      </c>
      <c r="CC218" s="181">
        <v>0</v>
      </c>
      <c r="CD218" s="181">
        <v>0</v>
      </c>
      <c r="CE218" s="181">
        <v>0</v>
      </c>
      <c r="CF218" s="181">
        <v>0</v>
      </c>
      <c r="CG218" s="181">
        <v>0</v>
      </c>
      <c r="CH218" s="181">
        <v>0</v>
      </c>
      <c r="CI218" s="181">
        <v>0</v>
      </c>
      <c r="CJ218" s="181">
        <v>0</v>
      </c>
      <c r="CK218" s="181">
        <v>0</v>
      </c>
      <c r="CL218" s="181">
        <v>0</v>
      </c>
      <c r="CM218" s="181">
        <v>0</v>
      </c>
      <c r="CN218" s="181">
        <v>0</v>
      </c>
      <c r="CO218" s="181">
        <v>0</v>
      </c>
      <c r="CP218" s="181">
        <v>0</v>
      </c>
      <c r="CQ218" s="182" t="s">
        <v>467</v>
      </c>
      <c r="CR218" s="182" t="s">
        <v>467</v>
      </c>
      <c r="CS218" s="182" t="s">
        <v>467</v>
      </c>
      <c r="CT218" s="181">
        <v>0</v>
      </c>
      <c r="CU218" s="181">
        <v>0</v>
      </c>
      <c r="CV218" s="181">
        <v>0</v>
      </c>
      <c r="CW218" s="181">
        <v>0</v>
      </c>
      <c r="CX218" s="181">
        <v>0</v>
      </c>
      <c r="CY218" s="181">
        <v>0</v>
      </c>
      <c r="CZ218" s="182" t="s">
        <v>467</v>
      </c>
      <c r="DA218" s="182" t="s">
        <v>467</v>
      </c>
      <c r="DB218" s="182" t="s">
        <v>467</v>
      </c>
      <c r="DC218" s="181">
        <v>0</v>
      </c>
      <c r="DD218" s="181">
        <v>0</v>
      </c>
      <c r="DE218" s="181">
        <v>0</v>
      </c>
      <c r="DF218" s="181">
        <v>0</v>
      </c>
      <c r="DG218" s="183">
        <v>0</v>
      </c>
    </row>
    <row r="219" spans="1:111">
      <c r="A219" s="334" t="s">
        <v>961</v>
      </c>
      <c r="B219" s="335" t="s">
        <v>504</v>
      </c>
      <c r="C219" s="335" t="s">
        <v>504</v>
      </c>
      <c r="D219" s="253" t="s">
        <v>962</v>
      </c>
      <c r="E219" s="181">
        <v>6013441.2800000003</v>
      </c>
      <c r="F219" s="181">
        <v>5276894.16</v>
      </c>
      <c r="G219" s="181">
        <v>3429752</v>
      </c>
      <c r="H219" s="181">
        <v>116136</v>
      </c>
      <c r="I219" s="181">
        <v>0</v>
      </c>
      <c r="J219" s="181">
        <v>0</v>
      </c>
      <c r="K219" s="181">
        <v>1331524.8999999999</v>
      </c>
      <c r="L219" s="181">
        <v>0</v>
      </c>
      <c r="M219" s="181">
        <v>0</v>
      </c>
      <c r="N219" s="181">
        <v>0</v>
      </c>
      <c r="O219" s="181">
        <v>0</v>
      </c>
      <c r="P219" s="181">
        <v>64064.26</v>
      </c>
      <c r="Q219" s="181">
        <v>0</v>
      </c>
      <c r="R219" s="181">
        <v>0</v>
      </c>
      <c r="S219" s="181">
        <v>335417</v>
      </c>
      <c r="T219" s="181">
        <v>712987.12</v>
      </c>
      <c r="U219" s="181">
        <v>174150</v>
      </c>
      <c r="V219" s="181">
        <v>0</v>
      </c>
      <c r="W219" s="181">
        <v>0</v>
      </c>
      <c r="X219" s="181">
        <v>0</v>
      </c>
      <c r="Y219" s="181">
        <v>0</v>
      </c>
      <c r="Z219" s="181">
        <v>0</v>
      </c>
      <c r="AA219" s="181">
        <v>0</v>
      </c>
      <c r="AB219" s="181">
        <v>0</v>
      </c>
      <c r="AC219" s="181">
        <v>112160</v>
      </c>
      <c r="AD219" s="181">
        <v>0</v>
      </c>
      <c r="AE219" s="181">
        <v>0</v>
      </c>
      <c r="AF219" s="181">
        <v>305999</v>
      </c>
      <c r="AG219" s="181">
        <v>0</v>
      </c>
      <c r="AH219" s="181">
        <v>0</v>
      </c>
      <c r="AI219" s="181">
        <v>0</v>
      </c>
      <c r="AJ219" s="181">
        <v>0</v>
      </c>
      <c r="AK219" s="181">
        <v>0</v>
      </c>
      <c r="AL219" s="181">
        <v>0</v>
      </c>
      <c r="AM219" s="181">
        <v>0</v>
      </c>
      <c r="AN219" s="181">
        <v>0</v>
      </c>
      <c r="AO219" s="181">
        <v>0</v>
      </c>
      <c r="AP219" s="181">
        <v>116478.12</v>
      </c>
      <c r="AQ219" s="181">
        <v>4200</v>
      </c>
      <c r="AR219" s="181">
        <v>0</v>
      </c>
      <c r="AS219" s="181">
        <v>0</v>
      </c>
      <c r="AT219" s="181">
        <v>0</v>
      </c>
      <c r="AU219" s="181">
        <v>0</v>
      </c>
      <c r="AV219" s="181">
        <v>23560</v>
      </c>
      <c r="AW219" s="181">
        <v>0</v>
      </c>
      <c r="AX219" s="181">
        <v>0</v>
      </c>
      <c r="AY219" s="181">
        <v>0</v>
      </c>
      <c r="AZ219" s="181">
        <v>0</v>
      </c>
      <c r="BA219" s="181">
        <v>23320</v>
      </c>
      <c r="BB219" s="181">
        <v>0</v>
      </c>
      <c r="BC219" s="181">
        <v>0</v>
      </c>
      <c r="BD219" s="181">
        <v>0</v>
      </c>
      <c r="BE219" s="181">
        <v>0</v>
      </c>
      <c r="BF219" s="181">
        <v>0</v>
      </c>
      <c r="BG219" s="181">
        <v>240</v>
      </c>
      <c r="BH219" s="181">
        <v>0</v>
      </c>
      <c r="BI219" s="181">
        <v>0</v>
      </c>
      <c r="BJ219" s="181">
        <v>0</v>
      </c>
      <c r="BK219" s="181">
        <v>0</v>
      </c>
      <c r="BL219" s="181">
        <v>0</v>
      </c>
      <c r="BM219" s="182" t="s">
        <v>467</v>
      </c>
      <c r="BN219" s="182" t="s">
        <v>467</v>
      </c>
      <c r="BO219" s="182" t="s">
        <v>467</v>
      </c>
      <c r="BP219" s="182" t="s">
        <v>467</v>
      </c>
      <c r="BQ219" s="182" t="s">
        <v>467</v>
      </c>
      <c r="BR219" s="182" t="s">
        <v>467</v>
      </c>
      <c r="BS219" s="182" t="s">
        <v>467</v>
      </c>
      <c r="BT219" s="182" t="s">
        <v>467</v>
      </c>
      <c r="BU219" s="182" t="s">
        <v>467</v>
      </c>
      <c r="BV219" s="182" t="s">
        <v>467</v>
      </c>
      <c r="BW219" s="182" t="s">
        <v>467</v>
      </c>
      <c r="BX219" s="182" t="s">
        <v>467</v>
      </c>
      <c r="BY219" s="182" t="s">
        <v>467</v>
      </c>
      <c r="BZ219" s="181">
        <v>0</v>
      </c>
      <c r="CA219" s="181">
        <v>0</v>
      </c>
      <c r="CB219" s="181">
        <v>0</v>
      </c>
      <c r="CC219" s="181">
        <v>0</v>
      </c>
      <c r="CD219" s="181">
        <v>0</v>
      </c>
      <c r="CE219" s="181">
        <v>0</v>
      </c>
      <c r="CF219" s="181">
        <v>0</v>
      </c>
      <c r="CG219" s="181">
        <v>0</v>
      </c>
      <c r="CH219" s="181">
        <v>0</v>
      </c>
      <c r="CI219" s="181">
        <v>0</v>
      </c>
      <c r="CJ219" s="181">
        <v>0</v>
      </c>
      <c r="CK219" s="181">
        <v>0</v>
      </c>
      <c r="CL219" s="181">
        <v>0</v>
      </c>
      <c r="CM219" s="181">
        <v>0</v>
      </c>
      <c r="CN219" s="181">
        <v>0</v>
      </c>
      <c r="CO219" s="181">
        <v>0</v>
      </c>
      <c r="CP219" s="181">
        <v>0</v>
      </c>
      <c r="CQ219" s="182" t="s">
        <v>467</v>
      </c>
      <c r="CR219" s="182" t="s">
        <v>467</v>
      </c>
      <c r="CS219" s="182" t="s">
        <v>467</v>
      </c>
      <c r="CT219" s="181">
        <v>0</v>
      </c>
      <c r="CU219" s="181">
        <v>0</v>
      </c>
      <c r="CV219" s="181">
        <v>0</v>
      </c>
      <c r="CW219" s="181">
        <v>0</v>
      </c>
      <c r="CX219" s="181">
        <v>0</v>
      </c>
      <c r="CY219" s="181">
        <v>0</v>
      </c>
      <c r="CZ219" s="182" t="s">
        <v>467</v>
      </c>
      <c r="DA219" s="182" t="s">
        <v>467</v>
      </c>
      <c r="DB219" s="182" t="s">
        <v>467</v>
      </c>
      <c r="DC219" s="181">
        <v>0</v>
      </c>
      <c r="DD219" s="181">
        <v>0</v>
      </c>
      <c r="DE219" s="181">
        <v>0</v>
      </c>
      <c r="DF219" s="181">
        <v>0</v>
      </c>
      <c r="DG219" s="183">
        <v>0</v>
      </c>
    </row>
    <row r="220" spans="1:111">
      <c r="A220" s="334" t="s">
        <v>963</v>
      </c>
      <c r="B220" s="335" t="s">
        <v>504</v>
      </c>
      <c r="C220" s="335" t="s">
        <v>504</v>
      </c>
      <c r="D220" s="253" t="s">
        <v>964</v>
      </c>
      <c r="E220" s="181">
        <v>32456414.859999999</v>
      </c>
      <c r="F220" s="181">
        <v>11313623.73</v>
      </c>
      <c r="G220" s="181">
        <v>4089927.8</v>
      </c>
      <c r="H220" s="181">
        <v>219490</v>
      </c>
      <c r="I220" s="181">
        <v>0</v>
      </c>
      <c r="J220" s="181">
        <v>0</v>
      </c>
      <c r="K220" s="181">
        <v>6763705.4000000004</v>
      </c>
      <c r="L220" s="181">
        <v>0</v>
      </c>
      <c r="M220" s="181">
        <v>0</v>
      </c>
      <c r="N220" s="181">
        <v>0</v>
      </c>
      <c r="O220" s="181">
        <v>0</v>
      </c>
      <c r="P220" s="181">
        <v>240500.53</v>
      </c>
      <c r="Q220" s="181">
        <v>0</v>
      </c>
      <c r="R220" s="181">
        <v>0</v>
      </c>
      <c r="S220" s="181">
        <v>0</v>
      </c>
      <c r="T220" s="181">
        <v>16734085.58</v>
      </c>
      <c r="U220" s="181">
        <v>244706.32</v>
      </c>
      <c r="V220" s="181">
        <v>95873</v>
      </c>
      <c r="W220" s="181">
        <v>0</v>
      </c>
      <c r="X220" s="181">
        <v>10233</v>
      </c>
      <c r="Y220" s="181">
        <v>22733.39</v>
      </c>
      <c r="Z220" s="181">
        <v>550427.72</v>
      </c>
      <c r="AA220" s="181">
        <v>242424</v>
      </c>
      <c r="AB220" s="181">
        <v>0</v>
      </c>
      <c r="AC220" s="181">
        <v>553733.30000000005</v>
      </c>
      <c r="AD220" s="181">
        <v>434410</v>
      </c>
      <c r="AE220" s="181">
        <v>0</v>
      </c>
      <c r="AF220" s="181">
        <v>1262598.18</v>
      </c>
      <c r="AG220" s="181">
        <v>213873</v>
      </c>
      <c r="AH220" s="181">
        <v>3144</v>
      </c>
      <c r="AI220" s="181">
        <v>31360</v>
      </c>
      <c r="AJ220" s="181">
        <v>3973</v>
      </c>
      <c r="AK220" s="181">
        <v>11044390.539999999</v>
      </c>
      <c r="AL220" s="181">
        <v>0</v>
      </c>
      <c r="AM220" s="181">
        <v>0</v>
      </c>
      <c r="AN220" s="181">
        <v>0</v>
      </c>
      <c r="AO220" s="181">
        <v>0</v>
      </c>
      <c r="AP220" s="181">
        <v>222239.11</v>
      </c>
      <c r="AQ220" s="181">
        <v>0</v>
      </c>
      <c r="AR220" s="181">
        <v>600000</v>
      </c>
      <c r="AS220" s="181">
        <v>0</v>
      </c>
      <c r="AT220" s="181">
        <v>0</v>
      </c>
      <c r="AU220" s="181">
        <v>1197967.02</v>
      </c>
      <c r="AV220" s="181">
        <v>9394</v>
      </c>
      <c r="AW220" s="181">
        <v>0</v>
      </c>
      <c r="AX220" s="181">
        <v>0</v>
      </c>
      <c r="AY220" s="181">
        <v>0</v>
      </c>
      <c r="AZ220" s="181">
        <v>0</v>
      </c>
      <c r="BA220" s="181">
        <v>0</v>
      </c>
      <c r="BB220" s="181">
        <v>0</v>
      </c>
      <c r="BC220" s="181">
        <v>0</v>
      </c>
      <c r="BD220" s="181">
        <v>0</v>
      </c>
      <c r="BE220" s="181">
        <v>0</v>
      </c>
      <c r="BF220" s="181">
        <v>0</v>
      </c>
      <c r="BG220" s="181">
        <v>9394</v>
      </c>
      <c r="BH220" s="181">
        <v>0</v>
      </c>
      <c r="BI220" s="181">
        <v>0</v>
      </c>
      <c r="BJ220" s="181">
        <v>0</v>
      </c>
      <c r="BK220" s="181">
        <v>0</v>
      </c>
      <c r="BL220" s="181">
        <v>0</v>
      </c>
      <c r="BM220" s="182" t="s">
        <v>467</v>
      </c>
      <c r="BN220" s="182" t="s">
        <v>467</v>
      </c>
      <c r="BO220" s="182" t="s">
        <v>467</v>
      </c>
      <c r="BP220" s="182" t="s">
        <v>467</v>
      </c>
      <c r="BQ220" s="182" t="s">
        <v>467</v>
      </c>
      <c r="BR220" s="182" t="s">
        <v>467</v>
      </c>
      <c r="BS220" s="182" t="s">
        <v>467</v>
      </c>
      <c r="BT220" s="182" t="s">
        <v>467</v>
      </c>
      <c r="BU220" s="182" t="s">
        <v>467</v>
      </c>
      <c r="BV220" s="182" t="s">
        <v>467</v>
      </c>
      <c r="BW220" s="182" t="s">
        <v>467</v>
      </c>
      <c r="BX220" s="182" t="s">
        <v>467</v>
      </c>
      <c r="BY220" s="182" t="s">
        <v>467</v>
      </c>
      <c r="BZ220" s="181">
        <v>4399311.55</v>
      </c>
      <c r="CA220" s="181">
        <v>0</v>
      </c>
      <c r="CB220" s="181">
        <v>208816</v>
      </c>
      <c r="CC220" s="181">
        <v>2400380</v>
      </c>
      <c r="CD220" s="181">
        <v>0</v>
      </c>
      <c r="CE220" s="181">
        <v>0</v>
      </c>
      <c r="CF220" s="181">
        <v>594500</v>
      </c>
      <c r="CG220" s="181">
        <v>0</v>
      </c>
      <c r="CH220" s="181">
        <v>0</v>
      </c>
      <c r="CI220" s="181">
        <v>0</v>
      </c>
      <c r="CJ220" s="181">
        <v>0</v>
      </c>
      <c r="CK220" s="181">
        <v>0</v>
      </c>
      <c r="CL220" s="181">
        <v>0</v>
      </c>
      <c r="CM220" s="181">
        <v>970000</v>
      </c>
      <c r="CN220" s="181">
        <v>0</v>
      </c>
      <c r="CO220" s="181">
        <v>0</v>
      </c>
      <c r="CP220" s="181">
        <v>225615.55</v>
      </c>
      <c r="CQ220" s="182" t="s">
        <v>467</v>
      </c>
      <c r="CR220" s="182" t="s">
        <v>467</v>
      </c>
      <c r="CS220" s="182" t="s">
        <v>467</v>
      </c>
      <c r="CT220" s="181">
        <v>0</v>
      </c>
      <c r="CU220" s="181">
        <v>0</v>
      </c>
      <c r="CV220" s="181">
        <v>0</v>
      </c>
      <c r="CW220" s="181">
        <v>0</v>
      </c>
      <c r="CX220" s="181">
        <v>0</v>
      </c>
      <c r="CY220" s="181">
        <v>0</v>
      </c>
      <c r="CZ220" s="182" t="s">
        <v>467</v>
      </c>
      <c r="DA220" s="182" t="s">
        <v>467</v>
      </c>
      <c r="DB220" s="182" t="s">
        <v>467</v>
      </c>
      <c r="DC220" s="181">
        <v>0</v>
      </c>
      <c r="DD220" s="181">
        <v>0</v>
      </c>
      <c r="DE220" s="181">
        <v>0</v>
      </c>
      <c r="DF220" s="181">
        <v>0</v>
      </c>
      <c r="DG220" s="183">
        <v>0</v>
      </c>
    </row>
    <row r="221" spans="1:111">
      <c r="A221" s="334" t="s">
        <v>965</v>
      </c>
      <c r="B221" s="335" t="s">
        <v>504</v>
      </c>
      <c r="C221" s="335" t="s">
        <v>504</v>
      </c>
      <c r="D221" s="253" t="s">
        <v>966</v>
      </c>
      <c r="E221" s="181">
        <v>2436517.46</v>
      </c>
      <c r="F221" s="181">
        <v>1818021.46</v>
      </c>
      <c r="G221" s="181">
        <v>914104.8</v>
      </c>
      <c r="H221" s="181">
        <v>33600</v>
      </c>
      <c r="I221" s="181">
        <v>0</v>
      </c>
      <c r="J221" s="181">
        <v>80000</v>
      </c>
      <c r="K221" s="181">
        <v>738988.12</v>
      </c>
      <c r="L221" s="181">
        <v>0</v>
      </c>
      <c r="M221" s="181">
        <v>0</v>
      </c>
      <c r="N221" s="181">
        <v>0</v>
      </c>
      <c r="O221" s="181">
        <v>0</v>
      </c>
      <c r="P221" s="181">
        <v>51328.54</v>
      </c>
      <c r="Q221" s="181">
        <v>0</v>
      </c>
      <c r="R221" s="181">
        <v>0</v>
      </c>
      <c r="S221" s="181">
        <v>0</v>
      </c>
      <c r="T221" s="181">
        <v>600211</v>
      </c>
      <c r="U221" s="181">
        <v>0</v>
      </c>
      <c r="V221" s="181">
        <v>0</v>
      </c>
      <c r="W221" s="181">
        <v>0</v>
      </c>
      <c r="X221" s="181">
        <v>0</v>
      </c>
      <c r="Y221" s="181">
        <v>0</v>
      </c>
      <c r="Z221" s="181">
        <v>0</v>
      </c>
      <c r="AA221" s="181">
        <v>0</v>
      </c>
      <c r="AB221" s="181">
        <v>0</v>
      </c>
      <c r="AC221" s="181">
        <v>0</v>
      </c>
      <c r="AD221" s="181">
        <v>0</v>
      </c>
      <c r="AE221" s="181">
        <v>0</v>
      </c>
      <c r="AF221" s="181">
        <v>0</v>
      </c>
      <c r="AG221" s="181">
        <v>0</v>
      </c>
      <c r="AH221" s="181">
        <v>0</v>
      </c>
      <c r="AI221" s="181">
        <v>0</v>
      </c>
      <c r="AJ221" s="181">
        <v>0</v>
      </c>
      <c r="AK221" s="181">
        <v>570000</v>
      </c>
      <c r="AL221" s="181">
        <v>0</v>
      </c>
      <c r="AM221" s="181">
        <v>0</v>
      </c>
      <c r="AN221" s="181">
        <v>0</v>
      </c>
      <c r="AO221" s="181">
        <v>0</v>
      </c>
      <c r="AP221" s="181">
        <v>30211</v>
      </c>
      <c r="AQ221" s="181">
        <v>0</v>
      </c>
      <c r="AR221" s="181">
        <v>0</v>
      </c>
      <c r="AS221" s="181">
        <v>0</v>
      </c>
      <c r="AT221" s="181">
        <v>0</v>
      </c>
      <c r="AU221" s="181">
        <v>0</v>
      </c>
      <c r="AV221" s="181">
        <v>18285</v>
      </c>
      <c r="AW221" s="181">
        <v>0</v>
      </c>
      <c r="AX221" s="181">
        <v>0</v>
      </c>
      <c r="AY221" s="181">
        <v>0</v>
      </c>
      <c r="AZ221" s="181">
        <v>0</v>
      </c>
      <c r="BA221" s="181">
        <v>18285</v>
      </c>
      <c r="BB221" s="181">
        <v>0</v>
      </c>
      <c r="BC221" s="181">
        <v>0</v>
      </c>
      <c r="BD221" s="181">
        <v>0</v>
      </c>
      <c r="BE221" s="181">
        <v>0</v>
      </c>
      <c r="BF221" s="181">
        <v>0</v>
      </c>
      <c r="BG221" s="181">
        <v>0</v>
      </c>
      <c r="BH221" s="181">
        <v>0</v>
      </c>
      <c r="BI221" s="181">
        <v>0</v>
      </c>
      <c r="BJ221" s="181">
        <v>0</v>
      </c>
      <c r="BK221" s="181">
        <v>0</v>
      </c>
      <c r="BL221" s="181">
        <v>0</v>
      </c>
      <c r="BM221" s="182" t="s">
        <v>467</v>
      </c>
      <c r="BN221" s="182" t="s">
        <v>467</v>
      </c>
      <c r="BO221" s="182" t="s">
        <v>467</v>
      </c>
      <c r="BP221" s="182" t="s">
        <v>467</v>
      </c>
      <c r="BQ221" s="182" t="s">
        <v>467</v>
      </c>
      <c r="BR221" s="182" t="s">
        <v>467</v>
      </c>
      <c r="BS221" s="182" t="s">
        <v>467</v>
      </c>
      <c r="BT221" s="182" t="s">
        <v>467</v>
      </c>
      <c r="BU221" s="182" t="s">
        <v>467</v>
      </c>
      <c r="BV221" s="182" t="s">
        <v>467</v>
      </c>
      <c r="BW221" s="182" t="s">
        <v>467</v>
      </c>
      <c r="BX221" s="182" t="s">
        <v>467</v>
      </c>
      <c r="BY221" s="182" t="s">
        <v>467</v>
      </c>
      <c r="BZ221" s="181">
        <v>0</v>
      </c>
      <c r="CA221" s="181">
        <v>0</v>
      </c>
      <c r="CB221" s="181">
        <v>0</v>
      </c>
      <c r="CC221" s="181">
        <v>0</v>
      </c>
      <c r="CD221" s="181">
        <v>0</v>
      </c>
      <c r="CE221" s="181">
        <v>0</v>
      </c>
      <c r="CF221" s="181">
        <v>0</v>
      </c>
      <c r="CG221" s="181">
        <v>0</v>
      </c>
      <c r="CH221" s="181">
        <v>0</v>
      </c>
      <c r="CI221" s="181">
        <v>0</v>
      </c>
      <c r="CJ221" s="181">
        <v>0</v>
      </c>
      <c r="CK221" s="181">
        <v>0</v>
      </c>
      <c r="CL221" s="181">
        <v>0</v>
      </c>
      <c r="CM221" s="181">
        <v>0</v>
      </c>
      <c r="CN221" s="181">
        <v>0</v>
      </c>
      <c r="CO221" s="181">
        <v>0</v>
      </c>
      <c r="CP221" s="181">
        <v>0</v>
      </c>
      <c r="CQ221" s="182" t="s">
        <v>467</v>
      </c>
      <c r="CR221" s="182" t="s">
        <v>467</v>
      </c>
      <c r="CS221" s="182" t="s">
        <v>467</v>
      </c>
      <c r="CT221" s="181">
        <v>0</v>
      </c>
      <c r="CU221" s="181">
        <v>0</v>
      </c>
      <c r="CV221" s="181">
        <v>0</v>
      </c>
      <c r="CW221" s="181">
        <v>0</v>
      </c>
      <c r="CX221" s="181">
        <v>0</v>
      </c>
      <c r="CY221" s="181">
        <v>0</v>
      </c>
      <c r="CZ221" s="182" t="s">
        <v>467</v>
      </c>
      <c r="DA221" s="182" t="s">
        <v>467</v>
      </c>
      <c r="DB221" s="182" t="s">
        <v>467</v>
      </c>
      <c r="DC221" s="181">
        <v>0</v>
      </c>
      <c r="DD221" s="181">
        <v>0</v>
      </c>
      <c r="DE221" s="181">
        <v>0</v>
      </c>
      <c r="DF221" s="181">
        <v>0</v>
      </c>
      <c r="DG221" s="183">
        <v>0</v>
      </c>
    </row>
    <row r="222" spans="1:111">
      <c r="A222" s="334" t="s">
        <v>967</v>
      </c>
      <c r="B222" s="335" t="s">
        <v>504</v>
      </c>
      <c r="C222" s="335" t="s">
        <v>504</v>
      </c>
      <c r="D222" s="253" t="s">
        <v>968</v>
      </c>
      <c r="E222" s="181">
        <v>62580</v>
      </c>
      <c r="F222" s="181">
        <v>50000</v>
      </c>
      <c r="G222" s="181">
        <v>50000</v>
      </c>
      <c r="H222" s="181">
        <v>0</v>
      </c>
      <c r="I222" s="181">
        <v>0</v>
      </c>
      <c r="J222" s="181">
        <v>0</v>
      </c>
      <c r="K222" s="181">
        <v>0</v>
      </c>
      <c r="L222" s="181">
        <v>0</v>
      </c>
      <c r="M222" s="181">
        <v>0</v>
      </c>
      <c r="N222" s="181">
        <v>0</v>
      </c>
      <c r="O222" s="181">
        <v>0</v>
      </c>
      <c r="P222" s="181">
        <v>0</v>
      </c>
      <c r="Q222" s="181">
        <v>0</v>
      </c>
      <c r="R222" s="181">
        <v>0</v>
      </c>
      <c r="S222" s="181">
        <v>0</v>
      </c>
      <c r="T222" s="181">
        <v>12580</v>
      </c>
      <c r="U222" s="181">
        <v>0</v>
      </c>
      <c r="V222" s="181">
        <v>0</v>
      </c>
      <c r="W222" s="181">
        <v>0</v>
      </c>
      <c r="X222" s="181">
        <v>0</v>
      </c>
      <c r="Y222" s="181">
        <v>0</v>
      </c>
      <c r="Z222" s="181">
        <v>0</v>
      </c>
      <c r="AA222" s="181">
        <v>0</v>
      </c>
      <c r="AB222" s="181">
        <v>0</v>
      </c>
      <c r="AC222" s="181">
        <v>0</v>
      </c>
      <c r="AD222" s="181">
        <v>0</v>
      </c>
      <c r="AE222" s="181">
        <v>0</v>
      </c>
      <c r="AF222" s="181">
        <v>0</v>
      </c>
      <c r="AG222" s="181">
        <v>0</v>
      </c>
      <c r="AH222" s="181">
        <v>0</v>
      </c>
      <c r="AI222" s="181">
        <v>0</v>
      </c>
      <c r="AJ222" s="181">
        <v>0</v>
      </c>
      <c r="AK222" s="181">
        <v>0</v>
      </c>
      <c r="AL222" s="181">
        <v>0</v>
      </c>
      <c r="AM222" s="181">
        <v>0</v>
      </c>
      <c r="AN222" s="181">
        <v>0</v>
      </c>
      <c r="AO222" s="181">
        <v>0</v>
      </c>
      <c r="AP222" s="181">
        <v>0</v>
      </c>
      <c r="AQ222" s="181">
        <v>0</v>
      </c>
      <c r="AR222" s="181">
        <v>0</v>
      </c>
      <c r="AS222" s="181">
        <v>0</v>
      </c>
      <c r="AT222" s="181">
        <v>0</v>
      </c>
      <c r="AU222" s="181">
        <v>12580</v>
      </c>
      <c r="AV222" s="181">
        <v>0</v>
      </c>
      <c r="AW222" s="181">
        <v>0</v>
      </c>
      <c r="AX222" s="181">
        <v>0</v>
      </c>
      <c r="AY222" s="181">
        <v>0</v>
      </c>
      <c r="AZ222" s="181">
        <v>0</v>
      </c>
      <c r="BA222" s="181">
        <v>0</v>
      </c>
      <c r="BB222" s="181">
        <v>0</v>
      </c>
      <c r="BC222" s="181">
        <v>0</v>
      </c>
      <c r="BD222" s="181">
        <v>0</v>
      </c>
      <c r="BE222" s="181">
        <v>0</v>
      </c>
      <c r="BF222" s="181">
        <v>0</v>
      </c>
      <c r="BG222" s="181">
        <v>0</v>
      </c>
      <c r="BH222" s="181">
        <v>0</v>
      </c>
      <c r="BI222" s="181">
        <v>0</v>
      </c>
      <c r="BJ222" s="181">
        <v>0</v>
      </c>
      <c r="BK222" s="181">
        <v>0</v>
      </c>
      <c r="BL222" s="181">
        <v>0</v>
      </c>
      <c r="BM222" s="182" t="s">
        <v>467</v>
      </c>
      <c r="BN222" s="182" t="s">
        <v>467</v>
      </c>
      <c r="BO222" s="182" t="s">
        <v>467</v>
      </c>
      <c r="BP222" s="182" t="s">
        <v>467</v>
      </c>
      <c r="BQ222" s="182" t="s">
        <v>467</v>
      </c>
      <c r="BR222" s="182" t="s">
        <v>467</v>
      </c>
      <c r="BS222" s="182" t="s">
        <v>467</v>
      </c>
      <c r="BT222" s="182" t="s">
        <v>467</v>
      </c>
      <c r="BU222" s="182" t="s">
        <v>467</v>
      </c>
      <c r="BV222" s="182" t="s">
        <v>467</v>
      </c>
      <c r="BW222" s="182" t="s">
        <v>467</v>
      </c>
      <c r="BX222" s="182" t="s">
        <v>467</v>
      </c>
      <c r="BY222" s="182" t="s">
        <v>467</v>
      </c>
      <c r="BZ222" s="181">
        <v>0</v>
      </c>
      <c r="CA222" s="181">
        <v>0</v>
      </c>
      <c r="CB222" s="181">
        <v>0</v>
      </c>
      <c r="CC222" s="181">
        <v>0</v>
      </c>
      <c r="CD222" s="181">
        <v>0</v>
      </c>
      <c r="CE222" s="181">
        <v>0</v>
      </c>
      <c r="CF222" s="181">
        <v>0</v>
      </c>
      <c r="CG222" s="181">
        <v>0</v>
      </c>
      <c r="CH222" s="181">
        <v>0</v>
      </c>
      <c r="CI222" s="181">
        <v>0</v>
      </c>
      <c r="CJ222" s="181">
        <v>0</v>
      </c>
      <c r="CK222" s="181">
        <v>0</v>
      </c>
      <c r="CL222" s="181">
        <v>0</v>
      </c>
      <c r="CM222" s="181">
        <v>0</v>
      </c>
      <c r="CN222" s="181">
        <v>0</v>
      </c>
      <c r="CO222" s="181">
        <v>0</v>
      </c>
      <c r="CP222" s="181">
        <v>0</v>
      </c>
      <c r="CQ222" s="182" t="s">
        <v>467</v>
      </c>
      <c r="CR222" s="182" t="s">
        <v>467</v>
      </c>
      <c r="CS222" s="182" t="s">
        <v>467</v>
      </c>
      <c r="CT222" s="181">
        <v>0</v>
      </c>
      <c r="CU222" s="181">
        <v>0</v>
      </c>
      <c r="CV222" s="181">
        <v>0</v>
      </c>
      <c r="CW222" s="181">
        <v>0</v>
      </c>
      <c r="CX222" s="181">
        <v>0</v>
      </c>
      <c r="CY222" s="181">
        <v>0</v>
      </c>
      <c r="CZ222" s="182" t="s">
        <v>467</v>
      </c>
      <c r="DA222" s="182" t="s">
        <v>467</v>
      </c>
      <c r="DB222" s="182" t="s">
        <v>467</v>
      </c>
      <c r="DC222" s="181">
        <v>0</v>
      </c>
      <c r="DD222" s="181">
        <v>0</v>
      </c>
      <c r="DE222" s="181">
        <v>0</v>
      </c>
      <c r="DF222" s="181">
        <v>0</v>
      </c>
      <c r="DG222" s="183">
        <v>0</v>
      </c>
    </row>
    <row r="223" spans="1:111">
      <c r="A223" s="334" t="s">
        <v>969</v>
      </c>
      <c r="B223" s="335" t="s">
        <v>504</v>
      </c>
      <c r="C223" s="335" t="s">
        <v>504</v>
      </c>
      <c r="D223" s="253" t="s">
        <v>970</v>
      </c>
      <c r="E223" s="181">
        <v>6542235.5300000003</v>
      </c>
      <c r="F223" s="181">
        <v>10000</v>
      </c>
      <c r="G223" s="181">
        <v>10000</v>
      </c>
      <c r="H223" s="181">
        <v>0</v>
      </c>
      <c r="I223" s="181">
        <v>0</v>
      </c>
      <c r="J223" s="181">
        <v>0</v>
      </c>
      <c r="K223" s="181">
        <v>0</v>
      </c>
      <c r="L223" s="181">
        <v>0</v>
      </c>
      <c r="M223" s="181">
        <v>0</v>
      </c>
      <c r="N223" s="181">
        <v>0</v>
      </c>
      <c r="O223" s="181">
        <v>0</v>
      </c>
      <c r="P223" s="181">
        <v>0</v>
      </c>
      <c r="Q223" s="181">
        <v>0</v>
      </c>
      <c r="R223" s="181">
        <v>0</v>
      </c>
      <c r="S223" s="181">
        <v>0</v>
      </c>
      <c r="T223" s="181">
        <v>6532235.5300000003</v>
      </c>
      <c r="U223" s="181">
        <v>4585771.8899999997</v>
      </c>
      <c r="V223" s="181">
        <v>275150</v>
      </c>
      <c r="W223" s="181">
        <v>0</v>
      </c>
      <c r="X223" s="181">
        <v>0</v>
      </c>
      <c r="Y223" s="181">
        <v>0</v>
      </c>
      <c r="Z223" s="181">
        <v>0</v>
      </c>
      <c r="AA223" s="181">
        <v>0</v>
      </c>
      <c r="AB223" s="181">
        <v>0</v>
      </c>
      <c r="AC223" s="181">
        <v>0</v>
      </c>
      <c r="AD223" s="181">
        <v>0</v>
      </c>
      <c r="AE223" s="181">
        <v>0</v>
      </c>
      <c r="AF223" s="181">
        <v>0</v>
      </c>
      <c r="AG223" s="181">
        <v>0</v>
      </c>
      <c r="AH223" s="181">
        <v>0</v>
      </c>
      <c r="AI223" s="181">
        <v>0</v>
      </c>
      <c r="AJ223" s="181">
        <v>0</v>
      </c>
      <c r="AK223" s="181">
        <v>1633013.64</v>
      </c>
      <c r="AL223" s="181">
        <v>0</v>
      </c>
      <c r="AM223" s="181">
        <v>0</v>
      </c>
      <c r="AN223" s="181">
        <v>20800</v>
      </c>
      <c r="AO223" s="181">
        <v>0</v>
      </c>
      <c r="AP223" s="181">
        <v>0</v>
      </c>
      <c r="AQ223" s="181">
        <v>0</v>
      </c>
      <c r="AR223" s="181">
        <v>0</v>
      </c>
      <c r="AS223" s="181">
        <v>0</v>
      </c>
      <c r="AT223" s="181">
        <v>0</v>
      </c>
      <c r="AU223" s="181">
        <v>17500</v>
      </c>
      <c r="AV223" s="181">
        <v>0</v>
      </c>
      <c r="AW223" s="181">
        <v>0</v>
      </c>
      <c r="AX223" s="181">
        <v>0</v>
      </c>
      <c r="AY223" s="181">
        <v>0</v>
      </c>
      <c r="AZ223" s="181">
        <v>0</v>
      </c>
      <c r="BA223" s="181">
        <v>0</v>
      </c>
      <c r="BB223" s="181">
        <v>0</v>
      </c>
      <c r="BC223" s="181">
        <v>0</v>
      </c>
      <c r="BD223" s="181">
        <v>0</v>
      </c>
      <c r="BE223" s="181">
        <v>0</v>
      </c>
      <c r="BF223" s="181">
        <v>0</v>
      </c>
      <c r="BG223" s="181">
        <v>0</v>
      </c>
      <c r="BH223" s="181">
        <v>0</v>
      </c>
      <c r="BI223" s="181">
        <v>0</v>
      </c>
      <c r="BJ223" s="181">
        <v>0</v>
      </c>
      <c r="BK223" s="181">
        <v>0</v>
      </c>
      <c r="BL223" s="181">
        <v>0</v>
      </c>
      <c r="BM223" s="182" t="s">
        <v>467</v>
      </c>
      <c r="BN223" s="182" t="s">
        <v>467</v>
      </c>
      <c r="BO223" s="182" t="s">
        <v>467</v>
      </c>
      <c r="BP223" s="182" t="s">
        <v>467</v>
      </c>
      <c r="BQ223" s="182" t="s">
        <v>467</v>
      </c>
      <c r="BR223" s="182" t="s">
        <v>467</v>
      </c>
      <c r="BS223" s="182" t="s">
        <v>467</v>
      </c>
      <c r="BT223" s="182" t="s">
        <v>467</v>
      </c>
      <c r="BU223" s="182" t="s">
        <v>467</v>
      </c>
      <c r="BV223" s="182" t="s">
        <v>467</v>
      </c>
      <c r="BW223" s="182" t="s">
        <v>467</v>
      </c>
      <c r="BX223" s="182" t="s">
        <v>467</v>
      </c>
      <c r="BY223" s="182" t="s">
        <v>467</v>
      </c>
      <c r="BZ223" s="181">
        <v>0</v>
      </c>
      <c r="CA223" s="181">
        <v>0</v>
      </c>
      <c r="CB223" s="181">
        <v>0</v>
      </c>
      <c r="CC223" s="181">
        <v>0</v>
      </c>
      <c r="CD223" s="181">
        <v>0</v>
      </c>
      <c r="CE223" s="181">
        <v>0</v>
      </c>
      <c r="CF223" s="181">
        <v>0</v>
      </c>
      <c r="CG223" s="181">
        <v>0</v>
      </c>
      <c r="CH223" s="181">
        <v>0</v>
      </c>
      <c r="CI223" s="181">
        <v>0</v>
      </c>
      <c r="CJ223" s="181">
        <v>0</v>
      </c>
      <c r="CK223" s="181">
        <v>0</v>
      </c>
      <c r="CL223" s="181">
        <v>0</v>
      </c>
      <c r="CM223" s="181">
        <v>0</v>
      </c>
      <c r="CN223" s="181">
        <v>0</v>
      </c>
      <c r="CO223" s="181">
        <v>0</v>
      </c>
      <c r="CP223" s="181">
        <v>0</v>
      </c>
      <c r="CQ223" s="182" t="s">
        <v>467</v>
      </c>
      <c r="CR223" s="182" t="s">
        <v>467</v>
      </c>
      <c r="CS223" s="182" t="s">
        <v>467</v>
      </c>
      <c r="CT223" s="181">
        <v>0</v>
      </c>
      <c r="CU223" s="181">
        <v>0</v>
      </c>
      <c r="CV223" s="181">
        <v>0</v>
      </c>
      <c r="CW223" s="181">
        <v>0</v>
      </c>
      <c r="CX223" s="181">
        <v>0</v>
      </c>
      <c r="CY223" s="181">
        <v>0</v>
      </c>
      <c r="CZ223" s="182" t="s">
        <v>467</v>
      </c>
      <c r="DA223" s="182" t="s">
        <v>467</v>
      </c>
      <c r="DB223" s="182" t="s">
        <v>467</v>
      </c>
      <c r="DC223" s="181">
        <v>0</v>
      </c>
      <c r="DD223" s="181">
        <v>0</v>
      </c>
      <c r="DE223" s="181">
        <v>0</v>
      </c>
      <c r="DF223" s="181">
        <v>0</v>
      </c>
      <c r="DG223" s="183">
        <v>0</v>
      </c>
    </row>
    <row r="224" spans="1:111">
      <c r="A224" s="334" t="s">
        <v>971</v>
      </c>
      <c r="B224" s="335" t="s">
        <v>504</v>
      </c>
      <c r="C224" s="335" t="s">
        <v>504</v>
      </c>
      <c r="D224" s="253" t="s">
        <v>972</v>
      </c>
      <c r="E224" s="181">
        <v>608440.78</v>
      </c>
      <c r="F224" s="181">
        <v>515791.05</v>
      </c>
      <c r="G224" s="181">
        <v>329925</v>
      </c>
      <c r="H224" s="181">
        <v>0</v>
      </c>
      <c r="I224" s="181">
        <v>0</v>
      </c>
      <c r="J224" s="181">
        <v>26970</v>
      </c>
      <c r="K224" s="181">
        <v>143430</v>
      </c>
      <c r="L224" s="181">
        <v>0</v>
      </c>
      <c r="M224" s="181">
        <v>10316.4</v>
      </c>
      <c r="N224" s="181">
        <v>0</v>
      </c>
      <c r="O224" s="181">
        <v>0</v>
      </c>
      <c r="P224" s="181">
        <v>5149.6499999999996</v>
      </c>
      <c r="Q224" s="181">
        <v>0</v>
      </c>
      <c r="R224" s="181">
        <v>0</v>
      </c>
      <c r="S224" s="181">
        <v>0</v>
      </c>
      <c r="T224" s="181">
        <v>92649.73</v>
      </c>
      <c r="U224" s="181">
        <v>2200</v>
      </c>
      <c r="V224" s="181">
        <v>61464.83</v>
      </c>
      <c r="W224" s="181">
        <v>0</v>
      </c>
      <c r="X224" s="181">
        <v>0</v>
      </c>
      <c r="Y224" s="181">
        <v>0</v>
      </c>
      <c r="Z224" s="181">
        <v>0</v>
      </c>
      <c r="AA224" s="181">
        <v>0</v>
      </c>
      <c r="AB224" s="181">
        <v>0</v>
      </c>
      <c r="AC224" s="181">
        <v>12960</v>
      </c>
      <c r="AD224" s="181">
        <v>0</v>
      </c>
      <c r="AE224" s="181">
        <v>0</v>
      </c>
      <c r="AF224" s="181">
        <v>0</v>
      </c>
      <c r="AG224" s="181">
        <v>0</v>
      </c>
      <c r="AH224" s="181">
        <v>0</v>
      </c>
      <c r="AI224" s="181">
        <v>0</v>
      </c>
      <c r="AJ224" s="181">
        <v>0</v>
      </c>
      <c r="AK224" s="181">
        <v>0</v>
      </c>
      <c r="AL224" s="181">
        <v>0</v>
      </c>
      <c r="AM224" s="181">
        <v>0</v>
      </c>
      <c r="AN224" s="181">
        <v>0</v>
      </c>
      <c r="AO224" s="181">
        <v>0</v>
      </c>
      <c r="AP224" s="181">
        <v>8489.2999999999993</v>
      </c>
      <c r="AQ224" s="181">
        <v>0</v>
      </c>
      <c r="AR224" s="181">
        <v>200</v>
      </c>
      <c r="AS224" s="181">
        <v>0</v>
      </c>
      <c r="AT224" s="181">
        <v>0</v>
      </c>
      <c r="AU224" s="181">
        <v>7335.6</v>
      </c>
      <c r="AV224" s="181">
        <v>0</v>
      </c>
      <c r="AW224" s="181">
        <v>0</v>
      </c>
      <c r="AX224" s="181">
        <v>0</v>
      </c>
      <c r="AY224" s="181">
        <v>0</v>
      </c>
      <c r="AZ224" s="181">
        <v>0</v>
      </c>
      <c r="BA224" s="181">
        <v>0</v>
      </c>
      <c r="BB224" s="181">
        <v>0</v>
      </c>
      <c r="BC224" s="181">
        <v>0</v>
      </c>
      <c r="BD224" s="181">
        <v>0</v>
      </c>
      <c r="BE224" s="181">
        <v>0</v>
      </c>
      <c r="BF224" s="181">
        <v>0</v>
      </c>
      <c r="BG224" s="181">
        <v>0</v>
      </c>
      <c r="BH224" s="181">
        <v>0</v>
      </c>
      <c r="BI224" s="181">
        <v>0</v>
      </c>
      <c r="BJ224" s="181">
        <v>0</v>
      </c>
      <c r="BK224" s="181">
        <v>0</v>
      </c>
      <c r="BL224" s="181">
        <v>0</v>
      </c>
      <c r="BM224" s="182" t="s">
        <v>467</v>
      </c>
      <c r="BN224" s="182" t="s">
        <v>467</v>
      </c>
      <c r="BO224" s="182" t="s">
        <v>467</v>
      </c>
      <c r="BP224" s="182" t="s">
        <v>467</v>
      </c>
      <c r="BQ224" s="182" t="s">
        <v>467</v>
      </c>
      <c r="BR224" s="182" t="s">
        <v>467</v>
      </c>
      <c r="BS224" s="182" t="s">
        <v>467</v>
      </c>
      <c r="BT224" s="182" t="s">
        <v>467</v>
      </c>
      <c r="BU224" s="182" t="s">
        <v>467</v>
      </c>
      <c r="BV224" s="182" t="s">
        <v>467</v>
      </c>
      <c r="BW224" s="182" t="s">
        <v>467</v>
      </c>
      <c r="BX224" s="182" t="s">
        <v>467</v>
      </c>
      <c r="BY224" s="182" t="s">
        <v>467</v>
      </c>
      <c r="BZ224" s="181">
        <v>0</v>
      </c>
      <c r="CA224" s="181">
        <v>0</v>
      </c>
      <c r="CB224" s="181">
        <v>0</v>
      </c>
      <c r="CC224" s="181">
        <v>0</v>
      </c>
      <c r="CD224" s="181">
        <v>0</v>
      </c>
      <c r="CE224" s="181">
        <v>0</v>
      </c>
      <c r="CF224" s="181">
        <v>0</v>
      </c>
      <c r="CG224" s="181">
        <v>0</v>
      </c>
      <c r="CH224" s="181">
        <v>0</v>
      </c>
      <c r="CI224" s="181">
        <v>0</v>
      </c>
      <c r="CJ224" s="181">
        <v>0</v>
      </c>
      <c r="CK224" s="181">
        <v>0</v>
      </c>
      <c r="CL224" s="181">
        <v>0</v>
      </c>
      <c r="CM224" s="181">
        <v>0</v>
      </c>
      <c r="CN224" s="181">
        <v>0</v>
      </c>
      <c r="CO224" s="181">
        <v>0</v>
      </c>
      <c r="CP224" s="181">
        <v>0</v>
      </c>
      <c r="CQ224" s="182" t="s">
        <v>467</v>
      </c>
      <c r="CR224" s="182" t="s">
        <v>467</v>
      </c>
      <c r="CS224" s="182" t="s">
        <v>467</v>
      </c>
      <c r="CT224" s="181">
        <v>0</v>
      </c>
      <c r="CU224" s="181">
        <v>0</v>
      </c>
      <c r="CV224" s="181">
        <v>0</v>
      </c>
      <c r="CW224" s="181">
        <v>0</v>
      </c>
      <c r="CX224" s="181">
        <v>0</v>
      </c>
      <c r="CY224" s="181">
        <v>0</v>
      </c>
      <c r="CZ224" s="182" t="s">
        <v>467</v>
      </c>
      <c r="DA224" s="182" t="s">
        <v>467</v>
      </c>
      <c r="DB224" s="182" t="s">
        <v>467</v>
      </c>
      <c r="DC224" s="181">
        <v>0</v>
      </c>
      <c r="DD224" s="181">
        <v>0</v>
      </c>
      <c r="DE224" s="181">
        <v>0</v>
      </c>
      <c r="DF224" s="181">
        <v>0</v>
      </c>
      <c r="DG224" s="183">
        <v>0</v>
      </c>
    </row>
    <row r="225" spans="1:111">
      <c r="A225" s="334" t="s">
        <v>973</v>
      </c>
      <c r="B225" s="335" t="s">
        <v>504</v>
      </c>
      <c r="C225" s="335" t="s">
        <v>504</v>
      </c>
      <c r="D225" s="253" t="s">
        <v>974</v>
      </c>
      <c r="E225" s="181">
        <v>608440.78</v>
      </c>
      <c r="F225" s="181">
        <v>515791.05</v>
      </c>
      <c r="G225" s="181">
        <v>329925</v>
      </c>
      <c r="H225" s="181">
        <v>0</v>
      </c>
      <c r="I225" s="181">
        <v>0</v>
      </c>
      <c r="J225" s="181">
        <v>26970</v>
      </c>
      <c r="K225" s="181">
        <v>143430</v>
      </c>
      <c r="L225" s="181">
        <v>0</v>
      </c>
      <c r="M225" s="181">
        <v>10316.4</v>
      </c>
      <c r="N225" s="181">
        <v>0</v>
      </c>
      <c r="O225" s="181">
        <v>0</v>
      </c>
      <c r="P225" s="181">
        <v>5149.6499999999996</v>
      </c>
      <c r="Q225" s="181">
        <v>0</v>
      </c>
      <c r="R225" s="181">
        <v>0</v>
      </c>
      <c r="S225" s="181">
        <v>0</v>
      </c>
      <c r="T225" s="181">
        <v>92649.73</v>
      </c>
      <c r="U225" s="181">
        <v>2200</v>
      </c>
      <c r="V225" s="181">
        <v>61464.83</v>
      </c>
      <c r="W225" s="181">
        <v>0</v>
      </c>
      <c r="X225" s="181">
        <v>0</v>
      </c>
      <c r="Y225" s="181">
        <v>0</v>
      </c>
      <c r="Z225" s="181">
        <v>0</v>
      </c>
      <c r="AA225" s="181">
        <v>0</v>
      </c>
      <c r="AB225" s="181">
        <v>0</v>
      </c>
      <c r="AC225" s="181">
        <v>12960</v>
      </c>
      <c r="AD225" s="181">
        <v>0</v>
      </c>
      <c r="AE225" s="181">
        <v>0</v>
      </c>
      <c r="AF225" s="181">
        <v>0</v>
      </c>
      <c r="AG225" s="181">
        <v>0</v>
      </c>
      <c r="AH225" s="181">
        <v>0</v>
      </c>
      <c r="AI225" s="181">
        <v>0</v>
      </c>
      <c r="AJ225" s="181">
        <v>0</v>
      </c>
      <c r="AK225" s="181">
        <v>0</v>
      </c>
      <c r="AL225" s="181">
        <v>0</v>
      </c>
      <c r="AM225" s="181">
        <v>0</v>
      </c>
      <c r="AN225" s="181">
        <v>0</v>
      </c>
      <c r="AO225" s="181">
        <v>0</v>
      </c>
      <c r="AP225" s="181">
        <v>8489.2999999999993</v>
      </c>
      <c r="AQ225" s="181">
        <v>0</v>
      </c>
      <c r="AR225" s="181">
        <v>200</v>
      </c>
      <c r="AS225" s="181">
        <v>0</v>
      </c>
      <c r="AT225" s="181">
        <v>0</v>
      </c>
      <c r="AU225" s="181">
        <v>7335.6</v>
      </c>
      <c r="AV225" s="181">
        <v>0</v>
      </c>
      <c r="AW225" s="181">
        <v>0</v>
      </c>
      <c r="AX225" s="181">
        <v>0</v>
      </c>
      <c r="AY225" s="181">
        <v>0</v>
      </c>
      <c r="AZ225" s="181">
        <v>0</v>
      </c>
      <c r="BA225" s="181">
        <v>0</v>
      </c>
      <c r="BB225" s="181">
        <v>0</v>
      </c>
      <c r="BC225" s="181">
        <v>0</v>
      </c>
      <c r="BD225" s="181">
        <v>0</v>
      </c>
      <c r="BE225" s="181">
        <v>0</v>
      </c>
      <c r="BF225" s="181">
        <v>0</v>
      </c>
      <c r="BG225" s="181">
        <v>0</v>
      </c>
      <c r="BH225" s="181">
        <v>0</v>
      </c>
      <c r="BI225" s="181">
        <v>0</v>
      </c>
      <c r="BJ225" s="181">
        <v>0</v>
      </c>
      <c r="BK225" s="181">
        <v>0</v>
      </c>
      <c r="BL225" s="181">
        <v>0</v>
      </c>
      <c r="BM225" s="182" t="s">
        <v>467</v>
      </c>
      <c r="BN225" s="182" t="s">
        <v>467</v>
      </c>
      <c r="BO225" s="182" t="s">
        <v>467</v>
      </c>
      <c r="BP225" s="182" t="s">
        <v>467</v>
      </c>
      <c r="BQ225" s="182" t="s">
        <v>467</v>
      </c>
      <c r="BR225" s="182" t="s">
        <v>467</v>
      </c>
      <c r="BS225" s="182" t="s">
        <v>467</v>
      </c>
      <c r="BT225" s="182" t="s">
        <v>467</v>
      </c>
      <c r="BU225" s="182" t="s">
        <v>467</v>
      </c>
      <c r="BV225" s="182" t="s">
        <v>467</v>
      </c>
      <c r="BW225" s="182" t="s">
        <v>467</v>
      </c>
      <c r="BX225" s="182" t="s">
        <v>467</v>
      </c>
      <c r="BY225" s="182" t="s">
        <v>467</v>
      </c>
      <c r="BZ225" s="181">
        <v>0</v>
      </c>
      <c r="CA225" s="181">
        <v>0</v>
      </c>
      <c r="CB225" s="181">
        <v>0</v>
      </c>
      <c r="CC225" s="181">
        <v>0</v>
      </c>
      <c r="CD225" s="181">
        <v>0</v>
      </c>
      <c r="CE225" s="181">
        <v>0</v>
      </c>
      <c r="CF225" s="181">
        <v>0</v>
      </c>
      <c r="CG225" s="181">
        <v>0</v>
      </c>
      <c r="CH225" s="181">
        <v>0</v>
      </c>
      <c r="CI225" s="181">
        <v>0</v>
      </c>
      <c r="CJ225" s="181">
        <v>0</v>
      </c>
      <c r="CK225" s="181">
        <v>0</v>
      </c>
      <c r="CL225" s="181">
        <v>0</v>
      </c>
      <c r="CM225" s="181">
        <v>0</v>
      </c>
      <c r="CN225" s="181">
        <v>0</v>
      </c>
      <c r="CO225" s="181">
        <v>0</v>
      </c>
      <c r="CP225" s="181">
        <v>0</v>
      </c>
      <c r="CQ225" s="182" t="s">
        <v>467</v>
      </c>
      <c r="CR225" s="182" t="s">
        <v>467</v>
      </c>
      <c r="CS225" s="182" t="s">
        <v>467</v>
      </c>
      <c r="CT225" s="181">
        <v>0</v>
      </c>
      <c r="CU225" s="181">
        <v>0</v>
      </c>
      <c r="CV225" s="181">
        <v>0</v>
      </c>
      <c r="CW225" s="181">
        <v>0</v>
      </c>
      <c r="CX225" s="181">
        <v>0</v>
      </c>
      <c r="CY225" s="181">
        <v>0</v>
      </c>
      <c r="CZ225" s="182" t="s">
        <v>467</v>
      </c>
      <c r="DA225" s="182" t="s">
        <v>467</v>
      </c>
      <c r="DB225" s="182" t="s">
        <v>467</v>
      </c>
      <c r="DC225" s="181">
        <v>0</v>
      </c>
      <c r="DD225" s="181">
        <v>0</v>
      </c>
      <c r="DE225" s="181">
        <v>0</v>
      </c>
      <c r="DF225" s="181">
        <v>0</v>
      </c>
      <c r="DG225" s="183">
        <v>0</v>
      </c>
    </row>
    <row r="226" spans="1:111">
      <c r="A226" s="334" t="s">
        <v>975</v>
      </c>
      <c r="B226" s="335" t="s">
        <v>504</v>
      </c>
      <c r="C226" s="335" t="s">
        <v>504</v>
      </c>
      <c r="D226" s="253" t="s">
        <v>976</v>
      </c>
      <c r="E226" s="181">
        <v>16383799.48</v>
      </c>
      <c r="F226" s="181">
        <v>14290500.01</v>
      </c>
      <c r="G226" s="181">
        <v>5680569.0999999996</v>
      </c>
      <c r="H226" s="181">
        <v>2454964</v>
      </c>
      <c r="I226" s="181">
        <v>3281727.22</v>
      </c>
      <c r="J226" s="181">
        <v>157842</v>
      </c>
      <c r="K226" s="181">
        <v>2568074.33</v>
      </c>
      <c r="L226" s="181">
        <v>0</v>
      </c>
      <c r="M226" s="181">
        <v>0</v>
      </c>
      <c r="N226" s="181">
        <v>0</v>
      </c>
      <c r="O226" s="181">
        <v>0</v>
      </c>
      <c r="P226" s="181">
        <v>95541.36</v>
      </c>
      <c r="Q226" s="181">
        <v>0</v>
      </c>
      <c r="R226" s="181">
        <v>0</v>
      </c>
      <c r="S226" s="181">
        <v>51782</v>
      </c>
      <c r="T226" s="181">
        <v>2059731.87</v>
      </c>
      <c r="U226" s="181">
        <v>107260.28</v>
      </c>
      <c r="V226" s="181">
        <v>11504.28</v>
      </c>
      <c r="W226" s="181">
        <v>0</v>
      </c>
      <c r="X226" s="181">
        <v>1647.4</v>
      </c>
      <c r="Y226" s="181">
        <v>12364.6</v>
      </c>
      <c r="Z226" s="181">
        <v>137279.54</v>
      </c>
      <c r="AA226" s="181">
        <v>79427.149999999994</v>
      </c>
      <c r="AB226" s="181">
        <v>0</v>
      </c>
      <c r="AC226" s="181">
        <v>219400</v>
      </c>
      <c r="AD226" s="181">
        <v>42946</v>
      </c>
      <c r="AE226" s="181">
        <v>0</v>
      </c>
      <c r="AF226" s="181">
        <v>2735.05</v>
      </c>
      <c r="AG226" s="181">
        <v>0</v>
      </c>
      <c r="AH226" s="181">
        <v>0</v>
      </c>
      <c r="AI226" s="181">
        <v>0</v>
      </c>
      <c r="AJ226" s="181">
        <v>0</v>
      </c>
      <c r="AK226" s="181">
        <v>0</v>
      </c>
      <c r="AL226" s="181">
        <v>0</v>
      </c>
      <c r="AM226" s="181">
        <v>0</v>
      </c>
      <c r="AN226" s="181">
        <v>218900</v>
      </c>
      <c r="AO226" s="181">
        <v>0</v>
      </c>
      <c r="AP226" s="181">
        <v>209855</v>
      </c>
      <c r="AQ226" s="181">
        <v>3720</v>
      </c>
      <c r="AR226" s="181">
        <v>30000</v>
      </c>
      <c r="AS226" s="181">
        <v>765750</v>
      </c>
      <c r="AT226" s="181">
        <v>0</v>
      </c>
      <c r="AU226" s="181">
        <v>216942.57</v>
      </c>
      <c r="AV226" s="181">
        <v>33567.599999999999</v>
      </c>
      <c r="AW226" s="181">
        <v>0</v>
      </c>
      <c r="AX226" s="181">
        <v>0</v>
      </c>
      <c r="AY226" s="181">
        <v>0</v>
      </c>
      <c r="AZ226" s="181">
        <v>0</v>
      </c>
      <c r="BA226" s="181">
        <v>19617.599999999999</v>
      </c>
      <c r="BB226" s="181">
        <v>0</v>
      </c>
      <c r="BC226" s="181">
        <v>0</v>
      </c>
      <c r="BD226" s="181">
        <v>0</v>
      </c>
      <c r="BE226" s="181">
        <v>0</v>
      </c>
      <c r="BF226" s="181">
        <v>0</v>
      </c>
      <c r="BG226" s="181">
        <v>13950</v>
      </c>
      <c r="BH226" s="181">
        <v>0</v>
      </c>
      <c r="BI226" s="181">
        <v>0</v>
      </c>
      <c r="BJ226" s="181">
        <v>0</v>
      </c>
      <c r="BK226" s="181">
        <v>0</v>
      </c>
      <c r="BL226" s="181">
        <v>0</v>
      </c>
      <c r="BM226" s="182" t="s">
        <v>467</v>
      </c>
      <c r="BN226" s="182" t="s">
        <v>467</v>
      </c>
      <c r="BO226" s="182" t="s">
        <v>467</v>
      </c>
      <c r="BP226" s="182" t="s">
        <v>467</v>
      </c>
      <c r="BQ226" s="182" t="s">
        <v>467</v>
      </c>
      <c r="BR226" s="182" t="s">
        <v>467</v>
      </c>
      <c r="BS226" s="182" t="s">
        <v>467</v>
      </c>
      <c r="BT226" s="182" t="s">
        <v>467</v>
      </c>
      <c r="BU226" s="182" t="s">
        <v>467</v>
      </c>
      <c r="BV226" s="182" t="s">
        <v>467</v>
      </c>
      <c r="BW226" s="182" t="s">
        <v>467</v>
      </c>
      <c r="BX226" s="182" t="s">
        <v>467</v>
      </c>
      <c r="BY226" s="182" t="s">
        <v>467</v>
      </c>
      <c r="BZ226" s="181">
        <v>0</v>
      </c>
      <c r="CA226" s="181">
        <v>0</v>
      </c>
      <c r="CB226" s="181">
        <v>0</v>
      </c>
      <c r="CC226" s="181">
        <v>0</v>
      </c>
      <c r="CD226" s="181">
        <v>0</v>
      </c>
      <c r="CE226" s="181">
        <v>0</v>
      </c>
      <c r="CF226" s="181">
        <v>0</v>
      </c>
      <c r="CG226" s="181">
        <v>0</v>
      </c>
      <c r="CH226" s="181">
        <v>0</v>
      </c>
      <c r="CI226" s="181">
        <v>0</v>
      </c>
      <c r="CJ226" s="181">
        <v>0</v>
      </c>
      <c r="CK226" s="181">
        <v>0</v>
      </c>
      <c r="CL226" s="181">
        <v>0</v>
      </c>
      <c r="CM226" s="181">
        <v>0</v>
      </c>
      <c r="CN226" s="181">
        <v>0</v>
      </c>
      <c r="CO226" s="181">
        <v>0</v>
      </c>
      <c r="CP226" s="181">
        <v>0</v>
      </c>
      <c r="CQ226" s="182" t="s">
        <v>467</v>
      </c>
      <c r="CR226" s="182" t="s">
        <v>467</v>
      </c>
      <c r="CS226" s="182" t="s">
        <v>467</v>
      </c>
      <c r="CT226" s="181">
        <v>0</v>
      </c>
      <c r="CU226" s="181">
        <v>0</v>
      </c>
      <c r="CV226" s="181">
        <v>0</v>
      </c>
      <c r="CW226" s="181">
        <v>0</v>
      </c>
      <c r="CX226" s="181">
        <v>0</v>
      </c>
      <c r="CY226" s="181">
        <v>0</v>
      </c>
      <c r="CZ226" s="182" t="s">
        <v>467</v>
      </c>
      <c r="DA226" s="182" t="s">
        <v>467</v>
      </c>
      <c r="DB226" s="182" t="s">
        <v>467</v>
      </c>
      <c r="DC226" s="181">
        <v>0</v>
      </c>
      <c r="DD226" s="181">
        <v>0</v>
      </c>
      <c r="DE226" s="181">
        <v>0</v>
      </c>
      <c r="DF226" s="181">
        <v>0</v>
      </c>
      <c r="DG226" s="183">
        <v>0</v>
      </c>
    </row>
    <row r="227" spans="1:111">
      <c r="A227" s="334" t="s">
        <v>977</v>
      </c>
      <c r="B227" s="335" t="s">
        <v>504</v>
      </c>
      <c r="C227" s="335" t="s">
        <v>504</v>
      </c>
      <c r="D227" s="253" t="s">
        <v>625</v>
      </c>
      <c r="E227" s="181">
        <v>11233759.140000001</v>
      </c>
      <c r="F227" s="181">
        <v>9644135.9700000007</v>
      </c>
      <c r="G227" s="181">
        <v>3260506.6</v>
      </c>
      <c r="H227" s="181">
        <v>2354848</v>
      </c>
      <c r="I227" s="181">
        <v>2128696.56</v>
      </c>
      <c r="J227" s="181">
        <v>157842</v>
      </c>
      <c r="K227" s="181">
        <v>1630433.33</v>
      </c>
      <c r="L227" s="181">
        <v>0</v>
      </c>
      <c r="M227" s="181">
        <v>0</v>
      </c>
      <c r="N227" s="181">
        <v>0</v>
      </c>
      <c r="O227" s="181">
        <v>0</v>
      </c>
      <c r="P227" s="181">
        <v>61829.48</v>
      </c>
      <c r="Q227" s="181">
        <v>0</v>
      </c>
      <c r="R227" s="181">
        <v>0</v>
      </c>
      <c r="S227" s="181">
        <v>49980</v>
      </c>
      <c r="T227" s="181">
        <v>1561455.57</v>
      </c>
      <c r="U227" s="181">
        <v>95646.95</v>
      </c>
      <c r="V227" s="181">
        <v>2478</v>
      </c>
      <c r="W227" s="181">
        <v>0</v>
      </c>
      <c r="X227" s="181">
        <v>1020.4</v>
      </c>
      <c r="Y227" s="181">
        <v>4236.75</v>
      </c>
      <c r="Z227" s="181">
        <v>125090.7</v>
      </c>
      <c r="AA227" s="181">
        <v>67397.149999999994</v>
      </c>
      <c r="AB227" s="181">
        <v>0</v>
      </c>
      <c r="AC227" s="181">
        <v>126160</v>
      </c>
      <c r="AD227" s="181">
        <v>32172</v>
      </c>
      <c r="AE227" s="181">
        <v>0</v>
      </c>
      <c r="AF227" s="181">
        <v>2735.05</v>
      </c>
      <c r="AG227" s="181">
        <v>0</v>
      </c>
      <c r="AH227" s="181">
        <v>0</v>
      </c>
      <c r="AI227" s="181">
        <v>0</v>
      </c>
      <c r="AJ227" s="181">
        <v>0</v>
      </c>
      <c r="AK227" s="181">
        <v>0</v>
      </c>
      <c r="AL227" s="181">
        <v>0</v>
      </c>
      <c r="AM227" s="181">
        <v>0</v>
      </c>
      <c r="AN227" s="181">
        <v>1800</v>
      </c>
      <c r="AO227" s="181">
        <v>0</v>
      </c>
      <c r="AP227" s="181">
        <v>138724</v>
      </c>
      <c r="AQ227" s="181">
        <v>0</v>
      </c>
      <c r="AR227" s="181">
        <v>20000</v>
      </c>
      <c r="AS227" s="181">
        <v>765750</v>
      </c>
      <c r="AT227" s="181">
        <v>0</v>
      </c>
      <c r="AU227" s="181">
        <v>178244.57</v>
      </c>
      <c r="AV227" s="181">
        <v>28167.599999999999</v>
      </c>
      <c r="AW227" s="181">
        <v>0</v>
      </c>
      <c r="AX227" s="181">
        <v>0</v>
      </c>
      <c r="AY227" s="181">
        <v>0</v>
      </c>
      <c r="AZ227" s="181">
        <v>0</v>
      </c>
      <c r="BA227" s="181">
        <v>14217.6</v>
      </c>
      <c r="BB227" s="181">
        <v>0</v>
      </c>
      <c r="BC227" s="181">
        <v>0</v>
      </c>
      <c r="BD227" s="181">
        <v>0</v>
      </c>
      <c r="BE227" s="181">
        <v>0</v>
      </c>
      <c r="BF227" s="181">
        <v>0</v>
      </c>
      <c r="BG227" s="181">
        <v>13950</v>
      </c>
      <c r="BH227" s="181">
        <v>0</v>
      </c>
      <c r="BI227" s="181">
        <v>0</v>
      </c>
      <c r="BJ227" s="181">
        <v>0</v>
      </c>
      <c r="BK227" s="181">
        <v>0</v>
      </c>
      <c r="BL227" s="181">
        <v>0</v>
      </c>
      <c r="BM227" s="182" t="s">
        <v>467</v>
      </c>
      <c r="BN227" s="182" t="s">
        <v>467</v>
      </c>
      <c r="BO227" s="182" t="s">
        <v>467</v>
      </c>
      <c r="BP227" s="182" t="s">
        <v>467</v>
      </c>
      <c r="BQ227" s="182" t="s">
        <v>467</v>
      </c>
      <c r="BR227" s="182" t="s">
        <v>467</v>
      </c>
      <c r="BS227" s="182" t="s">
        <v>467</v>
      </c>
      <c r="BT227" s="182" t="s">
        <v>467</v>
      </c>
      <c r="BU227" s="182" t="s">
        <v>467</v>
      </c>
      <c r="BV227" s="182" t="s">
        <v>467</v>
      </c>
      <c r="BW227" s="182" t="s">
        <v>467</v>
      </c>
      <c r="BX227" s="182" t="s">
        <v>467</v>
      </c>
      <c r="BY227" s="182" t="s">
        <v>467</v>
      </c>
      <c r="BZ227" s="181">
        <v>0</v>
      </c>
      <c r="CA227" s="181">
        <v>0</v>
      </c>
      <c r="CB227" s="181">
        <v>0</v>
      </c>
      <c r="CC227" s="181">
        <v>0</v>
      </c>
      <c r="CD227" s="181">
        <v>0</v>
      </c>
      <c r="CE227" s="181">
        <v>0</v>
      </c>
      <c r="CF227" s="181">
        <v>0</v>
      </c>
      <c r="CG227" s="181">
        <v>0</v>
      </c>
      <c r="CH227" s="181">
        <v>0</v>
      </c>
      <c r="CI227" s="181">
        <v>0</v>
      </c>
      <c r="CJ227" s="181">
        <v>0</v>
      </c>
      <c r="CK227" s="181">
        <v>0</v>
      </c>
      <c r="CL227" s="181">
        <v>0</v>
      </c>
      <c r="CM227" s="181">
        <v>0</v>
      </c>
      <c r="CN227" s="181">
        <v>0</v>
      </c>
      <c r="CO227" s="181">
        <v>0</v>
      </c>
      <c r="CP227" s="181">
        <v>0</v>
      </c>
      <c r="CQ227" s="182" t="s">
        <v>467</v>
      </c>
      <c r="CR227" s="182" t="s">
        <v>467</v>
      </c>
      <c r="CS227" s="182" t="s">
        <v>467</v>
      </c>
      <c r="CT227" s="181">
        <v>0</v>
      </c>
      <c r="CU227" s="181">
        <v>0</v>
      </c>
      <c r="CV227" s="181">
        <v>0</v>
      </c>
      <c r="CW227" s="181">
        <v>0</v>
      </c>
      <c r="CX227" s="181">
        <v>0</v>
      </c>
      <c r="CY227" s="181">
        <v>0</v>
      </c>
      <c r="CZ227" s="182" t="s">
        <v>467</v>
      </c>
      <c r="DA227" s="182" t="s">
        <v>467</v>
      </c>
      <c r="DB227" s="182" t="s">
        <v>467</v>
      </c>
      <c r="DC227" s="181">
        <v>0</v>
      </c>
      <c r="DD227" s="181">
        <v>0</v>
      </c>
      <c r="DE227" s="181">
        <v>0</v>
      </c>
      <c r="DF227" s="181">
        <v>0</v>
      </c>
      <c r="DG227" s="183">
        <v>0</v>
      </c>
    </row>
    <row r="228" spans="1:111">
      <c r="A228" s="334" t="s">
        <v>978</v>
      </c>
      <c r="B228" s="335" t="s">
        <v>504</v>
      </c>
      <c r="C228" s="335" t="s">
        <v>504</v>
      </c>
      <c r="D228" s="253" t="s">
        <v>629</v>
      </c>
      <c r="E228" s="181">
        <v>5150040.34</v>
      </c>
      <c r="F228" s="181">
        <v>4646364.04</v>
      </c>
      <c r="G228" s="181">
        <v>2420062.5</v>
      </c>
      <c r="H228" s="181">
        <v>100116</v>
      </c>
      <c r="I228" s="181">
        <v>1153030.6599999999</v>
      </c>
      <c r="J228" s="181">
        <v>0</v>
      </c>
      <c r="K228" s="181">
        <v>937641</v>
      </c>
      <c r="L228" s="181">
        <v>0</v>
      </c>
      <c r="M228" s="181">
        <v>0</v>
      </c>
      <c r="N228" s="181">
        <v>0</v>
      </c>
      <c r="O228" s="181">
        <v>0</v>
      </c>
      <c r="P228" s="181">
        <v>33711.879999999997</v>
      </c>
      <c r="Q228" s="181">
        <v>0</v>
      </c>
      <c r="R228" s="181">
        <v>0</v>
      </c>
      <c r="S228" s="181">
        <v>1802</v>
      </c>
      <c r="T228" s="181">
        <v>498276.3</v>
      </c>
      <c r="U228" s="181">
        <v>11613.33</v>
      </c>
      <c r="V228" s="181">
        <v>9026.2800000000007</v>
      </c>
      <c r="W228" s="181">
        <v>0</v>
      </c>
      <c r="X228" s="181">
        <v>627</v>
      </c>
      <c r="Y228" s="181">
        <v>8127.85</v>
      </c>
      <c r="Z228" s="181">
        <v>12188.84</v>
      </c>
      <c r="AA228" s="181">
        <v>12030</v>
      </c>
      <c r="AB228" s="181">
        <v>0</v>
      </c>
      <c r="AC228" s="181">
        <v>93240</v>
      </c>
      <c r="AD228" s="181">
        <v>10774</v>
      </c>
      <c r="AE228" s="181">
        <v>0</v>
      </c>
      <c r="AF228" s="181">
        <v>0</v>
      </c>
      <c r="AG228" s="181">
        <v>0</v>
      </c>
      <c r="AH228" s="181">
        <v>0</v>
      </c>
      <c r="AI228" s="181">
        <v>0</v>
      </c>
      <c r="AJ228" s="181">
        <v>0</v>
      </c>
      <c r="AK228" s="181">
        <v>0</v>
      </c>
      <c r="AL228" s="181">
        <v>0</v>
      </c>
      <c r="AM228" s="181">
        <v>0</v>
      </c>
      <c r="AN228" s="181">
        <v>217100</v>
      </c>
      <c r="AO228" s="181">
        <v>0</v>
      </c>
      <c r="AP228" s="181">
        <v>71131</v>
      </c>
      <c r="AQ228" s="181">
        <v>3720</v>
      </c>
      <c r="AR228" s="181">
        <v>10000</v>
      </c>
      <c r="AS228" s="181">
        <v>0</v>
      </c>
      <c r="AT228" s="181">
        <v>0</v>
      </c>
      <c r="AU228" s="181">
        <v>38698</v>
      </c>
      <c r="AV228" s="181">
        <v>5400</v>
      </c>
      <c r="AW228" s="181">
        <v>0</v>
      </c>
      <c r="AX228" s="181">
        <v>0</v>
      </c>
      <c r="AY228" s="181">
        <v>0</v>
      </c>
      <c r="AZ228" s="181">
        <v>0</v>
      </c>
      <c r="BA228" s="181">
        <v>5400</v>
      </c>
      <c r="BB228" s="181">
        <v>0</v>
      </c>
      <c r="BC228" s="181">
        <v>0</v>
      </c>
      <c r="BD228" s="181">
        <v>0</v>
      </c>
      <c r="BE228" s="181">
        <v>0</v>
      </c>
      <c r="BF228" s="181">
        <v>0</v>
      </c>
      <c r="BG228" s="181">
        <v>0</v>
      </c>
      <c r="BH228" s="181">
        <v>0</v>
      </c>
      <c r="BI228" s="181">
        <v>0</v>
      </c>
      <c r="BJ228" s="181">
        <v>0</v>
      </c>
      <c r="BK228" s="181">
        <v>0</v>
      </c>
      <c r="BL228" s="181">
        <v>0</v>
      </c>
      <c r="BM228" s="182" t="s">
        <v>467</v>
      </c>
      <c r="BN228" s="182" t="s">
        <v>467</v>
      </c>
      <c r="BO228" s="182" t="s">
        <v>467</v>
      </c>
      <c r="BP228" s="182" t="s">
        <v>467</v>
      </c>
      <c r="BQ228" s="182" t="s">
        <v>467</v>
      </c>
      <c r="BR228" s="182" t="s">
        <v>467</v>
      </c>
      <c r="BS228" s="182" t="s">
        <v>467</v>
      </c>
      <c r="BT228" s="182" t="s">
        <v>467</v>
      </c>
      <c r="BU228" s="182" t="s">
        <v>467</v>
      </c>
      <c r="BV228" s="182" t="s">
        <v>467</v>
      </c>
      <c r="BW228" s="182" t="s">
        <v>467</v>
      </c>
      <c r="BX228" s="182" t="s">
        <v>467</v>
      </c>
      <c r="BY228" s="182" t="s">
        <v>467</v>
      </c>
      <c r="BZ228" s="181">
        <v>0</v>
      </c>
      <c r="CA228" s="181">
        <v>0</v>
      </c>
      <c r="CB228" s="181">
        <v>0</v>
      </c>
      <c r="CC228" s="181">
        <v>0</v>
      </c>
      <c r="CD228" s="181">
        <v>0</v>
      </c>
      <c r="CE228" s="181">
        <v>0</v>
      </c>
      <c r="CF228" s="181">
        <v>0</v>
      </c>
      <c r="CG228" s="181">
        <v>0</v>
      </c>
      <c r="CH228" s="181">
        <v>0</v>
      </c>
      <c r="CI228" s="181">
        <v>0</v>
      </c>
      <c r="CJ228" s="181">
        <v>0</v>
      </c>
      <c r="CK228" s="181">
        <v>0</v>
      </c>
      <c r="CL228" s="181">
        <v>0</v>
      </c>
      <c r="CM228" s="181">
        <v>0</v>
      </c>
      <c r="CN228" s="181">
        <v>0</v>
      </c>
      <c r="CO228" s="181">
        <v>0</v>
      </c>
      <c r="CP228" s="181">
        <v>0</v>
      </c>
      <c r="CQ228" s="182" t="s">
        <v>467</v>
      </c>
      <c r="CR228" s="182" t="s">
        <v>467</v>
      </c>
      <c r="CS228" s="182" t="s">
        <v>467</v>
      </c>
      <c r="CT228" s="181">
        <v>0</v>
      </c>
      <c r="CU228" s="181">
        <v>0</v>
      </c>
      <c r="CV228" s="181">
        <v>0</v>
      </c>
      <c r="CW228" s="181">
        <v>0</v>
      </c>
      <c r="CX228" s="181">
        <v>0</v>
      </c>
      <c r="CY228" s="181">
        <v>0</v>
      </c>
      <c r="CZ228" s="182" t="s">
        <v>467</v>
      </c>
      <c r="DA228" s="182" t="s">
        <v>467</v>
      </c>
      <c r="DB228" s="182" t="s">
        <v>467</v>
      </c>
      <c r="DC228" s="181">
        <v>0</v>
      </c>
      <c r="DD228" s="181">
        <v>0</v>
      </c>
      <c r="DE228" s="181">
        <v>0</v>
      </c>
      <c r="DF228" s="181">
        <v>0</v>
      </c>
      <c r="DG228" s="183">
        <v>0</v>
      </c>
    </row>
    <row r="229" spans="1:111">
      <c r="A229" s="334" t="s">
        <v>979</v>
      </c>
      <c r="B229" s="335" t="s">
        <v>504</v>
      </c>
      <c r="C229" s="335" t="s">
        <v>504</v>
      </c>
      <c r="D229" s="253" t="s">
        <v>980</v>
      </c>
      <c r="E229" s="181">
        <v>102565657.14</v>
      </c>
      <c r="F229" s="181">
        <v>101287568.05</v>
      </c>
      <c r="G229" s="181">
        <v>0</v>
      </c>
      <c r="H229" s="181">
        <v>0</v>
      </c>
      <c r="I229" s="181">
        <v>0</v>
      </c>
      <c r="J229" s="181">
        <v>7378.42</v>
      </c>
      <c r="K229" s="181">
        <v>0</v>
      </c>
      <c r="L229" s="181">
        <v>290495.81</v>
      </c>
      <c r="M229" s="181">
        <v>0</v>
      </c>
      <c r="N229" s="181">
        <v>60565344.369999997</v>
      </c>
      <c r="O229" s="181">
        <v>38054840.810000002</v>
      </c>
      <c r="P229" s="181">
        <v>2018251.37</v>
      </c>
      <c r="Q229" s="181">
        <v>0</v>
      </c>
      <c r="R229" s="181">
        <v>329187.44</v>
      </c>
      <c r="S229" s="181">
        <v>22069.83</v>
      </c>
      <c r="T229" s="181">
        <v>0</v>
      </c>
      <c r="U229" s="181">
        <v>0</v>
      </c>
      <c r="V229" s="181">
        <v>0</v>
      </c>
      <c r="W229" s="181">
        <v>0</v>
      </c>
      <c r="X229" s="181">
        <v>0</v>
      </c>
      <c r="Y229" s="181">
        <v>0</v>
      </c>
      <c r="Z229" s="181">
        <v>0</v>
      </c>
      <c r="AA229" s="181">
        <v>0</v>
      </c>
      <c r="AB229" s="181">
        <v>0</v>
      </c>
      <c r="AC229" s="181">
        <v>0</v>
      </c>
      <c r="AD229" s="181">
        <v>0</v>
      </c>
      <c r="AE229" s="181">
        <v>0</v>
      </c>
      <c r="AF229" s="181">
        <v>0</v>
      </c>
      <c r="AG229" s="181">
        <v>0</v>
      </c>
      <c r="AH229" s="181">
        <v>0</v>
      </c>
      <c r="AI229" s="181">
        <v>0</v>
      </c>
      <c r="AJ229" s="181">
        <v>0</v>
      </c>
      <c r="AK229" s="181">
        <v>0</v>
      </c>
      <c r="AL229" s="181">
        <v>0</v>
      </c>
      <c r="AM229" s="181">
        <v>0</v>
      </c>
      <c r="AN229" s="181">
        <v>0</v>
      </c>
      <c r="AO229" s="181">
        <v>0</v>
      </c>
      <c r="AP229" s="181">
        <v>0</v>
      </c>
      <c r="AQ229" s="181">
        <v>0</v>
      </c>
      <c r="AR229" s="181">
        <v>0</v>
      </c>
      <c r="AS229" s="181">
        <v>0</v>
      </c>
      <c r="AT229" s="181">
        <v>0</v>
      </c>
      <c r="AU229" s="181">
        <v>0</v>
      </c>
      <c r="AV229" s="181">
        <v>1278089.0900000001</v>
      </c>
      <c r="AW229" s="181">
        <v>0</v>
      </c>
      <c r="AX229" s="181">
        <v>0</v>
      </c>
      <c r="AY229" s="181">
        <v>0</v>
      </c>
      <c r="AZ229" s="181">
        <v>0</v>
      </c>
      <c r="BA229" s="181">
        <v>0</v>
      </c>
      <c r="BB229" s="181">
        <v>0</v>
      </c>
      <c r="BC229" s="181">
        <v>1278089.0900000001</v>
      </c>
      <c r="BD229" s="181">
        <v>0</v>
      </c>
      <c r="BE229" s="181">
        <v>0</v>
      </c>
      <c r="BF229" s="181">
        <v>0</v>
      </c>
      <c r="BG229" s="181">
        <v>0</v>
      </c>
      <c r="BH229" s="181">
        <v>0</v>
      </c>
      <c r="BI229" s="181">
        <v>0</v>
      </c>
      <c r="BJ229" s="181">
        <v>0</v>
      </c>
      <c r="BK229" s="181">
        <v>0</v>
      </c>
      <c r="BL229" s="181">
        <v>0</v>
      </c>
      <c r="BM229" s="182" t="s">
        <v>467</v>
      </c>
      <c r="BN229" s="182" t="s">
        <v>467</v>
      </c>
      <c r="BO229" s="182" t="s">
        <v>467</v>
      </c>
      <c r="BP229" s="182" t="s">
        <v>467</v>
      </c>
      <c r="BQ229" s="182" t="s">
        <v>467</v>
      </c>
      <c r="BR229" s="182" t="s">
        <v>467</v>
      </c>
      <c r="BS229" s="182" t="s">
        <v>467</v>
      </c>
      <c r="BT229" s="182" t="s">
        <v>467</v>
      </c>
      <c r="BU229" s="182" t="s">
        <v>467</v>
      </c>
      <c r="BV229" s="182" t="s">
        <v>467</v>
      </c>
      <c r="BW229" s="182" t="s">
        <v>467</v>
      </c>
      <c r="BX229" s="182" t="s">
        <v>467</v>
      </c>
      <c r="BY229" s="182" t="s">
        <v>467</v>
      </c>
      <c r="BZ229" s="181">
        <v>0</v>
      </c>
      <c r="CA229" s="181">
        <v>0</v>
      </c>
      <c r="CB229" s="181">
        <v>0</v>
      </c>
      <c r="CC229" s="181">
        <v>0</v>
      </c>
      <c r="CD229" s="181">
        <v>0</v>
      </c>
      <c r="CE229" s="181">
        <v>0</v>
      </c>
      <c r="CF229" s="181">
        <v>0</v>
      </c>
      <c r="CG229" s="181">
        <v>0</v>
      </c>
      <c r="CH229" s="181">
        <v>0</v>
      </c>
      <c r="CI229" s="181">
        <v>0</v>
      </c>
      <c r="CJ229" s="181">
        <v>0</v>
      </c>
      <c r="CK229" s="181">
        <v>0</v>
      </c>
      <c r="CL229" s="181">
        <v>0</v>
      </c>
      <c r="CM229" s="181">
        <v>0</v>
      </c>
      <c r="CN229" s="181">
        <v>0</v>
      </c>
      <c r="CO229" s="181">
        <v>0</v>
      </c>
      <c r="CP229" s="181">
        <v>0</v>
      </c>
      <c r="CQ229" s="182" t="s">
        <v>467</v>
      </c>
      <c r="CR229" s="182" t="s">
        <v>467</v>
      </c>
      <c r="CS229" s="182" t="s">
        <v>467</v>
      </c>
      <c r="CT229" s="181">
        <v>0</v>
      </c>
      <c r="CU229" s="181">
        <v>0</v>
      </c>
      <c r="CV229" s="181">
        <v>0</v>
      </c>
      <c r="CW229" s="181">
        <v>0</v>
      </c>
      <c r="CX229" s="181">
        <v>0</v>
      </c>
      <c r="CY229" s="181">
        <v>0</v>
      </c>
      <c r="CZ229" s="182" t="s">
        <v>467</v>
      </c>
      <c r="DA229" s="182" t="s">
        <v>467</v>
      </c>
      <c r="DB229" s="182" t="s">
        <v>467</v>
      </c>
      <c r="DC229" s="181">
        <v>0</v>
      </c>
      <c r="DD229" s="181">
        <v>0</v>
      </c>
      <c r="DE229" s="181">
        <v>0</v>
      </c>
      <c r="DF229" s="181">
        <v>0</v>
      </c>
      <c r="DG229" s="183">
        <v>0</v>
      </c>
    </row>
    <row r="230" spans="1:111">
      <c r="A230" s="334" t="s">
        <v>981</v>
      </c>
      <c r="B230" s="335" t="s">
        <v>504</v>
      </c>
      <c r="C230" s="335" t="s">
        <v>504</v>
      </c>
      <c r="D230" s="253" t="s">
        <v>982</v>
      </c>
      <c r="E230" s="181">
        <v>28598926.239999998</v>
      </c>
      <c r="F230" s="181">
        <v>27671916</v>
      </c>
      <c r="G230" s="181">
        <v>0</v>
      </c>
      <c r="H230" s="181">
        <v>0</v>
      </c>
      <c r="I230" s="181">
        <v>0</v>
      </c>
      <c r="J230" s="181">
        <v>0</v>
      </c>
      <c r="K230" s="181">
        <v>0</v>
      </c>
      <c r="L230" s="181">
        <v>0</v>
      </c>
      <c r="M230" s="181">
        <v>0</v>
      </c>
      <c r="N230" s="181">
        <v>26802975.300000001</v>
      </c>
      <c r="O230" s="181">
        <v>517213.86</v>
      </c>
      <c r="P230" s="181">
        <v>33794.400000000001</v>
      </c>
      <c r="Q230" s="181">
        <v>0</v>
      </c>
      <c r="R230" s="181">
        <v>317932.44</v>
      </c>
      <c r="S230" s="181">
        <v>0</v>
      </c>
      <c r="T230" s="181">
        <v>0</v>
      </c>
      <c r="U230" s="181">
        <v>0</v>
      </c>
      <c r="V230" s="181">
        <v>0</v>
      </c>
      <c r="W230" s="181">
        <v>0</v>
      </c>
      <c r="X230" s="181">
        <v>0</v>
      </c>
      <c r="Y230" s="181">
        <v>0</v>
      </c>
      <c r="Z230" s="181">
        <v>0</v>
      </c>
      <c r="AA230" s="181">
        <v>0</v>
      </c>
      <c r="AB230" s="181">
        <v>0</v>
      </c>
      <c r="AC230" s="181">
        <v>0</v>
      </c>
      <c r="AD230" s="181">
        <v>0</v>
      </c>
      <c r="AE230" s="181">
        <v>0</v>
      </c>
      <c r="AF230" s="181">
        <v>0</v>
      </c>
      <c r="AG230" s="181">
        <v>0</v>
      </c>
      <c r="AH230" s="181">
        <v>0</v>
      </c>
      <c r="AI230" s="181">
        <v>0</v>
      </c>
      <c r="AJ230" s="181">
        <v>0</v>
      </c>
      <c r="AK230" s="181">
        <v>0</v>
      </c>
      <c r="AL230" s="181">
        <v>0</v>
      </c>
      <c r="AM230" s="181">
        <v>0</v>
      </c>
      <c r="AN230" s="181">
        <v>0</v>
      </c>
      <c r="AO230" s="181">
        <v>0</v>
      </c>
      <c r="AP230" s="181">
        <v>0</v>
      </c>
      <c r="AQ230" s="181">
        <v>0</v>
      </c>
      <c r="AR230" s="181">
        <v>0</v>
      </c>
      <c r="AS230" s="181">
        <v>0</v>
      </c>
      <c r="AT230" s="181">
        <v>0</v>
      </c>
      <c r="AU230" s="181">
        <v>0</v>
      </c>
      <c r="AV230" s="181">
        <v>927010.24</v>
      </c>
      <c r="AW230" s="181">
        <v>0</v>
      </c>
      <c r="AX230" s="181">
        <v>0</v>
      </c>
      <c r="AY230" s="181">
        <v>0</v>
      </c>
      <c r="AZ230" s="181">
        <v>0</v>
      </c>
      <c r="BA230" s="181">
        <v>0</v>
      </c>
      <c r="BB230" s="181">
        <v>0</v>
      </c>
      <c r="BC230" s="181">
        <v>927010.24</v>
      </c>
      <c r="BD230" s="181">
        <v>0</v>
      </c>
      <c r="BE230" s="181">
        <v>0</v>
      </c>
      <c r="BF230" s="181">
        <v>0</v>
      </c>
      <c r="BG230" s="181">
        <v>0</v>
      </c>
      <c r="BH230" s="181">
        <v>0</v>
      </c>
      <c r="BI230" s="181">
        <v>0</v>
      </c>
      <c r="BJ230" s="181">
        <v>0</v>
      </c>
      <c r="BK230" s="181">
        <v>0</v>
      </c>
      <c r="BL230" s="181">
        <v>0</v>
      </c>
      <c r="BM230" s="182" t="s">
        <v>467</v>
      </c>
      <c r="BN230" s="182" t="s">
        <v>467</v>
      </c>
      <c r="BO230" s="182" t="s">
        <v>467</v>
      </c>
      <c r="BP230" s="182" t="s">
        <v>467</v>
      </c>
      <c r="BQ230" s="182" t="s">
        <v>467</v>
      </c>
      <c r="BR230" s="182" t="s">
        <v>467</v>
      </c>
      <c r="BS230" s="182" t="s">
        <v>467</v>
      </c>
      <c r="BT230" s="182" t="s">
        <v>467</v>
      </c>
      <c r="BU230" s="182" t="s">
        <v>467</v>
      </c>
      <c r="BV230" s="182" t="s">
        <v>467</v>
      </c>
      <c r="BW230" s="182" t="s">
        <v>467</v>
      </c>
      <c r="BX230" s="182" t="s">
        <v>467</v>
      </c>
      <c r="BY230" s="182" t="s">
        <v>467</v>
      </c>
      <c r="BZ230" s="181">
        <v>0</v>
      </c>
      <c r="CA230" s="181">
        <v>0</v>
      </c>
      <c r="CB230" s="181">
        <v>0</v>
      </c>
      <c r="CC230" s="181">
        <v>0</v>
      </c>
      <c r="CD230" s="181">
        <v>0</v>
      </c>
      <c r="CE230" s="181">
        <v>0</v>
      </c>
      <c r="CF230" s="181">
        <v>0</v>
      </c>
      <c r="CG230" s="181">
        <v>0</v>
      </c>
      <c r="CH230" s="181">
        <v>0</v>
      </c>
      <c r="CI230" s="181">
        <v>0</v>
      </c>
      <c r="CJ230" s="181">
        <v>0</v>
      </c>
      <c r="CK230" s="181">
        <v>0</v>
      </c>
      <c r="CL230" s="181">
        <v>0</v>
      </c>
      <c r="CM230" s="181">
        <v>0</v>
      </c>
      <c r="CN230" s="181">
        <v>0</v>
      </c>
      <c r="CO230" s="181">
        <v>0</v>
      </c>
      <c r="CP230" s="181">
        <v>0</v>
      </c>
      <c r="CQ230" s="182" t="s">
        <v>467</v>
      </c>
      <c r="CR230" s="182" t="s">
        <v>467</v>
      </c>
      <c r="CS230" s="182" t="s">
        <v>467</v>
      </c>
      <c r="CT230" s="181">
        <v>0</v>
      </c>
      <c r="CU230" s="181">
        <v>0</v>
      </c>
      <c r="CV230" s="181">
        <v>0</v>
      </c>
      <c r="CW230" s="181">
        <v>0</v>
      </c>
      <c r="CX230" s="181">
        <v>0</v>
      </c>
      <c r="CY230" s="181">
        <v>0</v>
      </c>
      <c r="CZ230" s="182" t="s">
        <v>467</v>
      </c>
      <c r="DA230" s="182" t="s">
        <v>467</v>
      </c>
      <c r="DB230" s="182" t="s">
        <v>467</v>
      </c>
      <c r="DC230" s="181">
        <v>0</v>
      </c>
      <c r="DD230" s="181">
        <v>0</v>
      </c>
      <c r="DE230" s="181">
        <v>0</v>
      </c>
      <c r="DF230" s="181">
        <v>0</v>
      </c>
      <c r="DG230" s="183">
        <v>0</v>
      </c>
    </row>
    <row r="231" spans="1:111">
      <c r="A231" s="334" t="s">
        <v>983</v>
      </c>
      <c r="B231" s="335" t="s">
        <v>504</v>
      </c>
      <c r="C231" s="335" t="s">
        <v>504</v>
      </c>
      <c r="D231" s="253" t="s">
        <v>984</v>
      </c>
      <c r="E231" s="181">
        <v>33677593.700000003</v>
      </c>
      <c r="F231" s="181">
        <v>33677593.700000003</v>
      </c>
      <c r="G231" s="181">
        <v>0</v>
      </c>
      <c r="H231" s="181">
        <v>0</v>
      </c>
      <c r="I231" s="181">
        <v>0</v>
      </c>
      <c r="J231" s="181">
        <v>6141.82</v>
      </c>
      <c r="K231" s="181">
        <v>0</v>
      </c>
      <c r="L231" s="181">
        <v>289951.90999999997</v>
      </c>
      <c r="M231" s="181">
        <v>0</v>
      </c>
      <c r="N231" s="181">
        <v>32377890.129999999</v>
      </c>
      <c r="O231" s="181">
        <v>19818</v>
      </c>
      <c r="P231" s="181">
        <v>953158.61</v>
      </c>
      <c r="Q231" s="181">
        <v>0</v>
      </c>
      <c r="R231" s="181">
        <v>11255</v>
      </c>
      <c r="S231" s="181">
        <v>19378.23</v>
      </c>
      <c r="T231" s="181">
        <v>0</v>
      </c>
      <c r="U231" s="181">
        <v>0</v>
      </c>
      <c r="V231" s="181">
        <v>0</v>
      </c>
      <c r="W231" s="181">
        <v>0</v>
      </c>
      <c r="X231" s="181">
        <v>0</v>
      </c>
      <c r="Y231" s="181">
        <v>0</v>
      </c>
      <c r="Z231" s="181">
        <v>0</v>
      </c>
      <c r="AA231" s="181">
        <v>0</v>
      </c>
      <c r="AB231" s="181">
        <v>0</v>
      </c>
      <c r="AC231" s="181">
        <v>0</v>
      </c>
      <c r="AD231" s="181">
        <v>0</v>
      </c>
      <c r="AE231" s="181">
        <v>0</v>
      </c>
      <c r="AF231" s="181">
        <v>0</v>
      </c>
      <c r="AG231" s="181">
        <v>0</v>
      </c>
      <c r="AH231" s="181">
        <v>0</v>
      </c>
      <c r="AI231" s="181">
        <v>0</v>
      </c>
      <c r="AJ231" s="181">
        <v>0</v>
      </c>
      <c r="AK231" s="181">
        <v>0</v>
      </c>
      <c r="AL231" s="181">
        <v>0</v>
      </c>
      <c r="AM231" s="181">
        <v>0</v>
      </c>
      <c r="AN231" s="181">
        <v>0</v>
      </c>
      <c r="AO231" s="181">
        <v>0</v>
      </c>
      <c r="AP231" s="181">
        <v>0</v>
      </c>
      <c r="AQ231" s="181">
        <v>0</v>
      </c>
      <c r="AR231" s="181">
        <v>0</v>
      </c>
      <c r="AS231" s="181">
        <v>0</v>
      </c>
      <c r="AT231" s="181">
        <v>0</v>
      </c>
      <c r="AU231" s="181">
        <v>0</v>
      </c>
      <c r="AV231" s="181">
        <v>0</v>
      </c>
      <c r="AW231" s="181">
        <v>0</v>
      </c>
      <c r="AX231" s="181">
        <v>0</v>
      </c>
      <c r="AY231" s="181">
        <v>0</v>
      </c>
      <c r="AZ231" s="181">
        <v>0</v>
      </c>
      <c r="BA231" s="181">
        <v>0</v>
      </c>
      <c r="BB231" s="181">
        <v>0</v>
      </c>
      <c r="BC231" s="181">
        <v>0</v>
      </c>
      <c r="BD231" s="181">
        <v>0</v>
      </c>
      <c r="BE231" s="181">
        <v>0</v>
      </c>
      <c r="BF231" s="181">
        <v>0</v>
      </c>
      <c r="BG231" s="181">
        <v>0</v>
      </c>
      <c r="BH231" s="181">
        <v>0</v>
      </c>
      <c r="BI231" s="181">
        <v>0</v>
      </c>
      <c r="BJ231" s="181">
        <v>0</v>
      </c>
      <c r="BK231" s="181">
        <v>0</v>
      </c>
      <c r="BL231" s="181">
        <v>0</v>
      </c>
      <c r="BM231" s="182" t="s">
        <v>467</v>
      </c>
      <c r="BN231" s="182" t="s">
        <v>467</v>
      </c>
      <c r="BO231" s="182" t="s">
        <v>467</v>
      </c>
      <c r="BP231" s="182" t="s">
        <v>467</v>
      </c>
      <c r="BQ231" s="182" t="s">
        <v>467</v>
      </c>
      <c r="BR231" s="182" t="s">
        <v>467</v>
      </c>
      <c r="BS231" s="182" t="s">
        <v>467</v>
      </c>
      <c r="BT231" s="182" t="s">
        <v>467</v>
      </c>
      <c r="BU231" s="182" t="s">
        <v>467</v>
      </c>
      <c r="BV231" s="182" t="s">
        <v>467</v>
      </c>
      <c r="BW231" s="182" t="s">
        <v>467</v>
      </c>
      <c r="BX231" s="182" t="s">
        <v>467</v>
      </c>
      <c r="BY231" s="182" t="s">
        <v>467</v>
      </c>
      <c r="BZ231" s="181">
        <v>0</v>
      </c>
      <c r="CA231" s="181">
        <v>0</v>
      </c>
      <c r="CB231" s="181">
        <v>0</v>
      </c>
      <c r="CC231" s="181">
        <v>0</v>
      </c>
      <c r="CD231" s="181">
        <v>0</v>
      </c>
      <c r="CE231" s="181">
        <v>0</v>
      </c>
      <c r="CF231" s="181">
        <v>0</v>
      </c>
      <c r="CG231" s="181">
        <v>0</v>
      </c>
      <c r="CH231" s="181">
        <v>0</v>
      </c>
      <c r="CI231" s="181">
        <v>0</v>
      </c>
      <c r="CJ231" s="181">
        <v>0</v>
      </c>
      <c r="CK231" s="181">
        <v>0</v>
      </c>
      <c r="CL231" s="181">
        <v>0</v>
      </c>
      <c r="CM231" s="181">
        <v>0</v>
      </c>
      <c r="CN231" s="181">
        <v>0</v>
      </c>
      <c r="CO231" s="181">
        <v>0</v>
      </c>
      <c r="CP231" s="181">
        <v>0</v>
      </c>
      <c r="CQ231" s="182" t="s">
        <v>467</v>
      </c>
      <c r="CR231" s="182" t="s">
        <v>467</v>
      </c>
      <c r="CS231" s="182" t="s">
        <v>467</v>
      </c>
      <c r="CT231" s="181">
        <v>0</v>
      </c>
      <c r="CU231" s="181">
        <v>0</v>
      </c>
      <c r="CV231" s="181">
        <v>0</v>
      </c>
      <c r="CW231" s="181">
        <v>0</v>
      </c>
      <c r="CX231" s="181">
        <v>0</v>
      </c>
      <c r="CY231" s="181">
        <v>0</v>
      </c>
      <c r="CZ231" s="182" t="s">
        <v>467</v>
      </c>
      <c r="DA231" s="182" t="s">
        <v>467</v>
      </c>
      <c r="DB231" s="182" t="s">
        <v>467</v>
      </c>
      <c r="DC231" s="181">
        <v>0</v>
      </c>
      <c r="DD231" s="181">
        <v>0</v>
      </c>
      <c r="DE231" s="181">
        <v>0</v>
      </c>
      <c r="DF231" s="181">
        <v>0</v>
      </c>
      <c r="DG231" s="183">
        <v>0</v>
      </c>
    </row>
    <row r="232" spans="1:111">
      <c r="A232" s="334" t="s">
        <v>985</v>
      </c>
      <c r="B232" s="335" t="s">
        <v>504</v>
      </c>
      <c r="C232" s="335" t="s">
        <v>504</v>
      </c>
      <c r="D232" s="253" t="s">
        <v>986</v>
      </c>
      <c r="E232" s="181">
        <v>38950331.049999997</v>
      </c>
      <c r="F232" s="181">
        <v>38600205.93</v>
      </c>
      <c r="G232" s="181">
        <v>0</v>
      </c>
      <c r="H232" s="181">
        <v>0</v>
      </c>
      <c r="I232" s="181">
        <v>0</v>
      </c>
      <c r="J232" s="181">
        <v>1236.5999999999999</v>
      </c>
      <c r="K232" s="181">
        <v>0</v>
      </c>
      <c r="L232" s="181">
        <v>0</v>
      </c>
      <c r="M232" s="181">
        <v>0</v>
      </c>
      <c r="N232" s="181">
        <v>620364.81000000006</v>
      </c>
      <c r="O232" s="181">
        <v>37506485.960000001</v>
      </c>
      <c r="P232" s="181">
        <v>472118.56</v>
      </c>
      <c r="Q232" s="181">
        <v>0</v>
      </c>
      <c r="R232" s="181">
        <v>0</v>
      </c>
      <c r="S232" s="181">
        <v>0</v>
      </c>
      <c r="T232" s="181">
        <v>0</v>
      </c>
      <c r="U232" s="181">
        <v>0</v>
      </c>
      <c r="V232" s="181">
        <v>0</v>
      </c>
      <c r="W232" s="181">
        <v>0</v>
      </c>
      <c r="X232" s="181">
        <v>0</v>
      </c>
      <c r="Y232" s="181">
        <v>0</v>
      </c>
      <c r="Z232" s="181">
        <v>0</v>
      </c>
      <c r="AA232" s="181">
        <v>0</v>
      </c>
      <c r="AB232" s="181">
        <v>0</v>
      </c>
      <c r="AC232" s="181">
        <v>0</v>
      </c>
      <c r="AD232" s="181">
        <v>0</v>
      </c>
      <c r="AE232" s="181">
        <v>0</v>
      </c>
      <c r="AF232" s="181">
        <v>0</v>
      </c>
      <c r="AG232" s="181">
        <v>0</v>
      </c>
      <c r="AH232" s="181">
        <v>0</v>
      </c>
      <c r="AI232" s="181">
        <v>0</v>
      </c>
      <c r="AJ232" s="181">
        <v>0</v>
      </c>
      <c r="AK232" s="181">
        <v>0</v>
      </c>
      <c r="AL232" s="181">
        <v>0</v>
      </c>
      <c r="AM232" s="181">
        <v>0</v>
      </c>
      <c r="AN232" s="181">
        <v>0</v>
      </c>
      <c r="AO232" s="181">
        <v>0</v>
      </c>
      <c r="AP232" s="181">
        <v>0</v>
      </c>
      <c r="AQ232" s="181">
        <v>0</v>
      </c>
      <c r="AR232" s="181">
        <v>0</v>
      </c>
      <c r="AS232" s="181">
        <v>0</v>
      </c>
      <c r="AT232" s="181">
        <v>0</v>
      </c>
      <c r="AU232" s="181">
        <v>0</v>
      </c>
      <c r="AV232" s="181">
        <v>350125.12</v>
      </c>
      <c r="AW232" s="181">
        <v>0</v>
      </c>
      <c r="AX232" s="181">
        <v>0</v>
      </c>
      <c r="AY232" s="181">
        <v>0</v>
      </c>
      <c r="AZ232" s="181">
        <v>0</v>
      </c>
      <c r="BA232" s="181">
        <v>0</v>
      </c>
      <c r="BB232" s="181">
        <v>0</v>
      </c>
      <c r="BC232" s="181">
        <v>350125.12</v>
      </c>
      <c r="BD232" s="181">
        <v>0</v>
      </c>
      <c r="BE232" s="181">
        <v>0</v>
      </c>
      <c r="BF232" s="181">
        <v>0</v>
      </c>
      <c r="BG232" s="181">
        <v>0</v>
      </c>
      <c r="BH232" s="181">
        <v>0</v>
      </c>
      <c r="BI232" s="181">
        <v>0</v>
      </c>
      <c r="BJ232" s="181">
        <v>0</v>
      </c>
      <c r="BK232" s="181">
        <v>0</v>
      </c>
      <c r="BL232" s="181">
        <v>0</v>
      </c>
      <c r="BM232" s="182" t="s">
        <v>467</v>
      </c>
      <c r="BN232" s="182" t="s">
        <v>467</v>
      </c>
      <c r="BO232" s="182" t="s">
        <v>467</v>
      </c>
      <c r="BP232" s="182" t="s">
        <v>467</v>
      </c>
      <c r="BQ232" s="182" t="s">
        <v>467</v>
      </c>
      <c r="BR232" s="182" t="s">
        <v>467</v>
      </c>
      <c r="BS232" s="182" t="s">
        <v>467</v>
      </c>
      <c r="BT232" s="182" t="s">
        <v>467</v>
      </c>
      <c r="BU232" s="182" t="s">
        <v>467</v>
      </c>
      <c r="BV232" s="182" t="s">
        <v>467</v>
      </c>
      <c r="BW232" s="182" t="s">
        <v>467</v>
      </c>
      <c r="BX232" s="182" t="s">
        <v>467</v>
      </c>
      <c r="BY232" s="182" t="s">
        <v>467</v>
      </c>
      <c r="BZ232" s="181">
        <v>0</v>
      </c>
      <c r="CA232" s="181">
        <v>0</v>
      </c>
      <c r="CB232" s="181">
        <v>0</v>
      </c>
      <c r="CC232" s="181">
        <v>0</v>
      </c>
      <c r="CD232" s="181">
        <v>0</v>
      </c>
      <c r="CE232" s="181">
        <v>0</v>
      </c>
      <c r="CF232" s="181">
        <v>0</v>
      </c>
      <c r="CG232" s="181">
        <v>0</v>
      </c>
      <c r="CH232" s="181">
        <v>0</v>
      </c>
      <c r="CI232" s="181">
        <v>0</v>
      </c>
      <c r="CJ232" s="181">
        <v>0</v>
      </c>
      <c r="CK232" s="181">
        <v>0</v>
      </c>
      <c r="CL232" s="181">
        <v>0</v>
      </c>
      <c r="CM232" s="181">
        <v>0</v>
      </c>
      <c r="CN232" s="181">
        <v>0</v>
      </c>
      <c r="CO232" s="181">
        <v>0</v>
      </c>
      <c r="CP232" s="181">
        <v>0</v>
      </c>
      <c r="CQ232" s="182" t="s">
        <v>467</v>
      </c>
      <c r="CR232" s="182" t="s">
        <v>467</v>
      </c>
      <c r="CS232" s="182" t="s">
        <v>467</v>
      </c>
      <c r="CT232" s="181">
        <v>0</v>
      </c>
      <c r="CU232" s="181">
        <v>0</v>
      </c>
      <c r="CV232" s="181">
        <v>0</v>
      </c>
      <c r="CW232" s="181">
        <v>0</v>
      </c>
      <c r="CX232" s="181">
        <v>0</v>
      </c>
      <c r="CY232" s="181">
        <v>0</v>
      </c>
      <c r="CZ232" s="182" t="s">
        <v>467</v>
      </c>
      <c r="DA232" s="182" t="s">
        <v>467</v>
      </c>
      <c r="DB232" s="182" t="s">
        <v>467</v>
      </c>
      <c r="DC232" s="181">
        <v>0</v>
      </c>
      <c r="DD232" s="181">
        <v>0</v>
      </c>
      <c r="DE232" s="181">
        <v>0</v>
      </c>
      <c r="DF232" s="181">
        <v>0</v>
      </c>
      <c r="DG232" s="183">
        <v>0</v>
      </c>
    </row>
    <row r="233" spans="1:111">
      <c r="A233" s="334" t="s">
        <v>987</v>
      </c>
      <c r="B233" s="335" t="s">
        <v>504</v>
      </c>
      <c r="C233" s="335" t="s">
        <v>504</v>
      </c>
      <c r="D233" s="253" t="s">
        <v>988</v>
      </c>
      <c r="E233" s="181">
        <v>1338806.1499999999</v>
      </c>
      <c r="F233" s="181">
        <v>1337852.42</v>
      </c>
      <c r="G233" s="181">
        <v>0</v>
      </c>
      <c r="H233" s="181">
        <v>0</v>
      </c>
      <c r="I233" s="181">
        <v>0</v>
      </c>
      <c r="J233" s="181">
        <v>0</v>
      </c>
      <c r="K233" s="181">
        <v>0</v>
      </c>
      <c r="L233" s="181">
        <v>543.9</v>
      </c>
      <c r="M233" s="181">
        <v>0</v>
      </c>
      <c r="N233" s="181">
        <v>764114.13</v>
      </c>
      <c r="O233" s="181">
        <v>11322.99</v>
      </c>
      <c r="P233" s="181">
        <v>559179.80000000005</v>
      </c>
      <c r="Q233" s="181">
        <v>0</v>
      </c>
      <c r="R233" s="181">
        <v>0</v>
      </c>
      <c r="S233" s="181">
        <v>2691.6</v>
      </c>
      <c r="T233" s="181">
        <v>0</v>
      </c>
      <c r="U233" s="181">
        <v>0</v>
      </c>
      <c r="V233" s="181">
        <v>0</v>
      </c>
      <c r="W233" s="181">
        <v>0</v>
      </c>
      <c r="X233" s="181">
        <v>0</v>
      </c>
      <c r="Y233" s="181">
        <v>0</v>
      </c>
      <c r="Z233" s="181">
        <v>0</v>
      </c>
      <c r="AA233" s="181">
        <v>0</v>
      </c>
      <c r="AB233" s="181">
        <v>0</v>
      </c>
      <c r="AC233" s="181">
        <v>0</v>
      </c>
      <c r="AD233" s="181">
        <v>0</v>
      </c>
      <c r="AE233" s="181">
        <v>0</v>
      </c>
      <c r="AF233" s="181">
        <v>0</v>
      </c>
      <c r="AG233" s="181">
        <v>0</v>
      </c>
      <c r="AH233" s="181">
        <v>0</v>
      </c>
      <c r="AI233" s="181">
        <v>0</v>
      </c>
      <c r="AJ233" s="181">
        <v>0</v>
      </c>
      <c r="AK233" s="181">
        <v>0</v>
      </c>
      <c r="AL233" s="181">
        <v>0</v>
      </c>
      <c r="AM233" s="181">
        <v>0</v>
      </c>
      <c r="AN233" s="181">
        <v>0</v>
      </c>
      <c r="AO233" s="181">
        <v>0</v>
      </c>
      <c r="AP233" s="181">
        <v>0</v>
      </c>
      <c r="AQ233" s="181">
        <v>0</v>
      </c>
      <c r="AR233" s="181">
        <v>0</v>
      </c>
      <c r="AS233" s="181">
        <v>0</v>
      </c>
      <c r="AT233" s="181">
        <v>0</v>
      </c>
      <c r="AU233" s="181">
        <v>0</v>
      </c>
      <c r="AV233" s="181">
        <v>953.73</v>
      </c>
      <c r="AW233" s="181">
        <v>0</v>
      </c>
      <c r="AX233" s="181">
        <v>0</v>
      </c>
      <c r="AY233" s="181">
        <v>0</v>
      </c>
      <c r="AZ233" s="181">
        <v>0</v>
      </c>
      <c r="BA233" s="181">
        <v>0</v>
      </c>
      <c r="BB233" s="181">
        <v>0</v>
      </c>
      <c r="BC233" s="181">
        <v>953.73</v>
      </c>
      <c r="BD233" s="181">
        <v>0</v>
      </c>
      <c r="BE233" s="181">
        <v>0</v>
      </c>
      <c r="BF233" s="181">
        <v>0</v>
      </c>
      <c r="BG233" s="181">
        <v>0</v>
      </c>
      <c r="BH233" s="181">
        <v>0</v>
      </c>
      <c r="BI233" s="181">
        <v>0</v>
      </c>
      <c r="BJ233" s="181">
        <v>0</v>
      </c>
      <c r="BK233" s="181">
        <v>0</v>
      </c>
      <c r="BL233" s="181">
        <v>0</v>
      </c>
      <c r="BM233" s="182" t="s">
        <v>467</v>
      </c>
      <c r="BN233" s="182" t="s">
        <v>467</v>
      </c>
      <c r="BO233" s="182" t="s">
        <v>467</v>
      </c>
      <c r="BP233" s="182" t="s">
        <v>467</v>
      </c>
      <c r="BQ233" s="182" t="s">
        <v>467</v>
      </c>
      <c r="BR233" s="182" t="s">
        <v>467</v>
      </c>
      <c r="BS233" s="182" t="s">
        <v>467</v>
      </c>
      <c r="BT233" s="182" t="s">
        <v>467</v>
      </c>
      <c r="BU233" s="182" t="s">
        <v>467</v>
      </c>
      <c r="BV233" s="182" t="s">
        <v>467</v>
      </c>
      <c r="BW233" s="182" t="s">
        <v>467</v>
      </c>
      <c r="BX233" s="182" t="s">
        <v>467</v>
      </c>
      <c r="BY233" s="182" t="s">
        <v>467</v>
      </c>
      <c r="BZ233" s="181">
        <v>0</v>
      </c>
      <c r="CA233" s="181">
        <v>0</v>
      </c>
      <c r="CB233" s="181">
        <v>0</v>
      </c>
      <c r="CC233" s="181">
        <v>0</v>
      </c>
      <c r="CD233" s="181">
        <v>0</v>
      </c>
      <c r="CE233" s="181">
        <v>0</v>
      </c>
      <c r="CF233" s="181">
        <v>0</v>
      </c>
      <c r="CG233" s="181">
        <v>0</v>
      </c>
      <c r="CH233" s="181">
        <v>0</v>
      </c>
      <c r="CI233" s="181">
        <v>0</v>
      </c>
      <c r="CJ233" s="181">
        <v>0</v>
      </c>
      <c r="CK233" s="181">
        <v>0</v>
      </c>
      <c r="CL233" s="181">
        <v>0</v>
      </c>
      <c r="CM233" s="181">
        <v>0</v>
      </c>
      <c r="CN233" s="181">
        <v>0</v>
      </c>
      <c r="CO233" s="181">
        <v>0</v>
      </c>
      <c r="CP233" s="181">
        <v>0</v>
      </c>
      <c r="CQ233" s="182" t="s">
        <v>467</v>
      </c>
      <c r="CR233" s="182" t="s">
        <v>467</v>
      </c>
      <c r="CS233" s="182" t="s">
        <v>467</v>
      </c>
      <c r="CT233" s="181">
        <v>0</v>
      </c>
      <c r="CU233" s="181">
        <v>0</v>
      </c>
      <c r="CV233" s="181">
        <v>0</v>
      </c>
      <c r="CW233" s="181">
        <v>0</v>
      </c>
      <c r="CX233" s="181">
        <v>0</v>
      </c>
      <c r="CY233" s="181">
        <v>0</v>
      </c>
      <c r="CZ233" s="182" t="s">
        <v>467</v>
      </c>
      <c r="DA233" s="182" t="s">
        <v>467</v>
      </c>
      <c r="DB233" s="182" t="s">
        <v>467</v>
      </c>
      <c r="DC233" s="181">
        <v>0</v>
      </c>
      <c r="DD233" s="181">
        <v>0</v>
      </c>
      <c r="DE233" s="181">
        <v>0</v>
      </c>
      <c r="DF233" s="181">
        <v>0</v>
      </c>
      <c r="DG233" s="183">
        <v>0</v>
      </c>
    </row>
    <row r="234" spans="1:111">
      <c r="A234" s="334" t="s">
        <v>989</v>
      </c>
      <c r="B234" s="335" t="s">
        <v>504</v>
      </c>
      <c r="C234" s="335" t="s">
        <v>504</v>
      </c>
      <c r="D234" s="253" t="s">
        <v>990</v>
      </c>
      <c r="E234" s="181">
        <v>894800</v>
      </c>
      <c r="F234" s="181">
        <v>894800</v>
      </c>
      <c r="G234" s="181">
        <v>894800</v>
      </c>
      <c r="H234" s="181">
        <v>0</v>
      </c>
      <c r="I234" s="181">
        <v>0</v>
      </c>
      <c r="J234" s="181">
        <v>0</v>
      </c>
      <c r="K234" s="181">
        <v>0</v>
      </c>
      <c r="L234" s="181">
        <v>0</v>
      </c>
      <c r="M234" s="181">
        <v>0</v>
      </c>
      <c r="N234" s="181">
        <v>0</v>
      </c>
      <c r="O234" s="181">
        <v>0</v>
      </c>
      <c r="P234" s="181">
        <v>0</v>
      </c>
      <c r="Q234" s="181">
        <v>0</v>
      </c>
      <c r="R234" s="181">
        <v>0</v>
      </c>
      <c r="S234" s="181">
        <v>0</v>
      </c>
      <c r="T234" s="181">
        <v>0</v>
      </c>
      <c r="U234" s="181">
        <v>0</v>
      </c>
      <c r="V234" s="181">
        <v>0</v>
      </c>
      <c r="W234" s="181">
        <v>0</v>
      </c>
      <c r="X234" s="181">
        <v>0</v>
      </c>
      <c r="Y234" s="181">
        <v>0</v>
      </c>
      <c r="Z234" s="181">
        <v>0</v>
      </c>
      <c r="AA234" s="181">
        <v>0</v>
      </c>
      <c r="AB234" s="181">
        <v>0</v>
      </c>
      <c r="AC234" s="181">
        <v>0</v>
      </c>
      <c r="AD234" s="181">
        <v>0</v>
      </c>
      <c r="AE234" s="181">
        <v>0</v>
      </c>
      <c r="AF234" s="181">
        <v>0</v>
      </c>
      <c r="AG234" s="181">
        <v>0</v>
      </c>
      <c r="AH234" s="181">
        <v>0</v>
      </c>
      <c r="AI234" s="181">
        <v>0</v>
      </c>
      <c r="AJ234" s="181">
        <v>0</v>
      </c>
      <c r="AK234" s="181">
        <v>0</v>
      </c>
      <c r="AL234" s="181">
        <v>0</v>
      </c>
      <c r="AM234" s="181">
        <v>0</v>
      </c>
      <c r="AN234" s="181">
        <v>0</v>
      </c>
      <c r="AO234" s="181">
        <v>0</v>
      </c>
      <c r="AP234" s="181">
        <v>0</v>
      </c>
      <c r="AQ234" s="181">
        <v>0</v>
      </c>
      <c r="AR234" s="181">
        <v>0</v>
      </c>
      <c r="AS234" s="181">
        <v>0</v>
      </c>
      <c r="AT234" s="181">
        <v>0</v>
      </c>
      <c r="AU234" s="181">
        <v>0</v>
      </c>
      <c r="AV234" s="181">
        <v>0</v>
      </c>
      <c r="AW234" s="181">
        <v>0</v>
      </c>
      <c r="AX234" s="181">
        <v>0</v>
      </c>
      <c r="AY234" s="181">
        <v>0</v>
      </c>
      <c r="AZ234" s="181">
        <v>0</v>
      </c>
      <c r="BA234" s="181">
        <v>0</v>
      </c>
      <c r="BB234" s="181">
        <v>0</v>
      </c>
      <c r="BC234" s="181">
        <v>0</v>
      </c>
      <c r="BD234" s="181">
        <v>0</v>
      </c>
      <c r="BE234" s="181">
        <v>0</v>
      </c>
      <c r="BF234" s="181">
        <v>0</v>
      </c>
      <c r="BG234" s="181">
        <v>0</v>
      </c>
      <c r="BH234" s="181">
        <v>0</v>
      </c>
      <c r="BI234" s="181">
        <v>0</v>
      </c>
      <c r="BJ234" s="181">
        <v>0</v>
      </c>
      <c r="BK234" s="181">
        <v>0</v>
      </c>
      <c r="BL234" s="181">
        <v>0</v>
      </c>
      <c r="BM234" s="182" t="s">
        <v>467</v>
      </c>
      <c r="BN234" s="182" t="s">
        <v>467</v>
      </c>
      <c r="BO234" s="182" t="s">
        <v>467</v>
      </c>
      <c r="BP234" s="182" t="s">
        <v>467</v>
      </c>
      <c r="BQ234" s="182" t="s">
        <v>467</v>
      </c>
      <c r="BR234" s="182" t="s">
        <v>467</v>
      </c>
      <c r="BS234" s="182" t="s">
        <v>467</v>
      </c>
      <c r="BT234" s="182" t="s">
        <v>467</v>
      </c>
      <c r="BU234" s="182" t="s">
        <v>467</v>
      </c>
      <c r="BV234" s="182" t="s">
        <v>467</v>
      </c>
      <c r="BW234" s="182" t="s">
        <v>467</v>
      </c>
      <c r="BX234" s="182" t="s">
        <v>467</v>
      </c>
      <c r="BY234" s="182" t="s">
        <v>467</v>
      </c>
      <c r="BZ234" s="181">
        <v>0</v>
      </c>
      <c r="CA234" s="181">
        <v>0</v>
      </c>
      <c r="CB234" s="181">
        <v>0</v>
      </c>
      <c r="CC234" s="181">
        <v>0</v>
      </c>
      <c r="CD234" s="181">
        <v>0</v>
      </c>
      <c r="CE234" s="181">
        <v>0</v>
      </c>
      <c r="CF234" s="181">
        <v>0</v>
      </c>
      <c r="CG234" s="181">
        <v>0</v>
      </c>
      <c r="CH234" s="181">
        <v>0</v>
      </c>
      <c r="CI234" s="181">
        <v>0</v>
      </c>
      <c r="CJ234" s="181">
        <v>0</v>
      </c>
      <c r="CK234" s="181">
        <v>0</v>
      </c>
      <c r="CL234" s="181">
        <v>0</v>
      </c>
      <c r="CM234" s="181">
        <v>0</v>
      </c>
      <c r="CN234" s="181">
        <v>0</v>
      </c>
      <c r="CO234" s="181">
        <v>0</v>
      </c>
      <c r="CP234" s="181">
        <v>0</v>
      </c>
      <c r="CQ234" s="182" t="s">
        <v>467</v>
      </c>
      <c r="CR234" s="182" t="s">
        <v>467</v>
      </c>
      <c r="CS234" s="182" t="s">
        <v>467</v>
      </c>
      <c r="CT234" s="181">
        <v>0</v>
      </c>
      <c r="CU234" s="181">
        <v>0</v>
      </c>
      <c r="CV234" s="181">
        <v>0</v>
      </c>
      <c r="CW234" s="181">
        <v>0</v>
      </c>
      <c r="CX234" s="181">
        <v>0</v>
      </c>
      <c r="CY234" s="181">
        <v>0</v>
      </c>
      <c r="CZ234" s="182" t="s">
        <v>467</v>
      </c>
      <c r="DA234" s="182" t="s">
        <v>467</v>
      </c>
      <c r="DB234" s="182" t="s">
        <v>467</v>
      </c>
      <c r="DC234" s="181">
        <v>0</v>
      </c>
      <c r="DD234" s="181">
        <v>0</v>
      </c>
      <c r="DE234" s="181">
        <v>0</v>
      </c>
      <c r="DF234" s="181">
        <v>0</v>
      </c>
      <c r="DG234" s="183">
        <v>0</v>
      </c>
    </row>
    <row r="235" spans="1:111">
      <c r="A235" s="334" t="s">
        <v>991</v>
      </c>
      <c r="B235" s="335" t="s">
        <v>504</v>
      </c>
      <c r="C235" s="335" t="s">
        <v>504</v>
      </c>
      <c r="D235" s="253" t="s">
        <v>259</v>
      </c>
      <c r="E235" s="181">
        <v>894800</v>
      </c>
      <c r="F235" s="181">
        <v>894800</v>
      </c>
      <c r="G235" s="181">
        <v>894800</v>
      </c>
      <c r="H235" s="181">
        <v>0</v>
      </c>
      <c r="I235" s="181">
        <v>0</v>
      </c>
      <c r="J235" s="181">
        <v>0</v>
      </c>
      <c r="K235" s="181">
        <v>0</v>
      </c>
      <c r="L235" s="181">
        <v>0</v>
      </c>
      <c r="M235" s="181">
        <v>0</v>
      </c>
      <c r="N235" s="181">
        <v>0</v>
      </c>
      <c r="O235" s="181">
        <v>0</v>
      </c>
      <c r="P235" s="181">
        <v>0</v>
      </c>
      <c r="Q235" s="181">
        <v>0</v>
      </c>
      <c r="R235" s="181">
        <v>0</v>
      </c>
      <c r="S235" s="181">
        <v>0</v>
      </c>
      <c r="T235" s="181">
        <v>0</v>
      </c>
      <c r="U235" s="181">
        <v>0</v>
      </c>
      <c r="V235" s="181">
        <v>0</v>
      </c>
      <c r="W235" s="181">
        <v>0</v>
      </c>
      <c r="X235" s="181">
        <v>0</v>
      </c>
      <c r="Y235" s="181">
        <v>0</v>
      </c>
      <c r="Z235" s="181">
        <v>0</v>
      </c>
      <c r="AA235" s="181">
        <v>0</v>
      </c>
      <c r="AB235" s="181">
        <v>0</v>
      </c>
      <c r="AC235" s="181">
        <v>0</v>
      </c>
      <c r="AD235" s="181">
        <v>0</v>
      </c>
      <c r="AE235" s="181">
        <v>0</v>
      </c>
      <c r="AF235" s="181">
        <v>0</v>
      </c>
      <c r="AG235" s="181">
        <v>0</v>
      </c>
      <c r="AH235" s="181">
        <v>0</v>
      </c>
      <c r="AI235" s="181">
        <v>0</v>
      </c>
      <c r="AJ235" s="181">
        <v>0</v>
      </c>
      <c r="AK235" s="181">
        <v>0</v>
      </c>
      <c r="AL235" s="181">
        <v>0</v>
      </c>
      <c r="AM235" s="181">
        <v>0</v>
      </c>
      <c r="AN235" s="181">
        <v>0</v>
      </c>
      <c r="AO235" s="181">
        <v>0</v>
      </c>
      <c r="AP235" s="181">
        <v>0</v>
      </c>
      <c r="AQ235" s="181">
        <v>0</v>
      </c>
      <c r="AR235" s="181">
        <v>0</v>
      </c>
      <c r="AS235" s="181">
        <v>0</v>
      </c>
      <c r="AT235" s="181">
        <v>0</v>
      </c>
      <c r="AU235" s="181">
        <v>0</v>
      </c>
      <c r="AV235" s="181">
        <v>0</v>
      </c>
      <c r="AW235" s="181">
        <v>0</v>
      </c>
      <c r="AX235" s="181">
        <v>0</v>
      </c>
      <c r="AY235" s="181">
        <v>0</v>
      </c>
      <c r="AZ235" s="181">
        <v>0</v>
      </c>
      <c r="BA235" s="181">
        <v>0</v>
      </c>
      <c r="BB235" s="181">
        <v>0</v>
      </c>
      <c r="BC235" s="181">
        <v>0</v>
      </c>
      <c r="BD235" s="181">
        <v>0</v>
      </c>
      <c r="BE235" s="181">
        <v>0</v>
      </c>
      <c r="BF235" s="181">
        <v>0</v>
      </c>
      <c r="BG235" s="181">
        <v>0</v>
      </c>
      <c r="BH235" s="181">
        <v>0</v>
      </c>
      <c r="BI235" s="181">
        <v>0</v>
      </c>
      <c r="BJ235" s="181">
        <v>0</v>
      </c>
      <c r="BK235" s="181">
        <v>0</v>
      </c>
      <c r="BL235" s="181">
        <v>0</v>
      </c>
      <c r="BM235" s="182" t="s">
        <v>467</v>
      </c>
      <c r="BN235" s="182" t="s">
        <v>467</v>
      </c>
      <c r="BO235" s="182" t="s">
        <v>467</v>
      </c>
      <c r="BP235" s="182" t="s">
        <v>467</v>
      </c>
      <c r="BQ235" s="182" t="s">
        <v>467</v>
      </c>
      <c r="BR235" s="182" t="s">
        <v>467</v>
      </c>
      <c r="BS235" s="182" t="s">
        <v>467</v>
      </c>
      <c r="BT235" s="182" t="s">
        <v>467</v>
      </c>
      <c r="BU235" s="182" t="s">
        <v>467</v>
      </c>
      <c r="BV235" s="182" t="s">
        <v>467</v>
      </c>
      <c r="BW235" s="182" t="s">
        <v>467</v>
      </c>
      <c r="BX235" s="182" t="s">
        <v>467</v>
      </c>
      <c r="BY235" s="182" t="s">
        <v>467</v>
      </c>
      <c r="BZ235" s="181">
        <v>0</v>
      </c>
      <c r="CA235" s="181">
        <v>0</v>
      </c>
      <c r="CB235" s="181">
        <v>0</v>
      </c>
      <c r="CC235" s="181">
        <v>0</v>
      </c>
      <c r="CD235" s="181">
        <v>0</v>
      </c>
      <c r="CE235" s="181">
        <v>0</v>
      </c>
      <c r="CF235" s="181">
        <v>0</v>
      </c>
      <c r="CG235" s="181">
        <v>0</v>
      </c>
      <c r="CH235" s="181">
        <v>0</v>
      </c>
      <c r="CI235" s="181">
        <v>0</v>
      </c>
      <c r="CJ235" s="181">
        <v>0</v>
      </c>
      <c r="CK235" s="181">
        <v>0</v>
      </c>
      <c r="CL235" s="181">
        <v>0</v>
      </c>
      <c r="CM235" s="181">
        <v>0</v>
      </c>
      <c r="CN235" s="181">
        <v>0</v>
      </c>
      <c r="CO235" s="181">
        <v>0</v>
      </c>
      <c r="CP235" s="181">
        <v>0</v>
      </c>
      <c r="CQ235" s="182" t="s">
        <v>467</v>
      </c>
      <c r="CR235" s="182" t="s">
        <v>467</v>
      </c>
      <c r="CS235" s="182" t="s">
        <v>467</v>
      </c>
      <c r="CT235" s="181">
        <v>0</v>
      </c>
      <c r="CU235" s="181">
        <v>0</v>
      </c>
      <c r="CV235" s="181">
        <v>0</v>
      </c>
      <c r="CW235" s="181">
        <v>0</v>
      </c>
      <c r="CX235" s="181">
        <v>0</v>
      </c>
      <c r="CY235" s="181">
        <v>0</v>
      </c>
      <c r="CZ235" s="182" t="s">
        <v>467</v>
      </c>
      <c r="DA235" s="182" t="s">
        <v>467</v>
      </c>
      <c r="DB235" s="182" t="s">
        <v>467</v>
      </c>
      <c r="DC235" s="181">
        <v>0</v>
      </c>
      <c r="DD235" s="181">
        <v>0</v>
      </c>
      <c r="DE235" s="181">
        <v>0</v>
      </c>
      <c r="DF235" s="181">
        <v>0</v>
      </c>
      <c r="DG235" s="183">
        <v>0</v>
      </c>
    </row>
    <row r="236" spans="1:111">
      <c r="A236" s="334" t="s">
        <v>992</v>
      </c>
      <c r="B236" s="335" t="s">
        <v>504</v>
      </c>
      <c r="C236" s="335" t="s">
        <v>504</v>
      </c>
      <c r="D236" s="253" t="s">
        <v>260</v>
      </c>
      <c r="E236" s="181">
        <v>37601269.979999997</v>
      </c>
      <c r="F236" s="181">
        <v>12135536.289999999</v>
      </c>
      <c r="G236" s="181">
        <v>3969419.5</v>
      </c>
      <c r="H236" s="181">
        <v>2718193</v>
      </c>
      <c r="I236" s="181">
        <v>1081545</v>
      </c>
      <c r="J236" s="181">
        <v>392440.5</v>
      </c>
      <c r="K236" s="181">
        <v>2688488</v>
      </c>
      <c r="L236" s="181">
        <v>712348.6</v>
      </c>
      <c r="M236" s="181">
        <v>0</v>
      </c>
      <c r="N236" s="181">
        <v>110995.05</v>
      </c>
      <c r="O236" s="181">
        <v>0</v>
      </c>
      <c r="P236" s="181">
        <v>39725.199999999997</v>
      </c>
      <c r="Q236" s="181">
        <v>275806</v>
      </c>
      <c r="R236" s="181">
        <v>0</v>
      </c>
      <c r="S236" s="181">
        <v>146575.44</v>
      </c>
      <c r="T236" s="181">
        <v>1426145.45</v>
      </c>
      <c r="U236" s="181">
        <v>19193.52</v>
      </c>
      <c r="V236" s="181">
        <v>0</v>
      </c>
      <c r="W236" s="181">
        <v>0</v>
      </c>
      <c r="X236" s="181">
        <v>309</v>
      </c>
      <c r="Y236" s="181">
        <v>0</v>
      </c>
      <c r="Z236" s="181">
        <v>12888.01</v>
      </c>
      <c r="AA236" s="181">
        <v>155046.22</v>
      </c>
      <c r="AB236" s="181">
        <v>0</v>
      </c>
      <c r="AC236" s="181">
        <v>31440</v>
      </c>
      <c r="AD236" s="181">
        <v>79244.5</v>
      </c>
      <c r="AE236" s="181">
        <v>0</v>
      </c>
      <c r="AF236" s="181">
        <v>0</v>
      </c>
      <c r="AG236" s="181">
        <v>0</v>
      </c>
      <c r="AH236" s="181">
        <v>5851</v>
      </c>
      <c r="AI236" s="181">
        <v>7030</v>
      </c>
      <c r="AJ236" s="181">
        <v>35623</v>
      </c>
      <c r="AK236" s="181">
        <v>0</v>
      </c>
      <c r="AL236" s="181">
        <v>0</v>
      </c>
      <c r="AM236" s="181">
        <v>0</v>
      </c>
      <c r="AN236" s="181">
        <v>4600</v>
      </c>
      <c r="AO236" s="181">
        <v>0</v>
      </c>
      <c r="AP236" s="181">
        <v>185407.2</v>
      </c>
      <c r="AQ236" s="181">
        <v>720</v>
      </c>
      <c r="AR236" s="181">
        <v>8100</v>
      </c>
      <c r="AS236" s="181">
        <v>880513</v>
      </c>
      <c r="AT236" s="181">
        <v>0</v>
      </c>
      <c r="AU236" s="181">
        <v>180</v>
      </c>
      <c r="AV236" s="181">
        <v>39588.239999999998</v>
      </c>
      <c r="AW236" s="181">
        <v>0</v>
      </c>
      <c r="AX236" s="181">
        <v>0</v>
      </c>
      <c r="AY236" s="181">
        <v>0</v>
      </c>
      <c r="AZ236" s="181">
        <v>0</v>
      </c>
      <c r="BA236" s="181">
        <v>39588.239999999998</v>
      </c>
      <c r="BB236" s="181">
        <v>0</v>
      </c>
      <c r="BC236" s="181">
        <v>0</v>
      </c>
      <c r="BD236" s="181">
        <v>0</v>
      </c>
      <c r="BE236" s="181">
        <v>0</v>
      </c>
      <c r="BF236" s="181">
        <v>0</v>
      </c>
      <c r="BG236" s="181">
        <v>0</v>
      </c>
      <c r="BH236" s="181">
        <v>0</v>
      </c>
      <c r="BI236" s="181">
        <v>0</v>
      </c>
      <c r="BJ236" s="181">
        <v>0</v>
      </c>
      <c r="BK236" s="181">
        <v>0</v>
      </c>
      <c r="BL236" s="181">
        <v>0</v>
      </c>
      <c r="BM236" s="182" t="s">
        <v>467</v>
      </c>
      <c r="BN236" s="182" t="s">
        <v>467</v>
      </c>
      <c r="BO236" s="182" t="s">
        <v>467</v>
      </c>
      <c r="BP236" s="182" t="s">
        <v>467</v>
      </c>
      <c r="BQ236" s="182" t="s">
        <v>467</v>
      </c>
      <c r="BR236" s="182" t="s">
        <v>467</v>
      </c>
      <c r="BS236" s="182" t="s">
        <v>467</v>
      </c>
      <c r="BT236" s="182" t="s">
        <v>467</v>
      </c>
      <c r="BU236" s="182" t="s">
        <v>467</v>
      </c>
      <c r="BV236" s="182" t="s">
        <v>467</v>
      </c>
      <c r="BW236" s="182" t="s">
        <v>467</v>
      </c>
      <c r="BX236" s="182" t="s">
        <v>467</v>
      </c>
      <c r="BY236" s="182" t="s">
        <v>467</v>
      </c>
      <c r="BZ236" s="181">
        <v>24000000</v>
      </c>
      <c r="CA236" s="181">
        <v>0</v>
      </c>
      <c r="CB236" s="181">
        <v>0</v>
      </c>
      <c r="CC236" s="181">
        <v>24000000</v>
      </c>
      <c r="CD236" s="181">
        <v>0</v>
      </c>
      <c r="CE236" s="181">
        <v>0</v>
      </c>
      <c r="CF236" s="181">
        <v>0</v>
      </c>
      <c r="CG236" s="181">
        <v>0</v>
      </c>
      <c r="CH236" s="181">
        <v>0</v>
      </c>
      <c r="CI236" s="181">
        <v>0</v>
      </c>
      <c r="CJ236" s="181">
        <v>0</v>
      </c>
      <c r="CK236" s="181">
        <v>0</v>
      </c>
      <c r="CL236" s="181">
        <v>0</v>
      </c>
      <c r="CM236" s="181">
        <v>0</v>
      </c>
      <c r="CN236" s="181">
        <v>0</v>
      </c>
      <c r="CO236" s="181">
        <v>0</v>
      </c>
      <c r="CP236" s="181">
        <v>0</v>
      </c>
      <c r="CQ236" s="182" t="s">
        <v>467</v>
      </c>
      <c r="CR236" s="182" t="s">
        <v>467</v>
      </c>
      <c r="CS236" s="182" t="s">
        <v>467</v>
      </c>
      <c r="CT236" s="181">
        <v>0</v>
      </c>
      <c r="CU236" s="181">
        <v>0</v>
      </c>
      <c r="CV236" s="181">
        <v>0</v>
      </c>
      <c r="CW236" s="181">
        <v>0</v>
      </c>
      <c r="CX236" s="181">
        <v>0</v>
      </c>
      <c r="CY236" s="181">
        <v>0</v>
      </c>
      <c r="CZ236" s="182" t="s">
        <v>467</v>
      </c>
      <c r="DA236" s="182" t="s">
        <v>467</v>
      </c>
      <c r="DB236" s="182" t="s">
        <v>467</v>
      </c>
      <c r="DC236" s="181">
        <v>0</v>
      </c>
      <c r="DD236" s="181">
        <v>0</v>
      </c>
      <c r="DE236" s="181">
        <v>0</v>
      </c>
      <c r="DF236" s="181">
        <v>0</v>
      </c>
      <c r="DG236" s="183">
        <v>0</v>
      </c>
    </row>
    <row r="237" spans="1:111">
      <c r="A237" s="334" t="s">
        <v>993</v>
      </c>
      <c r="B237" s="335" t="s">
        <v>504</v>
      </c>
      <c r="C237" s="335" t="s">
        <v>504</v>
      </c>
      <c r="D237" s="253" t="s">
        <v>994</v>
      </c>
      <c r="E237" s="181">
        <v>3329588.47</v>
      </c>
      <c r="F237" s="181">
        <v>2888261.44</v>
      </c>
      <c r="G237" s="181">
        <v>1121155</v>
      </c>
      <c r="H237" s="181">
        <v>762776</v>
      </c>
      <c r="I237" s="181">
        <v>816707</v>
      </c>
      <c r="J237" s="181">
        <v>69946</v>
      </c>
      <c r="K237" s="181">
        <v>30000</v>
      </c>
      <c r="L237" s="181">
        <v>0</v>
      </c>
      <c r="M237" s="181">
        <v>0</v>
      </c>
      <c r="N237" s="181">
        <v>0</v>
      </c>
      <c r="O237" s="181">
        <v>0</v>
      </c>
      <c r="P237" s="181">
        <v>1542</v>
      </c>
      <c r="Q237" s="181">
        <v>0</v>
      </c>
      <c r="R237" s="181">
        <v>0</v>
      </c>
      <c r="S237" s="181">
        <v>86135.44</v>
      </c>
      <c r="T237" s="181">
        <v>441327.03</v>
      </c>
      <c r="U237" s="181">
        <v>6433.52</v>
      </c>
      <c r="V237" s="181">
        <v>0</v>
      </c>
      <c r="W237" s="181">
        <v>0</v>
      </c>
      <c r="X237" s="181">
        <v>269</v>
      </c>
      <c r="Y237" s="181">
        <v>0</v>
      </c>
      <c r="Z237" s="181">
        <v>12888.01</v>
      </c>
      <c r="AA237" s="181">
        <v>33511</v>
      </c>
      <c r="AB237" s="181">
        <v>0</v>
      </c>
      <c r="AC237" s="181">
        <v>31440</v>
      </c>
      <c r="AD237" s="181">
        <v>60629.5</v>
      </c>
      <c r="AE237" s="181">
        <v>0</v>
      </c>
      <c r="AF237" s="181">
        <v>0</v>
      </c>
      <c r="AG237" s="181">
        <v>0</v>
      </c>
      <c r="AH237" s="181">
        <v>3455</v>
      </c>
      <c r="AI237" s="181">
        <v>7030</v>
      </c>
      <c r="AJ237" s="181">
        <v>24918</v>
      </c>
      <c r="AK237" s="181">
        <v>0</v>
      </c>
      <c r="AL237" s="181">
        <v>0</v>
      </c>
      <c r="AM237" s="181">
        <v>0</v>
      </c>
      <c r="AN237" s="181">
        <v>0</v>
      </c>
      <c r="AO237" s="181">
        <v>0</v>
      </c>
      <c r="AP237" s="181">
        <v>49523</v>
      </c>
      <c r="AQ237" s="181">
        <v>0</v>
      </c>
      <c r="AR237" s="181">
        <v>300</v>
      </c>
      <c r="AS237" s="181">
        <v>210750</v>
      </c>
      <c r="AT237" s="181">
        <v>0</v>
      </c>
      <c r="AU237" s="181">
        <v>180</v>
      </c>
      <c r="AV237" s="181">
        <v>0</v>
      </c>
      <c r="AW237" s="181">
        <v>0</v>
      </c>
      <c r="AX237" s="181">
        <v>0</v>
      </c>
      <c r="AY237" s="181">
        <v>0</v>
      </c>
      <c r="AZ237" s="181">
        <v>0</v>
      </c>
      <c r="BA237" s="181">
        <v>0</v>
      </c>
      <c r="BB237" s="181">
        <v>0</v>
      </c>
      <c r="BC237" s="181">
        <v>0</v>
      </c>
      <c r="BD237" s="181">
        <v>0</v>
      </c>
      <c r="BE237" s="181">
        <v>0</v>
      </c>
      <c r="BF237" s="181">
        <v>0</v>
      </c>
      <c r="BG237" s="181">
        <v>0</v>
      </c>
      <c r="BH237" s="181">
        <v>0</v>
      </c>
      <c r="BI237" s="181">
        <v>0</v>
      </c>
      <c r="BJ237" s="181">
        <v>0</v>
      </c>
      <c r="BK237" s="181">
        <v>0</v>
      </c>
      <c r="BL237" s="181">
        <v>0</v>
      </c>
      <c r="BM237" s="182" t="s">
        <v>467</v>
      </c>
      <c r="BN237" s="182" t="s">
        <v>467</v>
      </c>
      <c r="BO237" s="182" t="s">
        <v>467</v>
      </c>
      <c r="BP237" s="182" t="s">
        <v>467</v>
      </c>
      <c r="BQ237" s="182" t="s">
        <v>467</v>
      </c>
      <c r="BR237" s="182" t="s">
        <v>467</v>
      </c>
      <c r="BS237" s="182" t="s">
        <v>467</v>
      </c>
      <c r="BT237" s="182" t="s">
        <v>467</v>
      </c>
      <c r="BU237" s="182" t="s">
        <v>467</v>
      </c>
      <c r="BV237" s="182" t="s">
        <v>467</v>
      </c>
      <c r="BW237" s="182" t="s">
        <v>467</v>
      </c>
      <c r="BX237" s="182" t="s">
        <v>467</v>
      </c>
      <c r="BY237" s="182" t="s">
        <v>467</v>
      </c>
      <c r="BZ237" s="181">
        <v>0</v>
      </c>
      <c r="CA237" s="181">
        <v>0</v>
      </c>
      <c r="CB237" s="181">
        <v>0</v>
      </c>
      <c r="CC237" s="181">
        <v>0</v>
      </c>
      <c r="CD237" s="181">
        <v>0</v>
      </c>
      <c r="CE237" s="181">
        <v>0</v>
      </c>
      <c r="CF237" s="181">
        <v>0</v>
      </c>
      <c r="CG237" s="181">
        <v>0</v>
      </c>
      <c r="CH237" s="181">
        <v>0</v>
      </c>
      <c r="CI237" s="181">
        <v>0</v>
      </c>
      <c r="CJ237" s="181">
        <v>0</v>
      </c>
      <c r="CK237" s="181">
        <v>0</v>
      </c>
      <c r="CL237" s="181">
        <v>0</v>
      </c>
      <c r="CM237" s="181">
        <v>0</v>
      </c>
      <c r="CN237" s="181">
        <v>0</v>
      </c>
      <c r="CO237" s="181">
        <v>0</v>
      </c>
      <c r="CP237" s="181">
        <v>0</v>
      </c>
      <c r="CQ237" s="182" t="s">
        <v>467</v>
      </c>
      <c r="CR237" s="182" t="s">
        <v>467</v>
      </c>
      <c r="CS237" s="182" t="s">
        <v>467</v>
      </c>
      <c r="CT237" s="181">
        <v>0</v>
      </c>
      <c r="CU237" s="181">
        <v>0</v>
      </c>
      <c r="CV237" s="181">
        <v>0</v>
      </c>
      <c r="CW237" s="181">
        <v>0</v>
      </c>
      <c r="CX237" s="181">
        <v>0</v>
      </c>
      <c r="CY237" s="181">
        <v>0</v>
      </c>
      <c r="CZ237" s="182" t="s">
        <v>467</v>
      </c>
      <c r="DA237" s="182" t="s">
        <v>467</v>
      </c>
      <c r="DB237" s="182" t="s">
        <v>467</v>
      </c>
      <c r="DC237" s="181">
        <v>0</v>
      </c>
      <c r="DD237" s="181">
        <v>0</v>
      </c>
      <c r="DE237" s="181">
        <v>0</v>
      </c>
      <c r="DF237" s="181">
        <v>0</v>
      </c>
      <c r="DG237" s="183">
        <v>0</v>
      </c>
    </row>
    <row r="238" spans="1:111">
      <c r="A238" s="334" t="s">
        <v>995</v>
      </c>
      <c r="B238" s="335" t="s">
        <v>504</v>
      </c>
      <c r="C238" s="335" t="s">
        <v>504</v>
      </c>
      <c r="D238" s="253" t="s">
        <v>625</v>
      </c>
      <c r="E238" s="181">
        <v>2911774.47</v>
      </c>
      <c r="F238" s="181">
        <v>2477566.44</v>
      </c>
      <c r="G238" s="181">
        <v>923035</v>
      </c>
      <c r="H238" s="181">
        <v>623480</v>
      </c>
      <c r="I238" s="181">
        <v>813275</v>
      </c>
      <c r="J238" s="181">
        <v>53946</v>
      </c>
      <c r="K238" s="181">
        <v>0</v>
      </c>
      <c r="L238" s="181">
        <v>0</v>
      </c>
      <c r="M238" s="181">
        <v>0</v>
      </c>
      <c r="N238" s="181">
        <v>0</v>
      </c>
      <c r="O238" s="181">
        <v>0</v>
      </c>
      <c r="P238" s="181">
        <v>0</v>
      </c>
      <c r="Q238" s="181">
        <v>0</v>
      </c>
      <c r="R238" s="181">
        <v>0</v>
      </c>
      <c r="S238" s="181">
        <v>63830.44</v>
      </c>
      <c r="T238" s="181">
        <v>434208.03</v>
      </c>
      <c r="U238" s="181">
        <v>5482.52</v>
      </c>
      <c r="V238" s="181">
        <v>0</v>
      </c>
      <c r="W238" s="181">
        <v>0</v>
      </c>
      <c r="X238" s="181">
        <v>269</v>
      </c>
      <c r="Y238" s="181">
        <v>0</v>
      </c>
      <c r="Z238" s="181">
        <v>12888.01</v>
      </c>
      <c r="AA238" s="181">
        <v>33511</v>
      </c>
      <c r="AB238" s="181">
        <v>0</v>
      </c>
      <c r="AC238" s="181">
        <v>31440</v>
      </c>
      <c r="AD238" s="181">
        <v>60629.5</v>
      </c>
      <c r="AE238" s="181">
        <v>0</v>
      </c>
      <c r="AF238" s="181">
        <v>0</v>
      </c>
      <c r="AG238" s="181">
        <v>0</v>
      </c>
      <c r="AH238" s="181">
        <v>3455</v>
      </c>
      <c r="AI238" s="181">
        <v>7030</v>
      </c>
      <c r="AJ238" s="181">
        <v>24918</v>
      </c>
      <c r="AK238" s="181">
        <v>0</v>
      </c>
      <c r="AL238" s="181">
        <v>0</v>
      </c>
      <c r="AM238" s="181">
        <v>0</v>
      </c>
      <c r="AN238" s="181">
        <v>0</v>
      </c>
      <c r="AO238" s="181">
        <v>0</v>
      </c>
      <c r="AP238" s="181">
        <v>43355</v>
      </c>
      <c r="AQ238" s="181">
        <v>0</v>
      </c>
      <c r="AR238" s="181">
        <v>300</v>
      </c>
      <c r="AS238" s="181">
        <v>210750</v>
      </c>
      <c r="AT238" s="181">
        <v>0</v>
      </c>
      <c r="AU238" s="181">
        <v>180</v>
      </c>
      <c r="AV238" s="181">
        <v>0</v>
      </c>
      <c r="AW238" s="181">
        <v>0</v>
      </c>
      <c r="AX238" s="181">
        <v>0</v>
      </c>
      <c r="AY238" s="181">
        <v>0</v>
      </c>
      <c r="AZ238" s="181">
        <v>0</v>
      </c>
      <c r="BA238" s="181">
        <v>0</v>
      </c>
      <c r="BB238" s="181">
        <v>0</v>
      </c>
      <c r="BC238" s="181">
        <v>0</v>
      </c>
      <c r="BD238" s="181">
        <v>0</v>
      </c>
      <c r="BE238" s="181">
        <v>0</v>
      </c>
      <c r="BF238" s="181">
        <v>0</v>
      </c>
      <c r="BG238" s="181">
        <v>0</v>
      </c>
      <c r="BH238" s="181">
        <v>0</v>
      </c>
      <c r="BI238" s="181">
        <v>0</v>
      </c>
      <c r="BJ238" s="181">
        <v>0</v>
      </c>
      <c r="BK238" s="181">
        <v>0</v>
      </c>
      <c r="BL238" s="181">
        <v>0</v>
      </c>
      <c r="BM238" s="182" t="s">
        <v>467</v>
      </c>
      <c r="BN238" s="182" t="s">
        <v>467</v>
      </c>
      <c r="BO238" s="182" t="s">
        <v>467</v>
      </c>
      <c r="BP238" s="182" t="s">
        <v>467</v>
      </c>
      <c r="BQ238" s="182" t="s">
        <v>467</v>
      </c>
      <c r="BR238" s="182" t="s">
        <v>467</v>
      </c>
      <c r="BS238" s="182" t="s">
        <v>467</v>
      </c>
      <c r="BT238" s="182" t="s">
        <v>467</v>
      </c>
      <c r="BU238" s="182" t="s">
        <v>467</v>
      </c>
      <c r="BV238" s="182" t="s">
        <v>467</v>
      </c>
      <c r="BW238" s="182" t="s">
        <v>467</v>
      </c>
      <c r="BX238" s="182" t="s">
        <v>467</v>
      </c>
      <c r="BY238" s="182" t="s">
        <v>467</v>
      </c>
      <c r="BZ238" s="181">
        <v>0</v>
      </c>
      <c r="CA238" s="181">
        <v>0</v>
      </c>
      <c r="CB238" s="181">
        <v>0</v>
      </c>
      <c r="CC238" s="181">
        <v>0</v>
      </c>
      <c r="CD238" s="181">
        <v>0</v>
      </c>
      <c r="CE238" s="181">
        <v>0</v>
      </c>
      <c r="CF238" s="181">
        <v>0</v>
      </c>
      <c r="CG238" s="181">
        <v>0</v>
      </c>
      <c r="CH238" s="181">
        <v>0</v>
      </c>
      <c r="CI238" s="181">
        <v>0</v>
      </c>
      <c r="CJ238" s="181">
        <v>0</v>
      </c>
      <c r="CK238" s="181">
        <v>0</v>
      </c>
      <c r="CL238" s="181">
        <v>0</v>
      </c>
      <c r="CM238" s="181">
        <v>0</v>
      </c>
      <c r="CN238" s="181">
        <v>0</v>
      </c>
      <c r="CO238" s="181">
        <v>0</v>
      </c>
      <c r="CP238" s="181">
        <v>0</v>
      </c>
      <c r="CQ238" s="182" t="s">
        <v>467</v>
      </c>
      <c r="CR238" s="182" t="s">
        <v>467</v>
      </c>
      <c r="CS238" s="182" t="s">
        <v>467</v>
      </c>
      <c r="CT238" s="181">
        <v>0</v>
      </c>
      <c r="CU238" s="181">
        <v>0</v>
      </c>
      <c r="CV238" s="181">
        <v>0</v>
      </c>
      <c r="CW238" s="181">
        <v>0</v>
      </c>
      <c r="CX238" s="181">
        <v>0</v>
      </c>
      <c r="CY238" s="181">
        <v>0</v>
      </c>
      <c r="CZ238" s="182" t="s">
        <v>467</v>
      </c>
      <c r="DA238" s="182" t="s">
        <v>467</v>
      </c>
      <c r="DB238" s="182" t="s">
        <v>467</v>
      </c>
      <c r="DC238" s="181">
        <v>0</v>
      </c>
      <c r="DD238" s="181">
        <v>0</v>
      </c>
      <c r="DE238" s="181">
        <v>0</v>
      </c>
      <c r="DF238" s="181">
        <v>0</v>
      </c>
      <c r="DG238" s="183">
        <v>0</v>
      </c>
    </row>
    <row r="239" spans="1:111">
      <c r="A239" s="334" t="s">
        <v>996</v>
      </c>
      <c r="B239" s="335" t="s">
        <v>504</v>
      </c>
      <c r="C239" s="335" t="s">
        <v>504</v>
      </c>
      <c r="D239" s="253" t="s">
        <v>997</v>
      </c>
      <c r="E239" s="181">
        <v>417814</v>
      </c>
      <c r="F239" s="181">
        <v>410695</v>
      </c>
      <c r="G239" s="181">
        <v>198120</v>
      </c>
      <c r="H239" s="181">
        <v>139296</v>
      </c>
      <c r="I239" s="181">
        <v>3432</v>
      </c>
      <c r="J239" s="181">
        <v>16000</v>
      </c>
      <c r="K239" s="181">
        <v>30000</v>
      </c>
      <c r="L239" s="181">
        <v>0</v>
      </c>
      <c r="M239" s="181">
        <v>0</v>
      </c>
      <c r="N239" s="181">
        <v>0</v>
      </c>
      <c r="O239" s="181">
        <v>0</v>
      </c>
      <c r="P239" s="181">
        <v>1542</v>
      </c>
      <c r="Q239" s="181">
        <v>0</v>
      </c>
      <c r="R239" s="181">
        <v>0</v>
      </c>
      <c r="S239" s="181">
        <v>22305</v>
      </c>
      <c r="T239" s="181">
        <v>7119</v>
      </c>
      <c r="U239" s="181">
        <v>951</v>
      </c>
      <c r="V239" s="181">
        <v>0</v>
      </c>
      <c r="W239" s="181">
        <v>0</v>
      </c>
      <c r="X239" s="181">
        <v>0</v>
      </c>
      <c r="Y239" s="181">
        <v>0</v>
      </c>
      <c r="Z239" s="181">
        <v>0</v>
      </c>
      <c r="AA239" s="181">
        <v>0</v>
      </c>
      <c r="AB239" s="181">
        <v>0</v>
      </c>
      <c r="AC239" s="181">
        <v>0</v>
      </c>
      <c r="AD239" s="181">
        <v>0</v>
      </c>
      <c r="AE239" s="181">
        <v>0</v>
      </c>
      <c r="AF239" s="181">
        <v>0</v>
      </c>
      <c r="AG239" s="181">
        <v>0</v>
      </c>
      <c r="AH239" s="181">
        <v>0</v>
      </c>
      <c r="AI239" s="181">
        <v>0</v>
      </c>
      <c r="AJ239" s="181">
        <v>0</v>
      </c>
      <c r="AK239" s="181">
        <v>0</v>
      </c>
      <c r="AL239" s="181">
        <v>0</v>
      </c>
      <c r="AM239" s="181">
        <v>0</v>
      </c>
      <c r="AN239" s="181">
        <v>0</v>
      </c>
      <c r="AO239" s="181">
        <v>0</v>
      </c>
      <c r="AP239" s="181">
        <v>6168</v>
      </c>
      <c r="AQ239" s="181">
        <v>0</v>
      </c>
      <c r="AR239" s="181">
        <v>0</v>
      </c>
      <c r="AS239" s="181">
        <v>0</v>
      </c>
      <c r="AT239" s="181">
        <v>0</v>
      </c>
      <c r="AU239" s="181">
        <v>0</v>
      </c>
      <c r="AV239" s="181">
        <v>0</v>
      </c>
      <c r="AW239" s="181">
        <v>0</v>
      </c>
      <c r="AX239" s="181">
        <v>0</v>
      </c>
      <c r="AY239" s="181">
        <v>0</v>
      </c>
      <c r="AZ239" s="181">
        <v>0</v>
      </c>
      <c r="BA239" s="181">
        <v>0</v>
      </c>
      <c r="BB239" s="181">
        <v>0</v>
      </c>
      <c r="BC239" s="181">
        <v>0</v>
      </c>
      <c r="BD239" s="181">
        <v>0</v>
      </c>
      <c r="BE239" s="181">
        <v>0</v>
      </c>
      <c r="BF239" s="181">
        <v>0</v>
      </c>
      <c r="BG239" s="181">
        <v>0</v>
      </c>
      <c r="BH239" s="181">
        <v>0</v>
      </c>
      <c r="BI239" s="181">
        <v>0</v>
      </c>
      <c r="BJ239" s="181">
        <v>0</v>
      </c>
      <c r="BK239" s="181">
        <v>0</v>
      </c>
      <c r="BL239" s="181">
        <v>0</v>
      </c>
      <c r="BM239" s="182" t="s">
        <v>467</v>
      </c>
      <c r="BN239" s="182" t="s">
        <v>467</v>
      </c>
      <c r="BO239" s="182" t="s">
        <v>467</v>
      </c>
      <c r="BP239" s="182" t="s">
        <v>467</v>
      </c>
      <c r="BQ239" s="182" t="s">
        <v>467</v>
      </c>
      <c r="BR239" s="182" t="s">
        <v>467</v>
      </c>
      <c r="BS239" s="182" t="s">
        <v>467</v>
      </c>
      <c r="BT239" s="182" t="s">
        <v>467</v>
      </c>
      <c r="BU239" s="182" t="s">
        <v>467</v>
      </c>
      <c r="BV239" s="182" t="s">
        <v>467</v>
      </c>
      <c r="BW239" s="182" t="s">
        <v>467</v>
      </c>
      <c r="BX239" s="182" t="s">
        <v>467</v>
      </c>
      <c r="BY239" s="182" t="s">
        <v>467</v>
      </c>
      <c r="BZ239" s="181">
        <v>0</v>
      </c>
      <c r="CA239" s="181">
        <v>0</v>
      </c>
      <c r="CB239" s="181">
        <v>0</v>
      </c>
      <c r="CC239" s="181">
        <v>0</v>
      </c>
      <c r="CD239" s="181">
        <v>0</v>
      </c>
      <c r="CE239" s="181">
        <v>0</v>
      </c>
      <c r="CF239" s="181">
        <v>0</v>
      </c>
      <c r="CG239" s="181">
        <v>0</v>
      </c>
      <c r="CH239" s="181">
        <v>0</v>
      </c>
      <c r="CI239" s="181">
        <v>0</v>
      </c>
      <c r="CJ239" s="181">
        <v>0</v>
      </c>
      <c r="CK239" s="181">
        <v>0</v>
      </c>
      <c r="CL239" s="181">
        <v>0</v>
      </c>
      <c r="CM239" s="181">
        <v>0</v>
      </c>
      <c r="CN239" s="181">
        <v>0</v>
      </c>
      <c r="CO239" s="181">
        <v>0</v>
      </c>
      <c r="CP239" s="181">
        <v>0</v>
      </c>
      <c r="CQ239" s="182" t="s">
        <v>467</v>
      </c>
      <c r="CR239" s="182" t="s">
        <v>467</v>
      </c>
      <c r="CS239" s="182" t="s">
        <v>467</v>
      </c>
      <c r="CT239" s="181">
        <v>0</v>
      </c>
      <c r="CU239" s="181">
        <v>0</v>
      </c>
      <c r="CV239" s="181">
        <v>0</v>
      </c>
      <c r="CW239" s="181">
        <v>0</v>
      </c>
      <c r="CX239" s="181">
        <v>0</v>
      </c>
      <c r="CY239" s="181">
        <v>0</v>
      </c>
      <c r="CZ239" s="182" t="s">
        <v>467</v>
      </c>
      <c r="DA239" s="182" t="s">
        <v>467</v>
      </c>
      <c r="DB239" s="182" t="s">
        <v>467</v>
      </c>
      <c r="DC239" s="181">
        <v>0</v>
      </c>
      <c r="DD239" s="181">
        <v>0</v>
      </c>
      <c r="DE239" s="181">
        <v>0</v>
      </c>
      <c r="DF239" s="181">
        <v>0</v>
      </c>
      <c r="DG239" s="183">
        <v>0</v>
      </c>
    </row>
    <row r="240" spans="1:111">
      <c r="A240" s="334" t="s">
        <v>998</v>
      </c>
      <c r="B240" s="335" t="s">
        <v>504</v>
      </c>
      <c r="C240" s="335" t="s">
        <v>504</v>
      </c>
      <c r="D240" s="253" t="s">
        <v>999</v>
      </c>
      <c r="E240" s="181">
        <v>24315.74</v>
      </c>
      <c r="F240" s="181">
        <v>1400</v>
      </c>
      <c r="G240" s="181">
        <v>0</v>
      </c>
      <c r="H240" s="181">
        <v>0</v>
      </c>
      <c r="I240" s="181">
        <v>0</v>
      </c>
      <c r="J240" s="181">
        <v>0</v>
      </c>
      <c r="K240" s="181">
        <v>1400</v>
      </c>
      <c r="L240" s="181">
        <v>0</v>
      </c>
      <c r="M240" s="181">
        <v>0</v>
      </c>
      <c r="N240" s="181">
        <v>0</v>
      </c>
      <c r="O240" s="181">
        <v>0</v>
      </c>
      <c r="P240" s="181">
        <v>0</v>
      </c>
      <c r="Q240" s="181">
        <v>0</v>
      </c>
      <c r="R240" s="181">
        <v>0</v>
      </c>
      <c r="S240" s="181">
        <v>0</v>
      </c>
      <c r="T240" s="181">
        <v>0</v>
      </c>
      <c r="U240" s="181">
        <v>0</v>
      </c>
      <c r="V240" s="181">
        <v>0</v>
      </c>
      <c r="W240" s="181">
        <v>0</v>
      </c>
      <c r="X240" s="181">
        <v>0</v>
      </c>
      <c r="Y240" s="181">
        <v>0</v>
      </c>
      <c r="Z240" s="181">
        <v>0</v>
      </c>
      <c r="AA240" s="181">
        <v>0</v>
      </c>
      <c r="AB240" s="181">
        <v>0</v>
      </c>
      <c r="AC240" s="181">
        <v>0</v>
      </c>
      <c r="AD240" s="181">
        <v>0</v>
      </c>
      <c r="AE240" s="181">
        <v>0</v>
      </c>
      <c r="AF240" s="181">
        <v>0</v>
      </c>
      <c r="AG240" s="181">
        <v>0</v>
      </c>
      <c r="AH240" s="181">
        <v>0</v>
      </c>
      <c r="AI240" s="181">
        <v>0</v>
      </c>
      <c r="AJ240" s="181">
        <v>0</v>
      </c>
      <c r="AK240" s="181">
        <v>0</v>
      </c>
      <c r="AL240" s="181">
        <v>0</v>
      </c>
      <c r="AM240" s="181">
        <v>0</v>
      </c>
      <c r="AN240" s="181">
        <v>0</v>
      </c>
      <c r="AO240" s="181">
        <v>0</v>
      </c>
      <c r="AP240" s="181">
        <v>0</v>
      </c>
      <c r="AQ240" s="181">
        <v>0</v>
      </c>
      <c r="AR240" s="181">
        <v>0</v>
      </c>
      <c r="AS240" s="181">
        <v>0</v>
      </c>
      <c r="AT240" s="181">
        <v>0</v>
      </c>
      <c r="AU240" s="181">
        <v>0</v>
      </c>
      <c r="AV240" s="181">
        <v>22915.74</v>
      </c>
      <c r="AW240" s="181">
        <v>0</v>
      </c>
      <c r="AX240" s="181">
        <v>0</v>
      </c>
      <c r="AY240" s="181">
        <v>0</v>
      </c>
      <c r="AZ240" s="181">
        <v>0</v>
      </c>
      <c r="BA240" s="181">
        <v>22915.74</v>
      </c>
      <c r="BB240" s="181">
        <v>0</v>
      </c>
      <c r="BC240" s="181">
        <v>0</v>
      </c>
      <c r="BD240" s="181">
        <v>0</v>
      </c>
      <c r="BE240" s="181">
        <v>0</v>
      </c>
      <c r="BF240" s="181">
        <v>0</v>
      </c>
      <c r="BG240" s="181">
        <v>0</v>
      </c>
      <c r="BH240" s="181">
        <v>0</v>
      </c>
      <c r="BI240" s="181">
        <v>0</v>
      </c>
      <c r="BJ240" s="181">
        <v>0</v>
      </c>
      <c r="BK240" s="181">
        <v>0</v>
      </c>
      <c r="BL240" s="181">
        <v>0</v>
      </c>
      <c r="BM240" s="182" t="s">
        <v>467</v>
      </c>
      <c r="BN240" s="182" t="s">
        <v>467</v>
      </c>
      <c r="BO240" s="182" t="s">
        <v>467</v>
      </c>
      <c r="BP240" s="182" t="s">
        <v>467</v>
      </c>
      <c r="BQ240" s="182" t="s">
        <v>467</v>
      </c>
      <c r="BR240" s="182" t="s">
        <v>467</v>
      </c>
      <c r="BS240" s="182" t="s">
        <v>467</v>
      </c>
      <c r="BT240" s="182" t="s">
        <v>467</v>
      </c>
      <c r="BU240" s="182" t="s">
        <v>467</v>
      </c>
      <c r="BV240" s="182" t="s">
        <v>467</v>
      </c>
      <c r="BW240" s="182" t="s">
        <v>467</v>
      </c>
      <c r="BX240" s="182" t="s">
        <v>467</v>
      </c>
      <c r="BY240" s="182" t="s">
        <v>467</v>
      </c>
      <c r="BZ240" s="181">
        <v>0</v>
      </c>
      <c r="CA240" s="181">
        <v>0</v>
      </c>
      <c r="CB240" s="181">
        <v>0</v>
      </c>
      <c r="CC240" s="181">
        <v>0</v>
      </c>
      <c r="CD240" s="181">
        <v>0</v>
      </c>
      <c r="CE240" s="181">
        <v>0</v>
      </c>
      <c r="CF240" s="181">
        <v>0</v>
      </c>
      <c r="CG240" s="181">
        <v>0</v>
      </c>
      <c r="CH240" s="181">
        <v>0</v>
      </c>
      <c r="CI240" s="181">
        <v>0</v>
      </c>
      <c r="CJ240" s="181">
        <v>0</v>
      </c>
      <c r="CK240" s="181">
        <v>0</v>
      </c>
      <c r="CL240" s="181">
        <v>0</v>
      </c>
      <c r="CM240" s="181">
        <v>0</v>
      </c>
      <c r="CN240" s="181">
        <v>0</v>
      </c>
      <c r="CO240" s="181">
        <v>0</v>
      </c>
      <c r="CP240" s="181">
        <v>0</v>
      </c>
      <c r="CQ240" s="182" t="s">
        <v>467</v>
      </c>
      <c r="CR240" s="182" t="s">
        <v>467</v>
      </c>
      <c r="CS240" s="182" t="s">
        <v>467</v>
      </c>
      <c r="CT240" s="181">
        <v>0</v>
      </c>
      <c r="CU240" s="181">
        <v>0</v>
      </c>
      <c r="CV240" s="181">
        <v>0</v>
      </c>
      <c r="CW240" s="181">
        <v>0</v>
      </c>
      <c r="CX240" s="181">
        <v>0</v>
      </c>
      <c r="CY240" s="181">
        <v>0</v>
      </c>
      <c r="CZ240" s="182" t="s">
        <v>467</v>
      </c>
      <c r="DA240" s="182" t="s">
        <v>467</v>
      </c>
      <c r="DB240" s="182" t="s">
        <v>467</v>
      </c>
      <c r="DC240" s="181">
        <v>0</v>
      </c>
      <c r="DD240" s="181">
        <v>0</v>
      </c>
      <c r="DE240" s="181">
        <v>0</v>
      </c>
      <c r="DF240" s="181">
        <v>0</v>
      </c>
      <c r="DG240" s="183">
        <v>0</v>
      </c>
    </row>
    <row r="241" spans="1:111">
      <c r="A241" s="334" t="s">
        <v>1000</v>
      </c>
      <c r="B241" s="335" t="s">
        <v>504</v>
      </c>
      <c r="C241" s="335" t="s">
        <v>504</v>
      </c>
      <c r="D241" s="253" t="s">
        <v>1001</v>
      </c>
      <c r="E241" s="181">
        <v>24315.74</v>
      </c>
      <c r="F241" s="181">
        <v>1400</v>
      </c>
      <c r="G241" s="181">
        <v>0</v>
      </c>
      <c r="H241" s="181">
        <v>0</v>
      </c>
      <c r="I241" s="181">
        <v>0</v>
      </c>
      <c r="J241" s="181">
        <v>0</v>
      </c>
      <c r="K241" s="181">
        <v>1400</v>
      </c>
      <c r="L241" s="181">
        <v>0</v>
      </c>
      <c r="M241" s="181">
        <v>0</v>
      </c>
      <c r="N241" s="181">
        <v>0</v>
      </c>
      <c r="O241" s="181">
        <v>0</v>
      </c>
      <c r="P241" s="181">
        <v>0</v>
      </c>
      <c r="Q241" s="181">
        <v>0</v>
      </c>
      <c r="R241" s="181">
        <v>0</v>
      </c>
      <c r="S241" s="181">
        <v>0</v>
      </c>
      <c r="T241" s="181">
        <v>0</v>
      </c>
      <c r="U241" s="181">
        <v>0</v>
      </c>
      <c r="V241" s="181">
        <v>0</v>
      </c>
      <c r="W241" s="181">
        <v>0</v>
      </c>
      <c r="X241" s="181">
        <v>0</v>
      </c>
      <c r="Y241" s="181">
        <v>0</v>
      </c>
      <c r="Z241" s="181">
        <v>0</v>
      </c>
      <c r="AA241" s="181">
        <v>0</v>
      </c>
      <c r="AB241" s="181">
        <v>0</v>
      </c>
      <c r="AC241" s="181">
        <v>0</v>
      </c>
      <c r="AD241" s="181">
        <v>0</v>
      </c>
      <c r="AE241" s="181">
        <v>0</v>
      </c>
      <c r="AF241" s="181">
        <v>0</v>
      </c>
      <c r="AG241" s="181">
        <v>0</v>
      </c>
      <c r="AH241" s="181">
        <v>0</v>
      </c>
      <c r="AI241" s="181">
        <v>0</v>
      </c>
      <c r="AJ241" s="181">
        <v>0</v>
      </c>
      <c r="AK241" s="181">
        <v>0</v>
      </c>
      <c r="AL241" s="181">
        <v>0</v>
      </c>
      <c r="AM241" s="181">
        <v>0</v>
      </c>
      <c r="AN241" s="181">
        <v>0</v>
      </c>
      <c r="AO241" s="181">
        <v>0</v>
      </c>
      <c r="AP241" s="181">
        <v>0</v>
      </c>
      <c r="AQ241" s="181">
        <v>0</v>
      </c>
      <c r="AR241" s="181">
        <v>0</v>
      </c>
      <c r="AS241" s="181">
        <v>0</v>
      </c>
      <c r="AT241" s="181">
        <v>0</v>
      </c>
      <c r="AU241" s="181">
        <v>0</v>
      </c>
      <c r="AV241" s="181">
        <v>22915.74</v>
      </c>
      <c r="AW241" s="181">
        <v>0</v>
      </c>
      <c r="AX241" s="181">
        <v>0</v>
      </c>
      <c r="AY241" s="181">
        <v>0</v>
      </c>
      <c r="AZ241" s="181">
        <v>0</v>
      </c>
      <c r="BA241" s="181">
        <v>22915.74</v>
      </c>
      <c r="BB241" s="181">
        <v>0</v>
      </c>
      <c r="BC241" s="181">
        <v>0</v>
      </c>
      <c r="BD241" s="181">
        <v>0</v>
      </c>
      <c r="BE241" s="181">
        <v>0</v>
      </c>
      <c r="BF241" s="181">
        <v>0</v>
      </c>
      <c r="BG241" s="181">
        <v>0</v>
      </c>
      <c r="BH241" s="181">
        <v>0</v>
      </c>
      <c r="BI241" s="181">
        <v>0</v>
      </c>
      <c r="BJ241" s="181">
        <v>0</v>
      </c>
      <c r="BK241" s="181">
        <v>0</v>
      </c>
      <c r="BL241" s="181">
        <v>0</v>
      </c>
      <c r="BM241" s="182" t="s">
        <v>467</v>
      </c>
      <c r="BN241" s="182" t="s">
        <v>467</v>
      </c>
      <c r="BO241" s="182" t="s">
        <v>467</v>
      </c>
      <c r="BP241" s="182" t="s">
        <v>467</v>
      </c>
      <c r="BQ241" s="182" t="s">
        <v>467</v>
      </c>
      <c r="BR241" s="182" t="s">
        <v>467</v>
      </c>
      <c r="BS241" s="182" t="s">
        <v>467</v>
      </c>
      <c r="BT241" s="182" t="s">
        <v>467</v>
      </c>
      <c r="BU241" s="182" t="s">
        <v>467</v>
      </c>
      <c r="BV241" s="182" t="s">
        <v>467</v>
      </c>
      <c r="BW241" s="182" t="s">
        <v>467</v>
      </c>
      <c r="BX241" s="182" t="s">
        <v>467</v>
      </c>
      <c r="BY241" s="182" t="s">
        <v>467</v>
      </c>
      <c r="BZ241" s="181">
        <v>0</v>
      </c>
      <c r="CA241" s="181">
        <v>0</v>
      </c>
      <c r="CB241" s="181">
        <v>0</v>
      </c>
      <c r="CC241" s="181">
        <v>0</v>
      </c>
      <c r="CD241" s="181">
        <v>0</v>
      </c>
      <c r="CE241" s="181">
        <v>0</v>
      </c>
      <c r="CF241" s="181">
        <v>0</v>
      </c>
      <c r="CG241" s="181">
        <v>0</v>
      </c>
      <c r="CH241" s="181">
        <v>0</v>
      </c>
      <c r="CI241" s="181">
        <v>0</v>
      </c>
      <c r="CJ241" s="181">
        <v>0</v>
      </c>
      <c r="CK241" s="181">
        <v>0</v>
      </c>
      <c r="CL241" s="181">
        <v>0</v>
      </c>
      <c r="CM241" s="181">
        <v>0</v>
      </c>
      <c r="CN241" s="181">
        <v>0</v>
      </c>
      <c r="CO241" s="181">
        <v>0</v>
      </c>
      <c r="CP241" s="181">
        <v>0</v>
      </c>
      <c r="CQ241" s="182" t="s">
        <v>467</v>
      </c>
      <c r="CR241" s="182" t="s">
        <v>467</v>
      </c>
      <c r="CS241" s="182" t="s">
        <v>467</v>
      </c>
      <c r="CT241" s="181">
        <v>0</v>
      </c>
      <c r="CU241" s="181">
        <v>0</v>
      </c>
      <c r="CV241" s="181">
        <v>0</v>
      </c>
      <c r="CW241" s="181">
        <v>0</v>
      </c>
      <c r="CX241" s="181">
        <v>0</v>
      </c>
      <c r="CY241" s="181">
        <v>0</v>
      </c>
      <c r="CZ241" s="182" t="s">
        <v>467</v>
      </c>
      <c r="DA241" s="182" t="s">
        <v>467</v>
      </c>
      <c r="DB241" s="182" t="s">
        <v>467</v>
      </c>
      <c r="DC241" s="181">
        <v>0</v>
      </c>
      <c r="DD241" s="181">
        <v>0</v>
      </c>
      <c r="DE241" s="181">
        <v>0</v>
      </c>
      <c r="DF241" s="181">
        <v>0</v>
      </c>
      <c r="DG241" s="183">
        <v>0</v>
      </c>
    </row>
    <row r="242" spans="1:111">
      <c r="A242" s="334" t="s">
        <v>1002</v>
      </c>
      <c r="B242" s="335" t="s">
        <v>504</v>
      </c>
      <c r="C242" s="335" t="s">
        <v>504</v>
      </c>
      <c r="D242" s="253" t="s">
        <v>1003</v>
      </c>
      <c r="E242" s="181">
        <v>24277394.5</v>
      </c>
      <c r="F242" s="181">
        <v>265489.3</v>
      </c>
      <c r="G242" s="181">
        <v>180453.5</v>
      </c>
      <c r="H242" s="181">
        <v>16800</v>
      </c>
      <c r="I242" s="181">
        <v>0</v>
      </c>
      <c r="J242" s="181">
        <v>24126.5</v>
      </c>
      <c r="K242" s="181">
        <v>32813</v>
      </c>
      <c r="L242" s="181">
        <v>0</v>
      </c>
      <c r="M242" s="181">
        <v>0</v>
      </c>
      <c r="N242" s="181">
        <v>0</v>
      </c>
      <c r="O242" s="181">
        <v>0</v>
      </c>
      <c r="P242" s="181">
        <v>1096.3</v>
      </c>
      <c r="Q242" s="181">
        <v>0</v>
      </c>
      <c r="R242" s="181">
        <v>0</v>
      </c>
      <c r="S242" s="181">
        <v>10200</v>
      </c>
      <c r="T242" s="181">
        <v>11905.2</v>
      </c>
      <c r="U242" s="181">
        <v>916</v>
      </c>
      <c r="V242" s="181">
        <v>0</v>
      </c>
      <c r="W242" s="181">
        <v>0</v>
      </c>
      <c r="X242" s="181">
        <v>0</v>
      </c>
      <c r="Y242" s="181">
        <v>0</v>
      </c>
      <c r="Z242" s="181">
        <v>0</v>
      </c>
      <c r="AA242" s="181">
        <v>0</v>
      </c>
      <c r="AB242" s="181">
        <v>0</v>
      </c>
      <c r="AC242" s="181">
        <v>0</v>
      </c>
      <c r="AD242" s="181">
        <v>0</v>
      </c>
      <c r="AE242" s="181">
        <v>0</v>
      </c>
      <c r="AF242" s="181">
        <v>0</v>
      </c>
      <c r="AG242" s="181">
        <v>0</v>
      </c>
      <c r="AH242" s="181">
        <v>0</v>
      </c>
      <c r="AI242" s="181">
        <v>0</v>
      </c>
      <c r="AJ242" s="181">
        <v>830</v>
      </c>
      <c r="AK242" s="181">
        <v>0</v>
      </c>
      <c r="AL242" s="181">
        <v>0</v>
      </c>
      <c r="AM242" s="181">
        <v>0</v>
      </c>
      <c r="AN242" s="181">
        <v>3200</v>
      </c>
      <c r="AO242" s="181">
        <v>0</v>
      </c>
      <c r="AP242" s="181">
        <v>6146.2</v>
      </c>
      <c r="AQ242" s="181">
        <v>0</v>
      </c>
      <c r="AR242" s="181">
        <v>0</v>
      </c>
      <c r="AS242" s="181">
        <v>813</v>
      </c>
      <c r="AT242" s="181">
        <v>0</v>
      </c>
      <c r="AU242" s="181">
        <v>0</v>
      </c>
      <c r="AV242" s="181">
        <v>0</v>
      </c>
      <c r="AW242" s="181">
        <v>0</v>
      </c>
      <c r="AX242" s="181">
        <v>0</v>
      </c>
      <c r="AY242" s="181">
        <v>0</v>
      </c>
      <c r="AZ242" s="181">
        <v>0</v>
      </c>
      <c r="BA242" s="181">
        <v>0</v>
      </c>
      <c r="BB242" s="181">
        <v>0</v>
      </c>
      <c r="BC242" s="181">
        <v>0</v>
      </c>
      <c r="BD242" s="181">
        <v>0</v>
      </c>
      <c r="BE242" s="181">
        <v>0</v>
      </c>
      <c r="BF242" s="181">
        <v>0</v>
      </c>
      <c r="BG242" s="181">
        <v>0</v>
      </c>
      <c r="BH242" s="181">
        <v>0</v>
      </c>
      <c r="BI242" s="181">
        <v>0</v>
      </c>
      <c r="BJ242" s="181">
        <v>0</v>
      </c>
      <c r="BK242" s="181">
        <v>0</v>
      </c>
      <c r="BL242" s="181">
        <v>0</v>
      </c>
      <c r="BM242" s="182" t="s">
        <v>467</v>
      </c>
      <c r="BN242" s="182" t="s">
        <v>467</v>
      </c>
      <c r="BO242" s="182" t="s">
        <v>467</v>
      </c>
      <c r="BP242" s="182" t="s">
        <v>467</v>
      </c>
      <c r="BQ242" s="182" t="s">
        <v>467</v>
      </c>
      <c r="BR242" s="182" t="s">
        <v>467</v>
      </c>
      <c r="BS242" s="182" t="s">
        <v>467</v>
      </c>
      <c r="BT242" s="182" t="s">
        <v>467</v>
      </c>
      <c r="BU242" s="182" t="s">
        <v>467</v>
      </c>
      <c r="BV242" s="182" t="s">
        <v>467</v>
      </c>
      <c r="BW242" s="182" t="s">
        <v>467</v>
      </c>
      <c r="BX242" s="182" t="s">
        <v>467</v>
      </c>
      <c r="BY242" s="182" t="s">
        <v>467</v>
      </c>
      <c r="BZ242" s="181">
        <v>24000000</v>
      </c>
      <c r="CA242" s="181">
        <v>0</v>
      </c>
      <c r="CB242" s="181">
        <v>0</v>
      </c>
      <c r="CC242" s="181">
        <v>24000000</v>
      </c>
      <c r="CD242" s="181">
        <v>0</v>
      </c>
      <c r="CE242" s="181">
        <v>0</v>
      </c>
      <c r="CF242" s="181">
        <v>0</v>
      </c>
      <c r="CG242" s="181">
        <v>0</v>
      </c>
      <c r="CH242" s="181">
        <v>0</v>
      </c>
      <c r="CI242" s="181">
        <v>0</v>
      </c>
      <c r="CJ242" s="181">
        <v>0</v>
      </c>
      <c r="CK242" s="181">
        <v>0</v>
      </c>
      <c r="CL242" s="181">
        <v>0</v>
      </c>
      <c r="CM242" s="181">
        <v>0</v>
      </c>
      <c r="CN242" s="181">
        <v>0</v>
      </c>
      <c r="CO242" s="181">
        <v>0</v>
      </c>
      <c r="CP242" s="181">
        <v>0</v>
      </c>
      <c r="CQ242" s="182" t="s">
        <v>467</v>
      </c>
      <c r="CR242" s="182" t="s">
        <v>467</v>
      </c>
      <c r="CS242" s="182" t="s">
        <v>467</v>
      </c>
      <c r="CT242" s="181">
        <v>0</v>
      </c>
      <c r="CU242" s="181">
        <v>0</v>
      </c>
      <c r="CV242" s="181">
        <v>0</v>
      </c>
      <c r="CW242" s="181">
        <v>0</v>
      </c>
      <c r="CX242" s="181">
        <v>0</v>
      </c>
      <c r="CY242" s="181">
        <v>0</v>
      </c>
      <c r="CZ242" s="182" t="s">
        <v>467</v>
      </c>
      <c r="DA242" s="182" t="s">
        <v>467</v>
      </c>
      <c r="DB242" s="182" t="s">
        <v>467</v>
      </c>
      <c r="DC242" s="181">
        <v>0</v>
      </c>
      <c r="DD242" s="181">
        <v>0</v>
      </c>
      <c r="DE242" s="181">
        <v>0</v>
      </c>
      <c r="DF242" s="181">
        <v>0</v>
      </c>
      <c r="DG242" s="183">
        <v>0</v>
      </c>
    </row>
    <row r="243" spans="1:111">
      <c r="A243" s="334" t="s">
        <v>1004</v>
      </c>
      <c r="B243" s="335" t="s">
        <v>504</v>
      </c>
      <c r="C243" s="335" t="s">
        <v>504</v>
      </c>
      <c r="D243" s="253" t="s">
        <v>1005</v>
      </c>
      <c r="E243" s="181">
        <v>24000000</v>
      </c>
      <c r="F243" s="181">
        <v>0</v>
      </c>
      <c r="G243" s="181">
        <v>0</v>
      </c>
      <c r="H243" s="181">
        <v>0</v>
      </c>
      <c r="I243" s="181">
        <v>0</v>
      </c>
      <c r="J243" s="181">
        <v>0</v>
      </c>
      <c r="K243" s="181">
        <v>0</v>
      </c>
      <c r="L243" s="181">
        <v>0</v>
      </c>
      <c r="M243" s="181">
        <v>0</v>
      </c>
      <c r="N243" s="181">
        <v>0</v>
      </c>
      <c r="O243" s="181">
        <v>0</v>
      </c>
      <c r="P243" s="181">
        <v>0</v>
      </c>
      <c r="Q243" s="181">
        <v>0</v>
      </c>
      <c r="R243" s="181">
        <v>0</v>
      </c>
      <c r="S243" s="181">
        <v>0</v>
      </c>
      <c r="T243" s="181">
        <v>0</v>
      </c>
      <c r="U243" s="181">
        <v>0</v>
      </c>
      <c r="V243" s="181">
        <v>0</v>
      </c>
      <c r="W243" s="181">
        <v>0</v>
      </c>
      <c r="X243" s="181">
        <v>0</v>
      </c>
      <c r="Y243" s="181">
        <v>0</v>
      </c>
      <c r="Z243" s="181">
        <v>0</v>
      </c>
      <c r="AA243" s="181">
        <v>0</v>
      </c>
      <c r="AB243" s="181">
        <v>0</v>
      </c>
      <c r="AC243" s="181">
        <v>0</v>
      </c>
      <c r="AD243" s="181">
        <v>0</v>
      </c>
      <c r="AE243" s="181">
        <v>0</v>
      </c>
      <c r="AF243" s="181">
        <v>0</v>
      </c>
      <c r="AG243" s="181">
        <v>0</v>
      </c>
      <c r="AH243" s="181">
        <v>0</v>
      </c>
      <c r="AI243" s="181">
        <v>0</v>
      </c>
      <c r="AJ243" s="181">
        <v>0</v>
      </c>
      <c r="AK243" s="181">
        <v>0</v>
      </c>
      <c r="AL243" s="181">
        <v>0</v>
      </c>
      <c r="AM243" s="181">
        <v>0</v>
      </c>
      <c r="AN243" s="181">
        <v>0</v>
      </c>
      <c r="AO243" s="181">
        <v>0</v>
      </c>
      <c r="AP243" s="181">
        <v>0</v>
      </c>
      <c r="AQ243" s="181">
        <v>0</v>
      </c>
      <c r="AR243" s="181">
        <v>0</v>
      </c>
      <c r="AS243" s="181">
        <v>0</v>
      </c>
      <c r="AT243" s="181">
        <v>0</v>
      </c>
      <c r="AU243" s="181">
        <v>0</v>
      </c>
      <c r="AV243" s="181">
        <v>0</v>
      </c>
      <c r="AW243" s="181">
        <v>0</v>
      </c>
      <c r="AX243" s="181">
        <v>0</v>
      </c>
      <c r="AY243" s="181">
        <v>0</v>
      </c>
      <c r="AZ243" s="181">
        <v>0</v>
      </c>
      <c r="BA243" s="181">
        <v>0</v>
      </c>
      <c r="BB243" s="181">
        <v>0</v>
      </c>
      <c r="BC243" s="181">
        <v>0</v>
      </c>
      <c r="BD243" s="181">
        <v>0</v>
      </c>
      <c r="BE243" s="181">
        <v>0</v>
      </c>
      <c r="BF243" s="181">
        <v>0</v>
      </c>
      <c r="BG243" s="181">
        <v>0</v>
      </c>
      <c r="BH243" s="181">
        <v>0</v>
      </c>
      <c r="BI243" s="181">
        <v>0</v>
      </c>
      <c r="BJ243" s="181">
        <v>0</v>
      </c>
      <c r="BK243" s="181">
        <v>0</v>
      </c>
      <c r="BL243" s="181">
        <v>0</v>
      </c>
      <c r="BM243" s="182" t="s">
        <v>467</v>
      </c>
      <c r="BN243" s="182" t="s">
        <v>467</v>
      </c>
      <c r="BO243" s="182" t="s">
        <v>467</v>
      </c>
      <c r="BP243" s="182" t="s">
        <v>467</v>
      </c>
      <c r="BQ243" s="182" t="s">
        <v>467</v>
      </c>
      <c r="BR243" s="182" t="s">
        <v>467</v>
      </c>
      <c r="BS243" s="182" t="s">
        <v>467</v>
      </c>
      <c r="BT243" s="182" t="s">
        <v>467</v>
      </c>
      <c r="BU243" s="182" t="s">
        <v>467</v>
      </c>
      <c r="BV243" s="182" t="s">
        <v>467</v>
      </c>
      <c r="BW243" s="182" t="s">
        <v>467</v>
      </c>
      <c r="BX243" s="182" t="s">
        <v>467</v>
      </c>
      <c r="BY243" s="182" t="s">
        <v>467</v>
      </c>
      <c r="BZ243" s="181">
        <v>24000000</v>
      </c>
      <c r="CA243" s="181">
        <v>0</v>
      </c>
      <c r="CB243" s="181">
        <v>0</v>
      </c>
      <c r="CC243" s="181">
        <v>24000000</v>
      </c>
      <c r="CD243" s="181">
        <v>0</v>
      </c>
      <c r="CE243" s="181">
        <v>0</v>
      </c>
      <c r="CF243" s="181">
        <v>0</v>
      </c>
      <c r="CG243" s="181">
        <v>0</v>
      </c>
      <c r="CH243" s="181">
        <v>0</v>
      </c>
      <c r="CI243" s="181">
        <v>0</v>
      </c>
      <c r="CJ243" s="181">
        <v>0</v>
      </c>
      <c r="CK243" s="181">
        <v>0</v>
      </c>
      <c r="CL243" s="181">
        <v>0</v>
      </c>
      <c r="CM243" s="181">
        <v>0</v>
      </c>
      <c r="CN243" s="181">
        <v>0</v>
      </c>
      <c r="CO243" s="181">
        <v>0</v>
      </c>
      <c r="CP243" s="181">
        <v>0</v>
      </c>
      <c r="CQ243" s="182" t="s">
        <v>467</v>
      </c>
      <c r="CR243" s="182" t="s">
        <v>467</v>
      </c>
      <c r="CS243" s="182" t="s">
        <v>467</v>
      </c>
      <c r="CT243" s="181">
        <v>0</v>
      </c>
      <c r="CU243" s="181">
        <v>0</v>
      </c>
      <c r="CV243" s="181">
        <v>0</v>
      </c>
      <c r="CW243" s="181">
        <v>0</v>
      </c>
      <c r="CX243" s="181">
        <v>0</v>
      </c>
      <c r="CY243" s="181">
        <v>0</v>
      </c>
      <c r="CZ243" s="182" t="s">
        <v>467</v>
      </c>
      <c r="DA243" s="182" t="s">
        <v>467</v>
      </c>
      <c r="DB243" s="182" t="s">
        <v>467</v>
      </c>
      <c r="DC243" s="181">
        <v>0</v>
      </c>
      <c r="DD243" s="181">
        <v>0</v>
      </c>
      <c r="DE243" s="181">
        <v>0</v>
      </c>
      <c r="DF243" s="181">
        <v>0</v>
      </c>
      <c r="DG243" s="183">
        <v>0</v>
      </c>
    </row>
    <row r="244" spans="1:111">
      <c r="A244" s="334" t="s">
        <v>1006</v>
      </c>
      <c r="B244" s="335" t="s">
        <v>504</v>
      </c>
      <c r="C244" s="335" t="s">
        <v>504</v>
      </c>
      <c r="D244" s="253" t="s">
        <v>1007</v>
      </c>
      <c r="E244" s="181">
        <v>277394.5</v>
      </c>
      <c r="F244" s="181">
        <v>265489.3</v>
      </c>
      <c r="G244" s="181">
        <v>180453.5</v>
      </c>
      <c r="H244" s="181">
        <v>16800</v>
      </c>
      <c r="I244" s="181">
        <v>0</v>
      </c>
      <c r="J244" s="181">
        <v>24126.5</v>
      </c>
      <c r="K244" s="181">
        <v>32813</v>
      </c>
      <c r="L244" s="181">
        <v>0</v>
      </c>
      <c r="M244" s="181">
        <v>0</v>
      </c>
      <c r="N244" s="181">
        <v>0</v>
      </c>
      <c r="O244" s="181">
        <v>0</v>
      </c>
      <c r="P244" s="181">
        <v>1096.3</v>
      </c>
      <c r="Q244" s="181">
        <v>0</v>
      </c>
      <c r="R244" s="181">
        <v>0</v>
      </c>
      <c r="S244" s="181">
        <v>10200</v>
      </c>
      <c r="T244" s="181">
        <v>11905.2</v>
      </c>
      <c r="U244" s="181">
        <v>916</v>
      </c>
      <c r="V244" s="181">
        <v>0</v>
      </c>
      <c r="W244" s="181">
        <v>0</v>
      </c>
      <c r="X244" s="181">
        <v>0</v>
      </c>
      <c r="Y244" s="181">
        <v>0</v>
      </c>
      <c r="Z244" s="181">
        <v>0</v>
      </c>
      <c r="AA244" s="181">
        <v>0</v>
      </c>
      <c r="AB244" s="181">
        <v>0</v>
      </c>
      <c r="AC244" s="181">
        <v>0</v>
      </c>
      <c r="AD244" s="181">
        <v>0</v>
      </c>
      <c r="AE244" s="181">
        <v>0</v>
      </c>
      <c r="AF244" s="181">
        <v>0</v>
      </c>
      <c r="AG244" s="181">
        <v>0</v>
      </c>
      <c r="AH244" s="181">
        <v>0</v>
      </c>
      <c r="AI244" s="181">
        <v>0</v>
      </c>
      <c r="AJ244" s="181">
        <v>830</v>
      </c>
      <c r="AK244" s="181">
        <v>0</v>
      </c>
      <c r="AL244" s="181">
        <v>0</v>
      </c>
      <c r="AM244" s="181">
        <v>0</v>
      </c>
      <c r="AN244" s="181">
        <v>3200</v>
      </c>
      <c r="AO244" s="181">
        <v>0</v>
      </c>
      <c r="AP244" s="181">
        <v>6146.2</v>
      </c>
      <c r="AQ244" s="181">
        <v>0</v>
      </c>
      <c r="AR244" s="181">
        <v>0</v>
      </c>
      <c r="AS244" s="181">
        <v>813</v>
      </c>
      <c r="AT244" s="181">
        <v>0</v>
      </c>
      <c r="AU244" s="181">
        <v>0</v>
      </c>
      <c r="AV244" s="181">
        <v>0</v>
      </c>
      <c r="AW244" s="181">
        <v>0</v>
      </c>
      <c r="AX244" s="181">
        <v>0</v>
      </c>
      <c r="AY244" s="181">
        <v>0</v>
      </c>
      <c r="AZ244" s="181">
        <v>0</v>
      </c>
      <c r="BA244" s="181">
        <v>0</v>
      </c>
      <c r="BB244" s="181">
        <v>0</v>
      </c>
      <c r="BC244" s="181">
        <v>0</v>
      </c>
      <c r="BD244" s="181">
        <v>0</v>
      </c>
      <c r="BE244" s="181">
        <v>0</v>
      </c>
      <c r="BF244" s="181">
        <v>0</v>
      </c>
      <c r="BG244" s="181">
        <v>0</v>
      </c>
      <c r="BH244" s="181">
        <v>0</v>
      </c>
      <c r="BI244" s="181">
        <v>0</v>
      </c>
      <c r="BJ244" s="181">
        <v>0</v>
      </c>
      <c r="BK244" s="181">
        <v>0</v>
      </c>
      <c r="BL244" s="181">
        <v>0</v>
      </c>
      <c r="BM244" s="182" t="s">
        <v>467</v>
      </c>
      <c r="BN244" s="182" t="s">
        <v>467</v>
      </c>
      <c r="BO244" s="182" t="s">
        <v>467</v>
      </c>
      <c r="BP244" s="182" t="s">
        <v>467</v>
      </c>
      <c r="BQ244" s="182" t="s">
        <v>467</v>
      </c>
      <c r="BR244" s="182" t="s">
        <v>467</v>
      </c>
      <c r="BS244" s="182" t="s">
        <v>467</v>
      </c>
      <c r="BT244" s="182" t="s">
        <v>467</v>
      </c>
      <c r="BU244" s="182" t="s">
        <v>467</v>
      </c>
      <c r="BV244" s="182" t="s">
        <v>467</v>
      </c>
      <c r="BW244" s="182" t="s">
        <v>467</v>
      </c>
      <c r="BX244" s="182" t="s">
        <v>467</v>
      </c>
      <c r="BY244" s="182" t="s">
        <v>467</v>
      </c>
      <c r="BZ244" s="181">
        <v>0</v>
      </c>
      <c r="CA244" s="181">
        <v>0</v>
      </c>
      <c r="CB244" s="181">
        <v>0</v>
      </c>
      <c r="CC244" s="181">
        <v>0</v>
      </c>
      <c r="CD244" s="181">
        <v>0</v>
      </c>
      <c r="CE244" s="181">
        <v>0</v>
      </c>
      <c r="CF244" s="181">
        <v>0</v>
      </c>
      <c r="CG244" s="181">
        <v>0</v>
      </c>
      <c r="CH244" s="181">
        <v>0</v>
      </c>
      <c r="CI244" s="181">
        <v>0</v>
      </c>
      <c r="CJ244" s="181">
        <v>0</v>
      </c>
      <c r="CK244" s="181">
        <v>0</v>
      </c>
      <c r="CL244" s="181">
        <v>0</v>
      </c>
      <c r="CM244" s="181">
        <v>0</v>
      </c>
      <c r="CN244" s="181">
        <v>0</v>
      </c>
      <c r="CO244" s="181">
        <v>0</v>
      </c>
      <c r="CP244" s="181">
        <v>0</v>
      </c>
      <c r="CQ244" s="182" t="s">
        <v>467</v>
      </c>
      <c r="CR244" s="182" t="s">
        <v>467</v>
      </c>
      <c r="CS244" s="182" t="s">
        <v>467</v>
      </c>
      <c r="CT244" s="181">
        <v>0</v>
      </c>
      <c r="CU244" s="181">
        <v>0</v>
      </c>
      <c r="CV244" s="181">
        <v>0</v>
      </c>
      <c r="CW244" s="181">
        <v>0</v>
      </c>
      <c r="CX244" s="181">
        <v>0</v>
      </c>
      <c r="CY244" s="181">
        <v>0</v>
      </c>
      <c r="CZ244" s="182" t="s">
        <v>467</v>
      </c>
      <c r="DA244" s="182" t="s">
        <v>467</v>
      </c>
      <c r="DB244" s="182" t="s">
        <v>467</v>
      </c>
      <c r="DC244" s="181">
        <v>0</v>
      </c>
      <c r="DD244" s="181">
        <v>0</v>
      </c>
      <c r="DE244" s="181">
        <v>0</v>
      </c>
      <c r="DF244" s="181">
        <v>0</v>
      </c>
      <c r="DG244" s="183">
        <v>0</v>
      </c>
    </row>
    <row r="245" spans="1:111">
      <c r="A245" s="334" t="s">
        <v>1008</v>
      </c>
      <c r="B245" s="335" t="s">
        <v>504</v>
      </c>
      <c r="C245" s="335" t="s">
        <v>504</v>
      </c>
      <c r="D245" s="253" t="s">
        <v>1009</v>
      </c>
      <c r="E245" s="181">
        <v>9965962.0500000007</v>
      </c>
      <c r="F245" s="181">
        <v>8980385.5500000007</v>
      </c>
      <c r="G245" s="181">
        <v>2667811</v>
      </c>
      <c r="H245" s="181">
        <v>1938617</v>
      </c>
      <c r="I245" s="181">
        <v>264838</v>
      </c>
      <c r="J245" s="181">
        <v>298368</v>
      </c>
      <c r="K245" s="181">
        <v>2624275</v>
      </c>
      <c r="L245" s="181">
        <v>712348.6</v>
      </c>
      <c r="M245" s="181">
        <v>0</v>
      </c>
      <c r="N245" s="181">
        <v>110995.05</v>
      </c>
      <c r="O245" s="181">
        <v>0</v>
      </c>
      <c r="P245" s="181">
        <v>37086.9</v>
      </c>
      <c r="Q245" s="181">
        <v>275806</v>
      </c>
      <c r="R245" s="181">
        <v>0</v>
      </c>
      <c r="S245" s="181">
        <v>50240</v>
      </c>
      <c r="T245" s="181">
        <v>968904</v>
      </c>
      <c r="U245" s="181">
        <v>9824</v>
      </c>
      <c r="V245" s="181">
        <v>0</v>
      </c>
      <c r="W245" s="181">
        <v>0</v>
      </c>
      <c r="X245" s="181">
        <v>40</v>
      </c>
      <c r="Y245" s="181">
        <v>0</v>
      </c>
      <c r="Z245" s="181">
        <v>0</v>
      </c>
      <c r="AA245" s="181">
        <v>119546</v>
      </c>
      <c r="AB245" s="181">
        <v>0</v>
      </c>
      <c r="AC245" s="181">
        <v>0</v>
      </c>
      <c r="AD245" s="181">
        <v>18615</v>
      </c>
      <c r="AE245" s="181">
        <v>0</v>
      </c>
      <c r="AF245" s="181">
        <v>0</v>
      </c>
      <c r="AG245" s="181">
        <v>0</v>
      </c>
      <c r="AH245" s="181">
        <v>2396</v>
      </c>
      <c r="AI245" s="181">
        <v>0</v>
      </c>
      <c r="AJ245" s="181">
        <v>9875</v>
      </c>
      <c r="AK245" s="181">
        <v>0</v>
      </c>
      <c r="AL245" s="181">
        <v>0</v>
      </c>
      <c r="AM245" s="181">
        <v>0</v>
      </c>
      <c r="AN245" s="181">
        <v>1400</v>
      </c>
      <c r="AO245" s="181">
        <v>0</v>
      </c>
      <c r="AP245" s="181">
        <v>129738</v>
      </c>
      <c r="AQ245" s="181">
        <v>720</v>
      </c>
      <c r="AR245" s="181">
        <v>7800</v>
      </c>
      <c r="AS245" s="181">
        <v>668950</v>
      </c>
      <c r="AT245" s="181">
        <v>0</v>
      </c>
      <c r="AU245" s="181">
        <v>0</v>
      </c>
      <c r="AV245" s="181">
        <v>16672.5</v>
      </c>
      <c r="AW245" s="181">
        <v>0</v>
      </c>
      <c r="AX245" s="181">
        <v>0</v>
      </c>
      <c r="AY245" s="181">
        <v>0</v>
      </c>
      <c r="AZ245" s="181">
        <v>0</v>
      </c>
      <c r="BA245" s="181">
        <v>16672.5</v>
      </c>
      <c r="BB245" s="181">
        <v>0</v>
      </c>
      <c r="BC245" s="181">
        <v>0</v>
      </c>
      <c r="BD245" s="181">
        <v>0</v>
      </c>
      <c r="BE245" s="181">
        <v>0</v>
      </c>
      <c r="BF245" s="181">
        <v>0</v>
      </c>
      <c r="BG245" s="181">
        <v>0</v>
      </c>
      <c r="BH245" s="181">
        <v>0</v>
      </c>
      <c r="BI245" s="181">
        <v>0</v>
      </c>
      <c r="BJ245" s="181">
        <v>0</v>
      </c>
      <c r="BK245" s="181">
        <v>0</v>
      </c>
      <c r="BL245" s="181">
        <v>0</v>
      </c>
      <c r="BM245" s="182" t="s">
        <v>467</v>
      </c>
      <c r="BN245" s="182" t="s">
        <v>467</v>
      </c>
      <c r="BO245" s="182" t="s">
        <v>467</v>
      </c>
      <c r="BP245" s="182" t="s">
        <v>467</v>
      </c>
      <c r="BQ245" s="182" t="s">
        <v>467</v>
      </c>
      <c r="BR245" s="182" t="s">
        <v>467</v>
      </c>
      <c r="BS245" s="182" t="s">
        <v>467</v>
      </c>
      <c r="BT245" s="182" t="s">
        <v>467</v>
      </c>
      <c r="BU245" s="182" t="s">
        <v>467</v>
      </c>
      <c r="BV245" s="182" t="s">
        <v>467</v>
      </c>
      <c r="BW245" s="182" t="s">
        <v>467</v>
      </c>
      <c r="BX245" s="182" t="s">
        <v>467</v>
      </c>
      <c r="BY245" s="182" t="s">
        <v>467</v>
      </c>
      <c r="BZ245" s="181">
        <v>0</v>
      </c>
      <c r="CA245" s="181">
        <v>0</v>
      </c>
      <c r="CB245" s="181">
        <v>0</v>
      </c>
      <c r="CC245" s="181">
        <v>0</v>
      </c>
      <c r="CD245" s="181">
        <v>0</v>
      </c>
      <c r="CE245" s="181">
        <v>0</v>
      </c>
      <c r="CF245" s="181">
        <v>0</v>
      </c>
      <c r="CG245" s="181">
        <v>0</v>
      </c>
      <c r="CH245" s="181">
        <v>0</v>
      </c>
      <c r="CI245" s="181">
        <v>0</v>
      </c>
      <c r="CJ245" s="181">
        <v>0</v>
      </c>
      <c r="CK245" s="181">
        <v>0</v>
      </c>
      <c r="CL245" s="181">
        <v>0</v>
      </c>
      <c r="CM245" s="181">
        <v>0</v>
      </c>
      <c r="CN245" s="181">
        <v>0</v>
      </c>
      <c r="CO245" s="181">
        <v>0</v>
      </c>
      <c r="CP245" s="181">
        <v>0</v>
      </c>
      <c r="CQ245" s="182" t="s">
        <v>467</v>
      </c>
      <c r="CR245" s="182" t="s">
        <v>467</v>
      </c>
      <c r="CS245" s="182" t="s">
        <v>467</v>
      </c>
      <c r="CT245" s="181">
        <v>0</v>
      </c>
      <c r="CU245" s="181">
        <v>0</v>
      </c>
      <c r="CV245" s="181">
        <v>0</v>
      </c>
      <c r="CW245" s="181">
        <v>0</v>
      </c>
      <c r="CX245" s="181">
        <v>0</v>
      </c>
      <c r="CY245" s="181">
        <v>0</v>
      </c>
      <c r="CZ245" s="182" t="s">
        <v>467</v>
      </c>
      <c r="DA245" s="182" t="s">
        <v>467</v>
      </c>
      <c r="DB245" s="182" t="s">
        <v>467</v>
      </c>
      <c r="DC245" s="181">
        <v>0</v>
      </c>
      <c r="DD245" s="181">
        <v>0</v>
      </c>
      <c r="DE245" s="181">
        <v>0</v>
      </c>
      <c r="DF245" s="181">
        <v>0</v>
      </c>
      <c r="DG245" s="183">
        <v>0</v>
      </c>
    </row>
    <row r="246" spans="1:111">
      <c r="A246" s="334" t="s">
        <v>1010</v>
      </c>
      <c r="B246" s="335" t="s">
        <v>504</v>
      </c>
      <c r="C246" s="335" t="s">
        <v>504</v>
      </c>
      <c r="D246" s="253" t="s">
        <v>1011</v>
      </c>
      <c r="E246" s="181">
        <v>5529900.5</v>
      </c>
      <c r="F246" s="181">
        <v>4956505</v>
      </c>
      <c r="G246" s="181">
        <v>1721980</v>
      </c>
      <c r="H246" s="181">
        <v>1238681</v>
      </c>
      <c r="I246" s="181">
        <v>112754</v>
      </c>
      <c r="J246" s="181">
        <v>194472</v>
      </c>
      <c r="K246" s="181">
        <v>1659075</v>
      </c>
      <c r="L246" s="181">
        <v>0</v>
      </c>
      <c r="M246" s="181">
        <v>0</v>
      </c>
      <c r="N246" s="181">
        <v>0</v>
      </c>
      <c r="O246" s="181">
        <v>0</v>
      </c>
      <c r="P246" s="181">
        <v>20943</v>
      </c>
      <c r="Q246" s="181">
        <v>0</v>
      </c>
      <c r="R246" s="181">
        <v>0</v>
      </c>
      <c r="S246" s="181">
        <v>8600</v>
      </c>
      <c r="T246" s="181">
        <v>561922</v>
      </c>
      <c r="U246" s="181">
        <v>0</v>
      </c>
      <c r="V246" s="181">
        <v>0</v>
      </c>
      <c r="W246" s="181">
        <v>0</v>
      </c>
      <c r="X246" s="181">
        <v>12</v>
      </c>
      <c r="Y246" s="181">
        <v>0</v>
      </c>
      <c r="Z246" s="181">
        <v>0</v>
      </c>
      <c r="AA246" s="181">
        <v>63320</v>
      </c>
      <c r="AB246" s="181">
        <v>0</v>
      </c>
      <c r="AC246" s="181">
        <v>0</v>
      </c>
      <c r="AD246" s="181">
        <v>0</v>
      </c>
      <c r="AE246" s="181">
        <v>0</v>
      </c>
      <c r="AF246" s="181">
        <v>0</v>
      </c>
      <c r="AG246" s="181">
        <v>0</v>
      </c>
      <c r="AH246" s="181">
        <v>0</v>
      </c>
      <c r="AI246" s="181">
        <v>0</v>
      </c>
      <c r="AJ246" s="181">
        <v>0</v>
      </c>
      <c r="AK246" s="181">
        <v>0</v>
      </c>
      <c r="AL246" s="181">
        <v>0</v>
      </c>
      <c r="AM246" s="181">
        <v>0</v>
      </c>
      <c r="AN246" s="181">
        <v>0</v>
      </c>
      <c r="AO246" s="181">
        <v>0</v>
      </c>
      <c r="AP246" s="181">
        <v>83770</v>
      </c>
      <c r="AQ246" s="181">
        <v>720</v>
      </c>
      <c r="AR246" s="181">
        <v>0</v>
      </c>
      <c r="AS246" s="181">
        <v>414100</v>
      </c>
      <c r="AT246" s="181">
        <v>0</v>
      </c>
      <c r="AU246" s="181">
        <v>0</v>
      </c>
      <c r="AV246" s="181">
        <v>11473.5</v>
      </c>
      <c r="AW246" s="181">
        <v>0</v>
      </c>
      <c r="AX246" s="181">
        <v>0</v>
      </c>
      <c r="AY246" s="181">
        <v>0</v>
      </c>
      <c r="AZ246" s="181">
        <v>0</v>
      </c>
      <c r="BA246" s="181">
        <v>11473.5</v>
      </c>
      <c r="BB246" s="181">
        <v>0</v>
      </c>
      <c r="BC246" s="181">
        <v>0</v>
      </c>
      <c r="BD246" s="181">
        <v>0</v>
      </c>
      <c r="BE246" s="181">
        <v>0</v>
      </c>
      <c r="BF246" s="181">
        <v>0</v>
      </c>
      <c r="BG246" s="181">
        <v>0</v>
      </c>
      <c r="BH246" s="181">
        <v>0</v>
      </c>
      <c r="BI246" s="181">
        <v>0</v>
      </c>
      <c r="BJ246" s="181">
        <v>0</v>
      </c>
      <c r="BK246" s="181">
        <v>0</v>
      </c>
      <c r="BL246" s="181">
        <v>0</v>
      </c>
      <c r="BM246" s="182" t="s">
        <v>467</v>
      </c>
      <c r="BN246" s="182" t="s">
        <v>467</v>
      </c>
      <c r="BO246" s="182" t="s">
        <v>467</v>
      </c>
      <c r="BP246" s="182" t="s">
        <v>467</v>
      </c>
      <c r="BQ246" s="182" t="s">
        <v>467</v>
      </c>
      <c r="BR246" s="182" t="s">
        <v>467</v>
      </c>
      <c r="BS246" s="182" t="s">
        <v>467</v>
      </c>
      <c r="BT246" s="182" t="s">
        <v>467</v>
      </c>
      <c r="BU246" s="182" t="s">
        <v>467</v>
      </c>
      <c r="BV246" s="182" t="s">
        <v>467</v>
      </c>
      <c r="BW246" s="182" t="s">
        <v>467</v>
      </c>
      <c r="BX246" s="182" t="s">
        <v>467</v>
      </c>
      <c r="BY246" s="182" t="s">
        <v>467</v>
      </c>
      <c r="BZ246" s="181">
        <v>0</v>
      </c>
      <c r="CA246" s="181">
        <v>0</v>
      </c>
      <c r="CB246" s="181">
        <v>0</v>
      </c>
      <c r="CC246" s="181">
        <v>0</v>
      </c>
      <c r="CD246" s="181">
        <v>0</v>
      </c>
      <c r="CE246" s="181">
        <v>0</v>
      </c>
      <c r="CF246" s="181">
        <v>0</v>
      </c>
      <c r="CG246" s="181">
        <v>0</v>
      </c>
      <c r="CH246" s="181">
        <v>0</v>
      </c>
      <c r="CI246" s="181">
        <v>0</v>
      </c>
      <c r="CJ246" s="181">
        <v>0</v>
      </c>
      <c r="CK246" s="181">
        <v>0</v>
      </c>
      <c r="CL246" s="181">
        <v>0</v>
      </c>
      <c r="CM246" s="181">
        <v>0</v>
      </c>
      <c r="CN246" s="181">
        <v>0</v>
      </c>
      <c r="CO246" s="181">
        <v>0</v>
      </c>
      <c r="CP246" s="181">
        <v>0</v>
      </c>
      <c r="CQ246" s="182" t="s">
        <v>467</v>
      </c>
      <c r="CR246" s="182" t="s">
        <v>467</v>
      </c>
      <c r="CS246" s="182" t="s">
        <v>467</v>
      </c>
      <c r="CT246" s="181">
        <v>0</v>
      </c>
      <c r="CU246" s="181">
        <v>0</v>
      </c>
      <c r="CV246" s="181">
        <v>0</v>
      </c>
      <c r="CW246" s="181">
        <v>0</v>
      </c>
      <c r="CX246" s="181">
        <v>0</v>
      </c>
      <c r="CY246" s="181">
        <v>0</v>
      </c>
      <c r="CZ246" s="182" t="s">
        <v>467</v>
      </c>
      <c r="DA246" s="182" t="s">
        <v>467</v>
      </c>
      <c r="DB246" s="182" t="s">
        <v>467</v>
      </c>
      <c r="DC246" s="181">
        <v>0</v>
      </c>
      <c r="DD246" s="181">
        <v>0</v>
      </c>
      <c r="DE246" s="181">
        <v>0</v>
      </c>
      <c r="DF246" s="181">
        <v>0</v>
      </c>
      <c r="DG246" s="183">
        <v>0</v>
      </c>
    </row>
    <row r="247" spans="1:111">
      <c r="A247" s="334" t="s">
        <v>1012</v>
      </c>
      <c r="B247" s="335" t="s">
        <v>504</v>
      </c>
      <c r="C247" s="335" t="s">
        <v>504</v>
      </c>
      <c r="D247" s="253" t="s">
        <v>1013</v>
      </c>
      <c r="E247" s="181">
        <v>4436061.55</v>
      </c>
      <c r="F247" s="181">
        <v>4023880.55</v>
      </c>
      <c r="G247" s="181">
        <v>945831</v>
      </c>
      <c r="H247" s="181">
        <v>699936</v>
      </c>
      <c r="I247" s="181">
        <v>152084</v>
      </c>
      <c r="J247" s="181">
        <v>103896</v>
      </c>
      <c r="K247" s="181">
        <v>965200</v>
      </c>
      <c r="L247" s="181">
        <v>712348.6</v>
      </c>
      <c r="M247" s="181">
        <v>0</v>
      </c>
      <c r="N247" s="181">
        <v>110995.05</v>
      </c>
      <c r="O247" s="181">
        <v>0</v>
      </c>
      <c r="P247" s="181">
        <v>16143.9</v>
      </c>
      <c r="Q247" s="181">
        <v>275806</v>
      </c>
      <c r="R247" s="181">
        <v>0</v>
      </c>
      <c r="S247" s="181">
        <v>41640</v>
      </c>
      <c r="T247" s="181">
        <v>406982</v>
      </c>
      <c r="U247" s="181">
        <v>9824</v>
      </c>
      <c r="V247" s="181">
        <v>0</v>
      </c>
      <c r="W247" s="181">
        <v>0</v>
      </c>
      <c r="X247" s="181">
        <v>28</v>
      </c>
      <c r="Y247" s="181">
        <v>0</v>
      </c>
      <c r="Z247" s="181">
        <v>0</v>
      </c>
      <c r="AA247" s="181">
        <v>56226</v>
      </c>
      <c r="AB247" s="181">
        <v>0</v>
      </c>
      <c r="AC247" s="181">
        <v>0</v>
      </c>
      <c r="AD247" s="181">
        <v>18615</v>
      </c>
      <c r="AE247" s="181">
        <v>0</v>
      </c>
      <c r="AF247" s="181">
        <v>0</v>
      </c>
      <c r="AG247" s="181">
        <v>0</v>
      </c>
      <c r="AH247" s="181">
        <v>2396</v>
      </c>
      <c r="AI247" s="181">
        <v>0</v>
      </c>
      <c r="AJ247" s="181">
        <v>9875</v>
      </c>
      <c r="AK247" s="181">
        <v>0</v>
      </c>
      <c r="AL247" s="181">
        <v>0</v>
      </c>
      <c r="AM247" s="181">
        <v>0</v>
      </c>
      <c r="AN247" s="181">
        <v>1400</v>
      </c>
      <c r="AO247" s="181">
        <v>0</v>
      </c>
      <c r="AP247" s="181">
        <v>45968</v>
      </c>
      <c r="AQ247" s="181">
        <v>0</v>
      </c>
      <c r="AR247" s="181">
        <v>7800</v>
      </c>
      <c r="AS247" s="181">
        <v>254850</v>
      </c>
      <c r="AT247" s="181">
        <v>0</v>
      </c>
      <c r="AU247" s="181">
        <v>0</v>
      </c>
      <c r="AV247" s="181">
        <v>5199</v>
      </c>
      <c r="AW247" s="181">
        <v>0</v>
      </c>
      <c r="AX247" s="181">
        <v>0</v>
      </c>
      <c r="AY247" s="181">
        <v>0</v>
      </c>
      <c r="AZ247" s="181">
        <v>0</v>
      </c>
      <c r="BA247" s="181">
        <v>5199</v>
      </c>
      <c r="BB247" s="181">
        <v>0</v>
      </c>
      <c r="BC247" s="181">
        <v>0</v>
      </c>
      <c r="BD247" s="181">
        <v>0</v>
      </c>
      <c r="BE247" s="181">
        <v>0</v>
      </c>
      <c r="BF247" s="181">
        <v>0</v>
      </c>
      <c r="BG247" s="181">
        <v>0</v>
      </c>
      <c r="BH247" s="181">
        <v>0</v>
      </c>
      <c r="BI247" s="181">
        <v>0</v>
      </c>
      <c r="BJ247" s="181">
        <v>0</v>
      </c>
      <c r="BK247" s="181">
        <v>0</v>
      </c>
      <c r="BL247" s="181">
        <v>0</v>
      </c>
      <c r="BM247" s="182" t="s">
        <v>467</v>
      </c>
      <c r="BN247" s="182" t="s">
        <v>467</v>
      </c>
      <c r="BO247" s="182" t="s">
        <v>467</v>
      </c>
      <c r="BP247" s="182" t="s">
        <v>467</v>
      </c>
      <c r="BQ247" s="182" t="s">
        <v>467</v>
      </c>
      <c r="BR247" s="182" t="s">
        <v>467</v>
      </c>
      <c r="BS247" s="182" t="s">
        <v>467</v>
      </c>
      <c r="BT247" s="182" t="s">
        <v>467</v>
      </c>
      <c r="BU247" s="182" t="s">
        <v>467</v>
      </c>
      <c r="BV247" s="182" t="s">
        <v>467</v>
      </c>
      <c r="BW247" s="182" t="s">
        <v>467</v>
      </c>
      <c r="BX247" s="182" t="s">
        <v>467</v>
      </c>
      <c r="BY247" s="182" t="s">
        <v>467</v>
      </c>
      <c r="BZ247" s="181">
        <v>0</v>
      </c>
      <c r="CA247" s="181">
        <v>0</v>
      </c>
      <c r="CB247" s="181">
        <v>0</v>
      </c>
      <c r="CC247" s="181">
        <v>0</v>
      </c>
      <c r="CD247" s="181">
        <v>0</v>
      </c>
      <c r="CE247" s="181">
        <v>0</v>
      </c>
      <c r="CF247" s="181">
        <v>0</v>
      </c>
      <c r="CG247" s="181">
        <v>0</v>
      </c>
      <c r="CH247" s="181">
        <v>0</v>
      </c>
      <c r="CI247" s="181">
        <v>0</v>
      </c>
      <c r="CJ247" s="181">
        <v>0</v>
      </c>
      <c r="CK247" s="181">
        <v>0</v>
      </c>
      <c r="CL247" s="181">
        <v>0</v>
      </c>
      <c r="CM247" s="181">
        <v>0</v>
      </c>
      <c r="CN247" s="181">
        <v>0</v>
      </c>
      <c r="CO247" s="181">
        <v>0</v>
      </c>
      <c r="CP247" s="181">
        <v>0</v>
      </c>
      <c r="CQ247" s="182" t="s">
        <v>467</v>
      </c>
      <c r="CR247" s="182" t="s">
        <v>467</v>
      </c>
      <c r="CS247" s="182" t="s">
        <v>467</v>
      </c>
      <c r="CT247" s="181">
        <v>0</v>
      </c>
      <c r="CU247" s="181">
        <v>0</v>
      </c>
      <c r="CV247" s="181">
        <v>0</v>
      </c>
      <c r="CW247" s="181">
        <v>0</v>
      </c>
      <c r="CX247" s="181">
        <v>0</v>
      </c>
      <c r="CY247" s="181">
        <v>0</v>
      </c>
      <c r="CZ247" s="182" t="s">
        <v>467</v>
      </c>
      <c r="DA247" s="182" t="s">
        <v>467</v>
      </c>
      <c r="DB247" s="182" t="s">
        <v>467</v>
      </c>
      <c r="DC247" s="181">
        <v>0</v>
      </c>
      <c r="DD247" s="181">
        <v>0</v>
      </c>
      <c r="DE247" s="181">
        <v>0</v>
      </c>
      <c r="DF247" s="181">
        <v>0</v>
      </c>
      <c r="DG247" s="183">
        <v>0</v>
      </c>
    </row>
    <row r="248" spans="1:111">
      <c r="A248" s="334" t="s">
        <v>1014</v>
      </c>
      <c r="B248" s="335" t="s">
        <v>504</v>
      </c>
      <c r="C248" s="335" t="s">
        <v>504</v>
      </c>
      <c r="D248" s="253" t="s">
        <v>1015</v>
      </c>
      <c r="E248" s="181">
        <v>4009.22</v>
      </c>
      <c r="F248" s="181">
        <v>0</v>
      </c>
      <c r="G248" s="181">
        <v>0</v>
      </c>
      <c r="H248" s="181">
        <v>0</v>
      </c>
      <c r="I248" s="181">
        <v>0</v>
      </c>
      <c r="J248" s="181">
        <v>0</v>
      </c>
      <c r="K248" s="181">
        <v>0</v>
      </c>
      <c r="L248" s="181">
        <v>0</v>
      </c>
      <c r="M248" s="181">
        <v>0</v>
      </c>
      <c r="N248" s="181">
        <v>0</v>
      </c>
      <c r="O248" s="181">
        <v>0</v>
      </c>
      <c r="P248" s="181">
        <v>0</v>
      </c>
      <c r="Q248" s="181">
        <v>0</v>
      </c>
      <c r="R248" s="181">
        <v>0</v>
      </c>
      <c r="S248" s="181">
        <v>0</v>
      </c>
      <c r="T248" s="181">
        <v>4009.22</v>
      </c>
      <c r="U248" s="181">
        <v>2020</v>
      </c>
      <c r="V248" s="181">
        <v>0</v>
      </c>
      <c r="W248" s="181">
        <v>0</v>
      </c>
      <c r="X248" s="181">
        <v>0</v>
      </c>
      <c r="Y248" s="181">
        <v>0</v>
      </c>
      <c r="Z248" s="181">
        <v>0</v>
      </c>
      <c r="AA248" s="181">
        <v>1989.22</v>
      </c>
      <c r="AB248" s="181">
        <v>0</v>
      </c>
      <c r="AC248" s="181">
        <v>0</v>
      </c>
      <c r="AD248" s="181">
        <v>0</v>
      </c>
      <c r="AE248" s="181">
        <v>0</v>
      </c>
      <c r="AF248" s="181">
        <v>0</v>
      </c>
      <c r="AG248" s="181">
        <v>0</v>
      </c>
      <c r="AH248" s="181">
        <v>0</v>
      </c>
      <c r="AI248" s="181">
        <v>0</v>
      </c>
      <c r="AJ248" s="181">
        <v>0</v>
      </c>
      <c r="AK248" s="181">
        <v>0</v>
      </c>
      <c r="AL248" s="181">
        <v>0</v>
      </c>
      <c r="AM248" s="181">
        <v>0</v>
      </c>
      <c r="AN248" s="181">
        <v>0</v>
      </c>
      <c r="AO248" s="181">
        <v>0</v>
      </c>
      <c r="AP248" s="181">
        <v>0</v>
      </c>
      <c r="AQ248" s="181">
        <v>0</v>
      </c>
      <c r="AR248" s="181">
        <v>0</v>
      </c>
      <c r="AS248" s="181">
        <v>0</v>
      </c>
      <c r="AT248" s="181">
        <v>0</v>
      </c>
      <c r="AU248" s="181">
        <v>0</v>
      </c>
      <c r="AV248" s="181">
        <v>0</v>
      </c>
      <c r="AW248" s="181">
        <v>0</v>
      </c>
      <c r="AX248" s="181">
        <v>0</v>
      </c>
      <c r="AY248" s="181">
        <v>0</v>
      </c>
      <c r="AZ248" s="181">
        <v>0</v>
      </c>
      <c r="BA248" s="181">
        <v>0</v>
      </c>
      <c r="BB248" s="181">
        <v>0</v>
      </c>
      <c r="BC248" s="181">
        <v>0</v>
      </c>
      <c r="BD248" s="181">
        <v>0</v>
      </c>
      <c r="BE248" s="181">
        <v>0</v>
      </c>
      <c r="BF248" s="181">
        <v>0</v>
      </c>
      <c r="BG248" s="181">
        <v>0</v>
      </c>
      <c r="BH248" s="181">
        <v>0</v>
      </c>
      <c r="BI248" s="181">
        <v>0</v>
      </c>
      <c r="BJ248" s="181">
        <v>0</v>
      </c>
      <c r="BK248" s="181">
        <v>0</v>
      </c>
      <c r="BL248" s="181">
        <v>0</v>
      </c>
      <c r="BM248" s="182" t="s">
        <v>467</v>
      </c>
      <c r="BN248" s="182" t="s">
        <v>467</v>
      </c>
      <c r="BO248" s="182" t="s">
        <v>467</v>
      </c>
      <c r="BP248" s="182" t="s">
        <v>467</v>
      </c>
      <c r="BQ248" s="182" t="s">
        <v>467</v>
      </c>
      <c r="BR248" s="182" t="s">
        <v>467</v>
      </c>
      <c r="BS248" s="182" t="s">
        <v>467</v>
      </c>
      <c r="BT248" s="182" t="s">
        <v>467</v>
      </c>
      <c r="BU248" s="182" t="s">
        <v>467</v>
      </c>
      <c r="BV248" s="182" t="s">
        <v>467</v>
      </c>
      <c r="BW248" s="182" t="s">
        <v>467</v>
      </c>
      <c r="BX248" s="182" t="s">
        <v>467</v>
      </c>
      <c r="BY248" s="182" t="s">
        <v>467</v>
      </c>
      <c r="BZ248" s="181">
        <v>0</v>
      </c>
      <c r="CA248" s="181">
        <v>0</v>
      </c>
      <c r="CB248" s="181">
        <v>0</v>
      </c>
      <c r="CC248" s="181">
        <v>0</v>
      </c>
      <c r="CD248" s="181">
        <v>0</v>
      </c>
      <c r="CE248" s="181">
        <v>0</v>
      </c>
      <c r="CF248" s="181">
        <v>0</v>
      </c>
      <c r="CG248" s="181">
        <v>0</v>
      </c>
      <c r="CH248" s="181">
        <v>0</v>
      </c>
      <c r="CI248" s="181">
        <v>0</v>
      </c>
      <c r="CJ248" s="181">
        <v>0</v>
      </c>
      <c r="CK248" s="181">
        <v>0</v>
      </c>
      <c r="CL248" s="181">
        <v>0</v>
      </c>
      <c r="CM248" s="181">
        <v>0</v>
      </c>
      <c r="CN248" s="181">
        <v>0</v>
      </c>
      <c r="CO248" s="181">
        <v>0</v>
      </c>
      <c r="CP248" s="181">
        <v>0</v>
      </c>
      <c r="CQ248" s="182" t="s">
        <v>467</v>
      </c>
      <c r="CR248" s="182" t="s">
        <v>467</v>
      </c>
      <c r="CS248" s="182" t="s">
        <v>467</v>
      </c>
      <c r="CT248" s="181">
        <v>0</v>
      </c>
      <c r="CU248" s="181">
        <v>0</v>
      </c>
      <c r="CV248" s="181">
        <v>0</v>
      </c>
      <c r="CW248" s="181">
        <v>0</v>
      </c>
      <c r="CX248" s="181">
        <v>0</v>
      </c>
      <c r="CY248" s="181">
        <v>0</v>
      </c>
      <c r="CZ248" s="182" t="s">
        <v>467</v>
      </c>
      <c r="DA248" s="182" t="s">
        <v>467</v>
      </c>
      <c r="DB248" s="182" t="s">
        <v>467</v>
      </c>
      <c r="DC248" s="181">
        <v>0</v>
      </c>
      <c r="DD248" s="181">
        <v>0</v>
      </c>
      <c r="DE248" s="181">
        <v>0</v>
      </c>
      <c r="DF248" s="181">
        <v>0</v>
      </c>
      <c r="DG248" s="183">
        <v>0</v>
      </c>
    </row>
    <row r="249" spans="1:111">
      <c r="A249" s="334" t="s">
        <v>1016</v>
      </c>
      <c r="B249" s="335" t="s">
        <v>504</v>
      </c>
      <c r="C249" s="335" t="s">
        <v>504</v>
      </c>
      <c r="D249" s="253" t="s">
        <v>265</v>
      </c>
      <c r="E249" s="181">
        <v>4009.22</v>
      </c>
      <c r="F249" s="181">
        <v>0</v>
      </c>
      <c r="G249" s="181">
        <v>0</v>
      </c>
      <c r="H249" s="181">
        <v>0</v>
      </c>
      <c r="I249" s="181">
        <v>0</v>
      </c>
      <c r="J249" s="181">
        <v>0</v>
      </c>
      <c r="K249" s="181">
        <v>0</v>
      </c>
      <c r="L249" s="181">
        <v>0</v>
      </c>
      <c r="M249" s="181">
        <v>0</v>
      </c>
      <c r="N249" s="181">
        <v>0</v>
      </c>
      <c r="O249" s="181">
        <v>0</v>
      </c>
      <c r="P249" s="181">
        <v>0</v>
      </c>
      <c r="Q249" s="181">
        <v>0</v>
      </c>
      <c r="R249" s="181">
        <v>0</v>
      </c>
      <c r="S249" s="181">
        <v>0</v>
      </c>
      <c r="T249" s="181">
        <v>4009.22</v>
      </c>
      <c r="U249" s="181">
        <v>2020</v>
      </c>
      <c r="V249" s="181">
        <v>0</v>
      </c>
      <c r="W249" s="181">
        <v>0</v>
      </c>
      <c r="X249" s="181">
        <v>0</v>
      </c>
      <c r="Y249" s="181">
        <v>0</v>
      </c>
      <c r="Z249" s="181">
        <v>0</v>
      </c>
      <c r="AA249" s="181">
        <v>1989.22</v>
      </c>
      <c r="AB249" s="181">
        <v>0</v>
      </c>
      <c r="AC249" s="181">
        <v>0</v>
      </c>
      <c r="AD249" s="181">
        <v>0</v>
      </c>
      <c r="AE249" s="181">
        <v>0</v>
      </c>
      <c r="AF249" s="181">
        <v>0</v>
      </c>
      <c r="AG249" s="181">
        <v>0</v>
      </c>
      <c r="AH249" s="181">
        <v>0</v>
      </c>
      <c r="AI249" s="181">
        <v>0</v>
      </c>
      <c r="AJ249" s="181">
        <v>0</v>
      </c>
      <c r="AK249" s="181">
        <v>0</v>
      </c>
      <c r="AL249" s="181">
        <v>0</v>
      </c>
      <c r="AM249" s="181">
        <v>0</v>
      </c>
      <c r="AN249" s="181">
        <v>0</v>
      </c>
      <c r="AO249" s="181">
        <v>0</v>
      </c>
      <c r="AP249" s="181">
        <v>0</v>
      </c>
      <c r="AQ249" s="181">
        <v>0</v>
      </c>
      <c r="AR249" s="181">
        <v>0</v>
      </c>
      <c r="AS249" s="181">
        <v>0</v>
      </c>
      <c r="AT249" s="181">
        <v>0</v>
      </c>
      <c r="AU249" s="181">
        <v>0</v>
      </c>
      <c r="AV249" s="181">
        <v>0</v>
      </c>
      <c r="AW249" s="181">
        <v>0</v>
      </c>
      <c r="AX249" s="181">
        <v>0</v>
      </c>
      <c r="AY249" s="181">
        <v>0</v>
      </c>
      <c r="AZ249" s="181">
        <v>0</v>
      </c>
      <c r="BA249" s="181">
        <v>0</v>
      </c>
      <c r="BB249" s="181">
        <v>0</v>
      </c>
      <c r="BC249" s="181">
        <v>0</v>
      </c>
      <c r="BD249" s="181">
        <v>0</v>
      </c>
      <c r="BE249" s="181">
        <v>0</v>
      </c>
      <c r="BF249" s="181">
        <v>0</v>
      </c>
      <c r="BG249" s="181">
        <v>0</v>
      </c>
      <c r="BH249" s="181">
        <v>0</v>
      </c>
      <c r="BI249" s="181">
        <v>0</v>
      </c>
      <c r="BJ249" s="181">
        <v>0</v>
      </c>
      <c r="BK249" s="181">
        <v>0</v>
      </c>
      <c r="BL249" s="181">
        <v>0</v>
      </c>
      <c r="BM249" s="182" t="s">
        <v>467</v>
      </c>
      <c r="BN249" s="182" t="s">
        <v>467</v>
      </c>
      <c r="BO249" s="182" t="s">
        <v>467</v>
      </c>
      <c r="BP249" s="182" t="s">
        <v>467</v>
      </c>
      <c r="BQ249" s="182" t="s">
        <v>467</v>
      </c>
      <c r="BR249" s="182" t="s">
        <v>467</v>
      </c>
      <c r="BS249" s="182" t="s">
        <v>467</v>
      </c>
      <c r="BT249" s="182" t="s">
        <v>467</v>
      </c>
      <c r="BU249" s="182" t="s">
        <v>467</v>
      </c>
      <c r="BV249" s="182" t="s">
        <v>467</v>
      </c>
      <c r="BW249" s="182" t="s">
        <v>467</v>
      </c>
      <c r="BX249" s="182" t="s">
        <v>467</v>
      </c>
      <c r="BY249" s="182" t="s">
        <v>467</v>
      </c>
      <c r="BZ249" s="181">
        <v>0</v>
      </c>
      <c r="CA249" s="181">
        <v>0</v>
      </c>
      <c r="CB249" s="181">
        <v>0</v>
      </c>
      <c r="CC249" s="181">
        <v>0</v>
      </c>
      <c r="CD249" s="181">
        <v>0</v>
      </c>
      <c r="CE249" s="181">
        <v>0</v>
      </c>
      <c r="CF249" s="181">
        <v>0</v>
      </c>
      <c r="CG249" s="181">
        <v>0</v>
      </c>
      <c r="CH249" s="181">
        <v>0</v>
      </c>
      <c r="CI249" s="181">
        <v>0</v>
      </c>
      <c r="CJ249" s="181">
        <v>0</v>
      </c>
      <c r="CK249" s="181">
        <v>0</v>
      </c>
      <c r="CL249" s="181">
        <v>0</v>
      </c>
      <c r="CM249" s="181">
        <v>0</v>
      </c>
      <c r="CN249" s="181">
        <v>0</v>
      </c>
      <c r="CO249" s="181">
        <v>0</v>
      </c>
      <c r="CP249" s="181">
        <v>0</v>
      </c>
      <c r="CQ249" s="182" t="s">
        <v>467</v>
      </c>
      <c r="CR249" s="182" t="s">
        <v>467</v>
      </c>
      <c r="CS249" s="182" t="s">
        <v>467</v>
      </c>
      <c r="CT249" s="181">
        <v>0</v>
      </c>
      <c r="CU249" s="181">
        <v>0</v>
      </c>
      <c r="CV249" s="181">
        <v>0</v>
      </c>
      <c r="CW249" s="181">
        <v>0</v>
      </c>
      <c r="CX249" s="181">
        <v>0</v>
      </c>
      <c r="CY249" s="181">
        <v>0</v>
      </c>
      <c r="CZ249" s="182" t="s">
        <v>467</v>
      </c>
      <c r="DA249" s="182" t="s">
        <v>467</v>
      </c>
      <c r="DB249" s="182" t="s">
        <v>467</v>
      </c>
      <c r="DC249" s="181">
        <v>0</v>
      </c>
      <c r="DD249" s="181">
        <v>0</v>
      </c>
      <c r="DE249" s="181">
        <v>0</v>
      </c>
      <c r="DF249" s="181">
        <v>0</v>
      </c>
      <c r="DG249" s="183">
        <v>0</v>
      </c>
    </row>
    <row r="250" spans="1:111">
      <c r="A250" s="334" t="s">
        <v>1017</v>
      </c>
      <c r="B250" s="335" t="s">
        <v>504</v>
      </c>
      <c r="C250" s="335" t="s">
        <v>504</v>
      </c>
      <c r="D250" s="253" t="s">
        <v>266</v>
      </c>
      <c r="E250" s="181">
        <v>866746590.96000004</v>
      </c>
      <c r="F250" s="181">
        <v>129984524.36</v>
      </c>
      <c r="G250" s="181">
        <v>50566209.609999999</v>
      </c>
      <c r="H250" s="181">
        <v>20052949.699999999</v>
      </c>
      <c r="I250" s="181">
        <v>14364412.789999999</v>
      </c>
      <c r="J250" s="181">
        <v>2891632.3</v>
      </c>
      <c r="K250" s="181">
        <v>6023216.9000000004</v>
      </c>
      <c r="L250" s="181">
        <v>13448146.4</v>
      </c>
      <c r="M250" s="181">
        <v>0</v>
      </c>
      <c r="N250" s="181">
        <v>4944655.3099999996</v>
      </c>
      <c r="O250" s="181">
        <v>983809.46</v>
      </c>
      <c r="P250" s="181">
        <v>1417781.7</v>
      </c>
      <c r="Q250" s="181">
        <v>3439954.72</v>
      </c>
      <c r="R250" s="181">
        <v>0</v>
      </c>
      <c r="S250" s="181">
        <v>11851755.470000001</v>
      </c>
      <c r="T250" s="181">
        <v>36618865.950000003</v>
      </c>
      <c r="U250" s="181">
        <v>1067340.81</v>
      </c>
      <c r="V250" s="181">
        <v>103180.9</v>
      </c>
      <c r="W250" s="181">
        <v>1356.42</v>
      </c>
      <c r="X250" s="181">
        <v>29687.18</v>
      </c>
      <c r="Y250" s="181">
        <v>1591493.59</v>
      </c>
      <c r="Z250" s="181">
        <v>1753687.99</v>
      </c>
      <c r="AA250" s="181">
        <v>543259.86</v>
      </c>
      <c r="AB250" s="181">
        <v>0</v>
      </c>
      <c r="AC250" s="181">
        <v>404636</v>
      </c>
      <c r="AD250" s="181">
        <v>464425</v>
      </c>
      <c r="AE250" s="181">
        <v>0</v>
      </c>
      <c r="AF250" s="181">
        <v>5929762.0199999996</v>
      </c>
      <c r="AG250" s="181">
        <v>590823.27</v>
      </c>
      <c r="AH250" s="181">
        <v>23425.5</v>
      </c>
      <c r="AI250" s="181">
        <v>259919.5</v>
      </c>
      <c r="AJ250" s="181">
        <v>58350</v>
      </c>
      <c r="AK250" s="181">
        <v>2403627.6</v>
      </c>
      <c r="AL250" s="181">
        <v>0</v>
      </c>
      <c r="AM250" s="181">
        <v>3891112.7</v>
      </c>
      <c r="AN250" s="181">
        <v>1390620.83</v>
      </c>
      <c r="AO250" s="181">
        <v>7665556.3899999997</v>
      </c>
      <c r="AP250" s="181">
        <v>1052857.22</v>
      </c>
      <c r="AQ250" s="181">
        <v>165269.96</v>
      </c>
      <c r="AR250" s="181">
        <v>736663.84</v>
      </c>
      <c r="AS250" s="181">
        <v>2136906.31</v>
      </c>
      <c r="AT250" s="181">
        <v>3533.23</v>
      </c>
      <c r="AU250" s="181">
        <v>4351369.83</v>
      </c>
      <c r="AV250" s="181">
        <v>460278.28</v>
      </c>
      <c r="AW250" s="181">
        <v>0</v>
      </c>
      <c r="AX250" s="181">
        <v>0</v>
      </c>
      <c r="AY250" s="181">
        <v>0</v>
      </c>
      <c r="AZ250" s="181">
        <v>27904.9</v>
      </c>
      <c r="BA250" s="181">
        <v>366853.58</v>
      </c>
      <c r="BB250" s="181">
        <v>0</v>
      </c>
      <c r="BC250" s="181">
        <v>270</v>
      </c>
      <c r="BD250" s="181">
        <v>0</v>
      </c>
      <c r="BE250" s="181">
        <v>0</v>
      </c>
      <c r="BF250" s="181">
        <v>0</v>
      </c>
      <c r="BG250" s="181">
        <v>65249.8</v>
      </c>
      <c r="BH250" s="181">
        <v>0</v>
      </c>
      <c r="BI250" s="181">
        <v>0</v>
      </c>
      <c r="BJ250" s="181">
        <v>0</v>
      </c>
      <c r="BK250" s="181">
        <v>0</v>
      </c>
      <c r="BL250" s="181">
        <v>0</v>
      </c>
      <c r="BM250" s="182" t="s">
        <v>467</v>
      </c>
      <c r="BN250" s="182" t="s">
        <v>467</v>
      </c>
      <c r="BO250" s="182" t="s">
        <v>467</v>
      </c>
      <c r="BP250" s="182" t="s">
        <v>467</v>
      </c>
      <c r="BQ250" s="182" t="s">
        <v>467</v>
      </c>
      <c r="BR250" s="182" t="s">
        <v>467</v>
      </c>
      <c r="BS250" s="182" t="s">
        <v>467</v>
      </c>
      <c r="BT250" s="182" t="s">
        <v>467</v>
      </c>
      <c r="BU250" s="182" t="s">
        <v>467</v>
      </c>
      <c r="BV250" s="182" t="s">
        <v>467</v>
      </c>
      <c r="BW250" s="182" t="s">
        <v>467</v>
      </c>
      <c r="BX250" s="182" t="s">
        <v>467</v>
      </c>
      <c r="BY250" s="182" t="s">
        <v>467</v>
      </c>
      <c r="BZ250" s="181">
        <v>272472922.37</v>
      </c>
      <c r="CA250" s="181">
        <v>0</v>
      </c>
      <c r="CB250" s="181">
        <v>199433.60000000001</v>
      </c>
      <c r="CC250" s="181">
        <v>269890738.76999998</v>
      </c>
      <c r="CD250" s="181">
        <v>0</v>
      </c>
      <c r="CE250" s="181">
        <v>0</v>
      </c>
      <c r="CF250" s="181">
        <v>0</v>
      </c>
      <c r="CG250" s="181">
        <v>0</v>
      </c>
      <c r="CH250" s="181">
        <v>0</v>
      </c>
      <c r="CI250" s="181">
        <v>0</v>
      </c>
      <c r="CJ250" s="181">
        <v>0</v>
      </c>
      <c r="CK250" s="181">
        <v>0</v>
      </c>
      <c r="CL250" s="181">
        <v>0</v>
      </c>
      <c r="CM250" s="181">
        <v>2331250</v>
      </c>
      <c r="CN250" s="181">
        <v>0</v>
      </c>
      <c r="CO250" s="181">
        <v>0</v>
      </c>
      <c r="CP250" s="181">
        <v>51500</v>
      </c>
      <c r="CQ250" s="182" t="s">
        <v>467</v>
      </c>
      <c r="CR250" s="182" t="s">
        <v>467</v>
      </c>
      <c r="CS250" s="182" t="s">
        <v>467</v>
      </c>
      <c r="CT250" s="181">
        <v>427210000</v>
      </c>
      <c r="CU250" s="181">
        <v>396000000</v>
      </c>
      <c r="CV250" s="181">
        <v>0</v>
      </c>
      <c r="CW250" s="181">
        <v>0</v>
      </c>
      <c r="CX250" s="181">
        <v>0</v>
      </c>
      <c r="CY250" s="181">
        <v>31210000</v>
      </c>
      <c r="CZ250" s="182" t="s">
        <v>467</v>
      </c>
      <c r="DA250" s="182" t="s">
        <v>467</v>
      </c>
      <c r="DB250" s="182" t="s">
        <v>467</v>
      </c>
      <c r="DC250" s="181">
        <v>0</v>
      </c>
      <c r="DD250" s="181">
        <v>0</v>
      </c>
      <c r="DE250" s="181">
        <v>0</v>
      </c>
      <c r="DF250" s="181">
        <v>0</v>
      </c>
      <c r="DG250" s="183">
        <v>0</v>
      </c>
    </row>
    <row r="251" spans="1:111">
      <c r="A251" s="334" t="s">
        <v>1018</v>
      </c>
      <c r="B251" s="335" t="s">
        <v>504</v>
      </c>
      <c r="C251" s="335" t="s">
        <v>504</v>
      </c>
      <c r="D251" s="253" t="s">
        <v>1019</v>
      </c>
      <c r="E251" s="181">
        <v>52268309.68</v>
      </c>
      <c r="F251" s="181">
        <v>44817455.460000001</v>
      </c>
      <c r="G251" s="181">
        <v>11037951.59</v>
      </c>
      <c r="H251" s="181">
        <v>10519490.1</v>
      </c>
      <c r="I251" s="181">
        <v>11639082.57</v>
      </c>
      <c r="J251" s="181">
        <v>1196099.3</v>
      </c>
      <c r="K251" s="181">
        <v>444892</v>
      </c>
      <c r="L251" s="181">
        <v>3661405.8</v>
      </c>
      <c r="M251" s="181">
        <v>0</v>
      </c>
      <c r="N251" s="181">
        <v>1660211.33</v>
      </c>
      <c r="O251" s="181">
        <v>983809.46</v>
      </c>
      <c r="P251" s="181">
        <v>236397.08</v>
      </c>
      <c r="Q251" s="181">
        <v>2163583.7200000002</v>
      </c>
      <c r="R251" s="181">
        <v>0</v>
      </c>
      <c r="S251" s="181">
        <v>1274532.51</v>
      </c>
      <c r="T251" s="181">
        <v>5755874.3399999999</v>
      </c>
      <c r="U251" s="181">
        <v>838083.49</v>
      </c>
      <c r="V251" s="181">
        <v>90763.5</v>
      </c>
      <c r="W251" s="181">
        <v>1356.42</v>
      </c>
      <c r="X251" s="181">
        <v>6206.9</v>
      </c>
      <c r="Y251" s="181">
        <v>10621.83</v>
      </c>
      <c r="Z251" s="181">
        <v>234478.53</v>
      </c>
      <c r="AA251" s="181">
        <v>357907.94</v>
      </c>
      <c r="AB251" s="181">
        <v>0</v>
      </c>
      <c r="AC251" s="181">
        <v>363496</v>
      </c>
      <c r="AD251" s="181">
        <v>334112.5</v>
      </c>
      <c r="AE251" s="181">
        <v>0</v>
      </c>
      <c r="AF251" s="181">
        <v>91056.8</v>
      </c>
      <c r="AG251" s="181">
        <v>301966.71000000002</v>
      </c>
      <c r="AH251" s="181">
        <v>1600</v>
      </c>
      <c r="AI251" s="181">
        <v>218056</v>
      </c>
      <c r="AJ251" s="181">
        <v>42054</v>
      </c>
      <c r="AK251" s="181">
        <v>64551</v>
      </c>
      <c r="AL251" s="181">
        <v>0</v>
      </c>
      <c r="AM251" s="181">
        <v>0</v>
      </c>
      <c r="AN251" s="181">
        <v>410043.76</v>
      </c>
      <c r="AO251" s="181">
        <v>229170</v>
      </c>
      <c r="AP251" s="181">
        <v>473645.62</v>
      </c>
      <c r="AQ251" s="181">
        <v>12245.96</v>
      </c>
      <c r="AR251" s="181">
        <v>408067.05</v>
      </c>
      <c r="AS251" s="181">
        <v>813409</v>
      </c>
      <c r="AT251" s="181">
        <v>0</v>
      </c>
      <c r="AU251" s="181">
        <v>452981.33</v>
      </c>
      <c r="AV251" s="181">
        <v>158414.28</v>
      </c>
      <c r="AW251" s="181">
        <v>0</v>
      </c>
      <c r="AX251" s="181">
        <v>0</v>
      </c>
      <c r="AY251" s="181">
        <v>0</v>
      </c>
      <c r="AZ251" s="181">
        <v>27904.9</v>
      </c>
      <c r="BA251" s="181">
        <v>108478.58</v>
      </c>
      <c r="BB251" s="181">
        <v>0</v>
      </c>
      <c r="BC251" s="181">
        <v>0</v>
      </c>
      <c r="BD251" s="181">
        <v>0</v>
      </c>
      <c r="BE251" s="181">
        <v>0</v>
      </c>
      <c r="BF251" s="181">
        <v>0</v>
      </c>
      <c r="BG251" s="181">
        <v>22030.799999999999</v>
      </c>
      <c r="BH251" s="181">
        <v>0</v>
      </c>
      <c r="BI251" s="181">
        <v>0</v>
      </c>
      <c r="BJ251" s="181">
        <v>0</v>
      </c>
      <c r="BK251" s="181">
        <v>0</v>
      </c>
      <c r="BL251" s="181">
        <v>0</v>
      </c>
      <c r="BM251" s="182" t="s">
        <v>467</v>
      </c>
      <c r="BN251" s="182" t="s">
        <v>467</v>
      </c>
      <c r="BO251" s="182" t="s">
        <v>467</v>
      </c>
      <c r="BP251" s="182" t="s">
        <v>467</v>
      </c>
      <c r="BQ251" s="182" t="s">
        <v>467</v>
      </c>
      <c r="BR251" s="182" t="s">
        <v>467</v>
      </c>
      <c r="BS251" s="182" t="s">
        <v>467</v>
      </c>
      <c r="BT251" s="182" t="s">
        <v>467</v>
      </c>
      <c r="BU251" s="182" t="s">
        <v>467</v>
      </c>
      <c r="BV251" s="182" t="s">
        <v>467</v>
      </c>
      <c r="BW251" s="182" t="s">
        <v>467</v>
      </c>
      <c r="BX251" s="182" t="s">
        <v>467</v>
      </c>
      <c r="BY251" s="182" t="s">
        <v>467</v>
      </c>
      <c r="BZ251" s="181">
        <v>1536565.6</v>
      </c>
      <c r="CA251" s="181">
        <v>0</v>
      </c>
      <c r="CB251" s="181">
        <v>154075.6</v>
      </c>
      <c r="CC251" s="181">
        <v>200490</v>
      </c>
      <c r="CD251" s="181">
        <v>0</v>
      </c>
      <c r="CE251" s="181">
        <v>0</v>
      </c>
      <c r="CF251" s="181">
        <v>0</v>
      </c>
      <c r="CG251" s="181">
        <v>0</v>
      </c>
      <c r="CH251" s="181">
        <v>0</v>
      </c>
      <c r="CI251" s="181">
        <v>0</v>
      </c>
      <c r="CJ251" s="181">
        <v>0</v>
      </c>
      <c r="CK251" s="181">
        <v>0</v>
      </c>
      <c r="CL251" s="181">
        <v>0</v>
      </c>
      <c r="CM251" s="181">
        <v>1182000</v>
      </c>
      <c r="CN251" s="181">
        <v>0</v>
      </c>
      <c r="CO251" s="181">
        <v>0</v>
      </c>
      <c r="CP251" s="181">
        <v>0</v>
      </c>
      <c r="CQ251" s="182" t="s">
        <v>467</v>
      </c>
      <c r="CR251" s="182" t="s">
        <v>467</v>
      </c>
      <c r="CS251" s="182" t="s">
        <v>467</v>
      </c>
      <c r="CT251" s="181">
        <v>0</v>
      </c>
      <c r="CU251" s="181">
        <v>0</v>
      </c>
      <c r="CV251" s="181">
        <v>0</v>
      </c>
      <c r="CW251" s="181">
        <v>0</v>
      </c>
      <c r="CX251" s="181">
        <v>0</v>
      </c>
      <c r="CY251" s="181">
        <v>0</v>
      </c>
      <c r="CZ251" s="182" t="s">
        <v>467</v>
      </c>
      <c r="DA251" s="182" t="s">
        <v>467</v>
      </c>
      <c r="DB251" s="182" t="s">
        <v>467</v>
      </c>
      <c r="DC251" s="181">
        <v>0</v>
      </c>
      <c r="DD251" s="181">
        <v>0</v>
      </c>
      <c r="DE251" s="181">
        <v>0</v>
      </c>
      <c r="DF251" s="181">
        <v>0</v>
      </c>
      <c r="DG251" s="183">
        <v>0</v>
      </c>
    </row>
    <row r="252" spans="1:111">
      <c r="A252" s="334" t="s">
        <v>1020</v>
      </c>
      <c r="B252" s="335" t="s">
        <v>504</v>
      </c>
      <c r="C252" s="335" t="s">
        <v>504</v>
      </c>
      <c r="D252" s="253" t="s">
        <v>625</v>
      </c>
      <c r="E252" s="181">
        <v>8034191.9299999997</v>
      </c>
      <c r="F252" s="181">
        <v>6906628.71</v>
      </c>
      <c r="G252" s="181">
        <v>2158760.7000000002</v>
      </c>
      <c r="H252" s="181">
        <v>1514791</v>
      </c>
      <c r="I252" s="181">
        <v>1861915.33</v>
      </c>
      <c r="J252" s="181">
        <v>150480</v>
      </c>
      <c r="K252" s="181">
        <v>0</v>
      </c>
      <c r="L252" s="181">
        <v>245751</v>
      </c>
      <c r="M252" s="181">
        <v>0</v>
      </c>
      <c r="N252" s="181">
        <v>98301</v>
      </c>
      <c r="O252" s="181">
        <v>278411.90000000002</v>
      </c>
      <c r="P252" s="181">
        <v>28252.18</v>
      </c>
      <c r="Q252" s="181">
        <v>143484</v>
      </c>
      <c r="R252" s="181">
        <v>0</v>
      </c>
      <c r="S252" s="181">
        <v>426481.6</v>
      </c>
      <c r="T252" s="181">
        <v>1046369.22</v>
      </c>
      <c r="U252" s="181">
        <v>141192.26999999999</v>
      </c>
      <c r="V252" s="181">
        <v>0</v>
      </c>
      <c r="W252" s="181">
        <v>0</v>
      </c>
      <c r="X252" s="181">
        <v>0</v>
      </c>
      <c r="Y252" s="181">
        <v>3300</v>
      </c>
      <c r="Z252" s="181">
        <v>100246.19</v>
      </c>
      <c r="AA252" s="181">
        <v>20750</v>
      </c>
      <c r="AB252" s="181">
        <v>0</v>
      </c>
      <c r="AC252" s="181">
        <v>0</v>
      </c>
      <c r="AD252" s="181">
        <v>0</v>
      </c>
      <c r="AE252" s="181">
        <v>0</v>
      </c>
      <c r="AF252" s="181">
        <v>0</v>
      </c>
      <c r="AG252" s="181">
        <v>0</v>
      </c>
      <c r="AH252" s="181">
        <v>0</v>
      </c>
      <c r="AI252" s="181">
        <v>0</v>
      </c>
      <c r="AJ252" s="181">
        <v>36847</v>
      </c>
      <c r="AK252" s="181">
        <v>0</v>
      </c>
      <c r="AL252" s="181">
        <v>0</v>
      </c>
      <c r="AM252" s="181">
        <v>0</v>
      </c>
      <c r="AN252" s="181">
        <v>0</v>
      </c>
      <c r="AO252" s="181">
        <v>0</v>
      </c>
      <c r="AP252" s="181">
        <v>125591.52</v>
      </c>
      <c r="AQ252" s="181">
        <v>0</v>
      </c>
      <c r="AR252" s="181">
        <v>49565.74</v>
      </c>
      <c r="AS252" s="181">
        <v>497784</v>
      </c>
      <c r="AT252" s="181">
        <v>0</v>
      </c>
      <c r="AU252" s="181">
        <v>71092.5</v>
      </c>
      <c r="AV252" s="181">
        <v>81194</v>
      </c>
      <c r="AW252" s="181">
        <v>0</v>
      </c>
      <c r="AX252" s="181">
        <v>0</v>
      </c>
      <c r="AY252" s="181">
        <v>0</v>
      </c>
      <c r="AZ252" s="181">
        <v>0</v>
      </c>
      <c r="BA252" s="181">
        <v>81194</v>
      </c>
      <c r="BB252" s="181">
        <v>0</v>
      </c>
      <c r="BC252" s="181">
        <v>0</v>
      </c>
      <c r="BD252" s="181">
        <v>0</v>
      </c>
      <c r="BE252" s="181">
        <v>0</v>
      </c>
      <c r="BF252" s="181">
        <v>0</v>
      </c>
      <c r="BG252" s="181">
        <v>0</v>
      </c>
      <c r="BH252" s="181">
        <v>0</v>
      </c>
      <c r="BI252" s="181">
        <v>0</v>
      </c>
      <c r="BJ252" s="181">
        <v>0</v>
      </c>
      <c r="BK252" s="181">
        <v>0</v>
      </c>
      <c r="BL252" s="181">
        <v>0</v>
      </c>
      <c r="BM252" s="182" t="s">
        <v>467</v>
      </c>
      <c r="BN252" s="182" t="s">
        <v>467</v>
      </c>
      <c r="BO252" s="182" t="s">
        <v>467</v>
      </c>
      <c r="BP252" s="182" t="s">
        <v>467</v>
      </c>
      <c r="BQ252" s="182" t="s">
        <v>467</v>
      </c>
      <c r="BR252" s="182" t="s">
        <v>467</v>
      </c>
      <c r="BS252" s="182" t="s">
        <v>467</v>
      </c>
      <c r="BT252" s="182" t="s">
        <v>467</v>
      </c>
      <c r="BU252" s="182" t="s">
        <v>467</v>
      </c>
      <c r="BV252" s="182" t="s">
        <v>467</v>
      </c>
      <c r="BW252" s="182" t="s">
        <v>467</v>
      </c>
      <c r="BX252" s="182" t="s">
        <v>467</v>
      </c>
      <c r="BY252" s="182" t="s">
        <v>467</v>
      </c>
      <c r="BZ252" s="181">
        <v>0</v>
      </c>
      <c r="CA252" s="181">
        <v>0</v>
      </c>
      <c r="CB252" s="181">
        <v>0</v>
      </c>
      <c r="CC252" s="181">
        <v>0</v>
      </c>
      <c r="CD252" s="181">
        <v>0</v>
      </c>
      <c r="CE252" s="181">
        <v>0</v>
      </c>
      <c r="CF252" s="181">
        <v>0</v>
      </c>
      <c r="CG252" s="181">
        <v>0</v>
      </c>
      <c r="CH252" s="181">
        <v>0</v>
      </c>
      <c r="CI252" s="181">
        <v>0</v>
      </c>
      <c r="CJ252" s="181">
        <v>0</v>
      </c>
      <c r="CK252" s="181">
        <v>0</v>
      </c>
      <c r="CL252" s="181">
        <v>0</v>
      </c>
      <c r="CM252" s="181">
        <v>0</v>
      </c>
      <c r="CN252" s="181">
        <v>0</v>
      </c>
      <c r="CO252" s="181">
        <v>0</v>
      </c>
      <c r="CP252" s="181">
        <v>0</v>
      </c>
      <c r="CQ252" s="182" t="s">
        <v>467</v>
      </c>
      <c r="CR252" s="182" t="s">
        <v>467</v>
      </c>
      <c r="CS252" s="182" t="s">
        <v>467</v>
      </c>
      <c r="CT252" s="181">
        <v>0</v>
      </c>
      <c r="CU252" s="181">
        <v>0</v>
      </c>
      <c r="CV252" s="181">
        <v>0</v>
      </c>
      <c r="CW252" s="181">
        <v>0</v>
      </c>
      <c r="CX252" s="181">
        <v>0</v>
      </c>
      <c r="CY252" s="181">
        <v>0</v>
      </c>
      <c r="CZ252" s="182" t="s">
        <v>467</v>
      </c>
      <c r="DA252" s="182" t="s">
        <v>467</v>
      </c>
      <c r="DB252" s="182" t="s">
        <v>467</v>
      </c>
      <c r="DC252" s="181">
        <v>0</v>
      </c>
      <c r="DD252" s="181">
        <v>0</v>
      </c>
      <c r="DE252" s="181">
        <v>0</v>
      </c>
      <c r="DF252" s="181">
        <v>0</v>
      </c>
      <c r="DG252" s="183">
        <v>0</v>
      </c>
    </row>
    <row r="253" spans="1:111">
      <c r="A253" s="334" t="s">
        <v>1021</v>
      </c>
      <c r="B253" s="335" t="s">
        <v>504</v>
      </c>
      <c r="C253" s="335" t="s">
        <v>504</v>
      </c>
      <c r="D253" s="253" t="s">
        <v>1022</v>
      </c>
      <c r="E253" s="181">
        <v>37195439.509999998</v>
      </c>
      <c r="F253" s="181">
        <v>32723524.41</v>
      </c>
      <c r="G253" s="181">
        <v>7314155.7999999998</v>
      </c>
      <c r="H253" s="181">
        <v>7736729.5999999996</v>
      </c>
      <c r="I253" s="181">
        <v>8400061.0700000003</v>
      </c>
      <c r="J253" s="181">
        <v>886328.3</v>
      </c>
      <c r="K253" s="181">
        <v>51500</v>
      </c>
      <c r="L253" s="181">
        <v>3341469</v>
      </c>
      <c r="M253" s="181">
        <v>0</v>
      </c>
      <c r="N253" s="181">
        <v>1521090.72</v>
      </c>
      <c r="O253" s="181">
        <v>690634</v>
      </c>
      <c r="P253" s="181">
        <v>162987.20000000001</v>
      </c>
      <c r="Q253" s="181">
        <v>1984968.72</v>
      </c>
      <c r="R253" s="181">
        <v>0</v>
      </c>
      <c r="S253" s="181">
        <v>633600</v>
      </c>
      <c r="T253" s="181">
        <v>3074909.82</v>
      </c>
      <c r="U253" s="181">
        <v>164982.20000000001</v>
      </c>
      <c r="V253" s="181">
        <v>9038.5</v>
      </c>
      <c r="W253" s="181">
        <v>0</v>
      </c>
      <c r="X253" s="181">
        <v>2950.5</v>
      </c>
      <c r="Y253" s="181">
        <v>6004.25</v>
      </c>
      <c r="Z253" s="181">
        <v>113773.23</v>
      </c>
      <c r="AA253" s="181">
        <v>247680</v>
      </c>
      <c r="AB253" s="181">
        <v>0</v>
      </c>
      <c r="AC253" s="181">
        <v>308880</v>
      </c>
      <c r="AD253" s="181">
        <v>238552</v>
      </c>
      <c r="AE253" s="181">
        <v>0</v>
      </c>
      <c r="AF253" s="181">
        <v>43700.67</v>
      </c>
      <c r="AG253" s="181">
        <v>301966.71000000002</v>
      </c>
      <c r="AH253" s="181">
        <v>0</v>
      </c>
      <c r="AI253" s="181">
        <v>205600</v>
      </c>
      <c r="AJ253" s="181">
        <v>550</v>
      </c>
      <c r="AK253" s="181">
        <v>64551</v>
      </c>
      <c r="AL253" s="181">
        <v>0</v>
      </c>
      <c r="AM253" s="181">
        <v>0</v>
      </c>
      <c r="AN253" s="181">
        <v>374243.76</v>
      </c>
      <c r="AO253" s="181">
        <v>0</v>
      </c>
      <c r="AP253" s="181">
        <v>308880</v>
      </c>
      <c r="AQ253" s="181">
        <v>0</v>
      </c>
      <c r="AR253" s="181">
        <v>358501.31</v>
      </c>
      <c r="AS253" s="181">
        <v>168000</v>
      </c>
      <c r="AT253" s="181">
        <v>0</v>
      </c>
      <c r="AU253" s="181">
        <v>157055.69</v>
      </c>
      <c r="AV253" s="181">
        <v>65145.279999999999</v>
      </c>
      <c r="AW253" s="181">
        <v>0</v>
      </c>
      <c r="AX253" s="181">
        <v>0</v>
      </c>
      <c r="AY253" s="181">
        <v>0</v>
      </c>
      <c r="AZ253" s="181">
        <v>27904.9</v>
      </c>
      <c r="BA253" s="181">
        <v>15209.58</v>
      </c>
      <c r="BB253" s="181">
        <v>0</v>
      </c>
      <c r="BC253" s="181">
        <v>0</v>
      </c>
      <c r="BD253" s="181">
        <v>0</v>
      </c>
      <c r="BE253" s="181">
        <v>0</v>
      </c>
      <c r="BF253" s="181">
        <v>0</v>
      </c>
      <c r="BG253" s="181">
        <v>22030.799999999999</v>
      </c>
      <c r="BH253" s="181">
        <v>0</v>
      </c>
      <c r="BI253" s="181">
        <v>0</v>
      </c>
      <c r="BJ253" s="181">
        <v>0</v>
      </c>
      <c r="BK253" s="181">
        <v>0</v>
      </c>
      <c r="BL253" s="181">
        <v>0</v>
      </c>
      <c r="BM253" s="182" t="s">
        <v>467</v>
      </c>
      <c r="BN253" s="182" t="s">
        <v>467</v>
      </c>
      <c r="BO253" s="182" t="s">
        <v>467</v>
      </c>
      <c r="BP253" s="182" t="s">
        <v>467</v>
      </c>
      <c r="BQ253" s="182" t="s">
        <v>467</v>
      </c>
      <c r="BR253" s="182" t="s">
        <v>467</v>
      </c>
      <c r="BS253" s="182" t="s">
        <v>467</v>
      </c>
      <c r="BT253" s="182" t="s">
        <v>467</v>
      </c>
      <c r="BU253" s="182" t="s">
        <v>467</v>
      </c>
      <c r="BV253" s="182" t="s">
        <v>467</v>
      </c>
      <c r="BW253" s="182" t="s">
        <v>467</v>
      </c>
      <c r="BX253" s="182" t="s">
        <v>467</v>
      </c>
      <c r="BY253" s="182" t="s">
        <v>467</v>
      </c>
      <c r="BZ253" s="181">
        <v>1331860</v>
      </c>
      <c r="CA253" s="181">
        <v>0</v>
      </c>
      <c r="CB253" s="181">
        <v>97760</v>
      </c>
      <c r="CC253" s="181">
        <v>52100</v>
      </c>
      <c r="CD253" s="181">
        <v>0</v>
      </c>
      <c r="CE253" s="181">
        <v>0</v>
      </c>
      <c r="CF253" s="181">
        <v>0</v>
      </c>
      <c r="CG253" s="181">
        <v>0</v>
      </c>
      <c r="CH253" s="181">
        <v>0</v>
      </c>
      <c r="CI253" s="181">
        <v>0</v>
      </c>
      <c r="CJ253" s="181">
        <v>0</v>
      </c>
      <c r="CK253" s="181">
        <v>0</v>
      </c>
      <c r="CL253" s="181">
        <v>0</v>
      </c>
      <c r="CM253" s="181">
        <v>1182000</v>
      </c>
      <c r="CN253" s="181">
        <v>0</v>
      </c>
      <c r="CO253" s="181">
        <v>0</v>
      </c>
      <c r="CP253" s="181">
        <v>0</v>
      </c>
      <c r="CQ253" s="182" t="s">
        <v>467</v>
      </c>
      <c r="CR253" s="182" t="s">
        <v>467</v>
      </c>
      <c r="CS253" s="182" t="s">
        <v>467</v>
      </c>
      <c r="CT253" s="181">
        <v>0</v>
      </c>
      <c r="CU253" s="181">
        <v>0</v>
      </c>
      <c r="CV253" s="181">
        <v>0</v>
      </c>
      <c r="CW253" s="181">
        <v>0</v>
      </c>
      <c r="CX253" s="181">
        <v>0</v>
      </c>
      <c r="CY253" s="181">
        <v>0</v>
      </c>
      <c r="CZ253" s="182" t="s">
        <v>467</v>
      </c>
      <c r="DA253" s="182" t="s">
        <v>467</v>
      </c>
      <c r="DB253" s="182" t="s">
        <v>467</v>
      </c>
      <c r="DC253" s="181">
        <v>0</v>
      </c>
      <c r="DD253" s="181">
        <v>0</v>
      </c>
      <c r="DE253" s="181">
        <v>0</v>
      </c>
      <c r="DF253" s="181">
        <v>0</v>
      </c>
      <c r="DG253" s="183">
        <v>0</v>
      </c>
    </row>
    <row r="254" spans="1:111">
      <c r="A254" s="334" t="s">
        <v>1023</v>
      </c>
      <c r="B254" s="335" t="s">
        <v>504</v>
      </c>
      <c r="C254" s="335" t="s">
        <v>504</v>
      </c>
      <c r="D254" s="253" t="s">
        <v>1024</v>
      </c>
      <c r="E254" s="181">
        <v>1406404.19</v>
      </c>
      <c r="F254" s="181">
        <v>1003557.2</v>
      </c>
      <c r="G254" s="181">
        <v>336150</v>
      </c>
      <c r="H254" s="181">
        <v>248063</v>
      </c>
      <c r="I254" s="181">
        <v>375704</v>
      </c>
      <c r="J254" s="181">
        <v>39639</v>
      </c>
      <c r="K254" s="181">
        <v>0</v>
      </c>
      <c r="L254" s="181">
        <v>0</v>
      </c>
      <c r="M254" s="181">
        <v>0</v>
      </c>
      <c r="N254" s="181">
        <v>0</v>
      </c>
      <c r="O254" s="181">
        <v>0</v>
      </c>
      <c r="P254" s="181">
        <v>4001.2</v>
      </c>
      <c r="Q254" s="181">
        <v>0</v>
      </c>
      <c r="R254" s="181">
        <v>0</v>
      </c>
      <c r="S254" s="181">
        <v>0</v>
      </c>
      <c r="T254" s="181">
        <v>335456.39</v>
      </c>
      <c r="U254" s="181">
        <v>35713.800000000003</v>
      </c>
      <c r="V254" s="181">
        <v>50625</v>
      </c>
      <c r="W254" s="181">
        <v>1356.42</v>
      </c>
      <c r="X254" s="181">
        <v>0</v>
      </c>
      <c r="Y254" s="181">
        <v>0</v>
      </c>
      <c r="Z254" s="181">
        <v>0</v>
      </c>
      <c r="AA254" s="181">
        <v>30466.54</v>
      </c>
      <c r="AB254" s="181">
        <v>0</v>
      </c>
      <c r="AC254" s="181">
        <v>9256</v>
      </c>
      <c r="AD254" s="181">
        <v>38303.5</v>
      </c>
      <c r="AE254" s="181">
        <v>0</v>
      </c>
      <c r="AF254" s="181">
        <v>0</v>
      </c>
      <c r="AG254" s="181">
        <v>0</v>
      </c>
      <c r="AH254" s="181">
        <v>0</v>
      </c>
      <c r="AI254" s="181">
        <v>6076</v>
      </c>
      <c r="AJ254" s="181">
        <v>2657</v>
      </c>
      <c r="AK254" s="181">
        <v>0</v>
      </c>
      <c r="AL254" s="181">
        <v>0</v>
      </c>
      <c r="AM254" s="181">
        <v>0</v>
      </c>
      <c r="AN254" s="181">
        <v>0</v>
      </c>
      <c r="AO254" s="181">
        <v>0</v>
      </c>
      <c r="AP254" s="181">
        <v>15571</v>
      </c>
      <c r="AQ254" s="181">
        <v>120</v>
      </c>
      <c r="AR254" s="181">
        <v>0</v>
      </c>
      <c r="AS254" s="181">
        <v>80950</v>
      </c>
      <c r="AT254" s="181">
        <v>0</v>
      </c>
      <c r="AU254" s="181">
        <v>64361.13</v>
      </c>
      <c r="AV254" s="181">
        <v>11075</v>
      </c>
      <c r="AW254" s="181">
        <v>0</v>
      </c>
      <c r="AX254" s="181">
        <v>0</v>
      </c>
      <c r="AY254" s="181">
        <v>0</v>
      </c>
      <c r="AZ254" s="181">
        <v>0</v>
      </c>
      <c r="BA254" s="181">
        <v>11075</v>
      </c>
      <c r="BB254" s="181">
        <v>0</v>
      </c>
      <c r="BC254" s="181">
        <v>0</v>
      </c>
      <c r="BD254" s="181">
        <v>0</v>
      </c>
      <c r="BE254" s="181">
        <v>0</v>
      </c>
      <c r="BF254" s="181">
        <v>0</v>
      </c>
      <c r="BG254" s="181">
        <v>0</v>
      </c>
      <c r="BH254" s="181">
        <v>0</v>
      </c>
      <c r="BI254" s="181">
        <v>0</v>
      </c>
      <c r="BJ254" s="181">
        <v>0</v>
      </c>
      <c r="BK254" s="181">
        <v>0</v>
      </c>
      <c r="BL254" s="181">
        <v>0</v>
      </c>
      <c r="BM254" s="182" t="s">
        <v>467</v>
      </c>
      <c r="BN254" s="182" t="s">
        <v>467</v>
      </c>
      <c r="BO254" s="182" t="s">
        <v>467</v>
      </c>
      <c r="BP254" s="182" t="s">
        <v>467</v>
      </c>
      <c r="BQ254" s="182" t="s">
        <v>467</v>
      </c>
      <c r="BR254" s="182" t="s">
        <v>467</v>
      </c>
      <c r="BS254" s="182" t="s">
        <v>467</v>
      </c>
      <c r="BT254" s="182" t="s">
        <v>467</v>
      </c>
      <c r="BU254" s="182" t="s">
        <v>467</v>
      </c>
      <c r="BV254" s="182" t="s">
        <v>467</v>
      </c>
      <c r="BW254" s="182" t="s">
        <v>467</v>
      </c>
      <c r="BX254" s="182" t="s">
        <v>467</v>
      </c>
      <c r="BY254" s="182" t="s">
        <v>467</v>
      </c>
      <c r="BZ254" s="181">
        <v>56315.6</v>
      </c>
      <c r="CA254" s="181">
        <v>0</v>
      </c>
      <c r="CB254" s="181">
        <v>56315.6</v>
      </c>
      <c r="CC254" s="181">
        <v>0</v>
      </c>
      <c r="CD254" s="181">
        <v>0</v>
      </c>
      <c r="CE254" s="181">
        <v>0</v>
      </c>
      <c r="CF254" s="181">
        <v>0</v>
      </c>
      <c r="CG254" s="181">
        <v>0</v>
      </c>
      <c r="CH254" s="181">
        <v>0</v>
      </c>
      <c r="CI254" s="181">
        <v>0</v>
      </c>
      <c r="CJ254" s="181">
        <v>0</v>
      </c>
      <c r="CK254" s="181">
        <v>0</v>
      </c>
      <c r="CL254" s="181">
        <v>0</v>
      </c>
      <c r="CM254" s="181">
        <v>0</v>
      </c>
      <c r="CN254" s="181">
        <v>0</v>
      </c>
      <c r="CO254" s="181">
        <v>0</v>
      </c>
      <c r="CP254" s="181">
        <v>0</v>
      </c>
      <c r="CQ254" s="182" t="s">
        <v>467</v>
      </c>
      <c r="CR254" s="182" t="s">
        <v>467</v>
      </c>
      <c r="CS254" s="182" t="s">
        <v>467</v>
      </c>
      <c r="CT254" s="181">
        <v>0</v>
      </c>
      <c r="CU254" s="181">
        <v>0</v>
      </c>
      <c r="CV254" s="181">
        <v>0</v>
      </c>
      <c r="CW254" s="181">
        <v>0</v>
      </c>
      <c r="CX254" s="181">
        <v>0</v>
      </c>
      <c r="CY254" s="181">
        <v>0</v>
      </c>
      <c r="CZ254" s="182" t="s">
        <v>467</v>
      </c>
      <c r="DA254" s="182" t="s">
        <v>467</v>
      </c>
      <c r="DB254" s="182" t="s">
        <v>467</v>
      </c>
      <c r="DC254" s="181">
        <v>0</v>
      </c>
      <c r="DD254" s="181">
        <v>0</v>
      </c>
      <c r="DE254" s="181">
        <v>0</v>
      </c>
      <c r="DF254" s="181">
        <v>0</v>
      </c>
      <c r="DG254" s="183">
        <v>0</v>
      </c>
    </row>
    <row r="255" spans="1:111">
      <c r="A255" s="334" t="s">
        <v>1025</v>
      </c>
      <c r="B255" s="335" t="s">
        <v>504</v>
      </c>
      <c r="C255" s="335" t="s">
        <v>504</v>
      </c>
      <c r="D255" s="253" t="s">
        <v>1026</v>
      </c>
      <c r="E255" s="181">
        <v>1515769.94</v>
      </c>
      <c r="F255" s="181">
        <v>1243582.68</v>
      </c>
      <c r="G255" s="181">
        <v>362037.49</v>
      </c>
      <c r="H255" s="181">
        <v>250166</v>
      </c>
      <c r="I255" s="181">
        <v>547359</v>
      </c>
      <c r="J255" s="181">
        <v>24482</v>
      </c>
      <c r="K255" s="181">
        <v>0</v>
      </c>
      <c r="L255" s="181">
        <v>0</v>
      </c>
      <c r="M255" s="181">
        <v>0</v>
      </c>
      <c r="N255" s="181">
        <v>0</v>
      </c>
      <c r="O255" s="181">
        <v>0</v>
      </c>
      <c r="P255" s="181">
        <v>0</v>
      </c>
      <c r="Q255" s="181">
        <v>0</v>
      </c>
      <c r="R255" s="181">
        <v>0</v>
      </c>
      <c r="S255" s="181">
        <v>59538.19</v>
      </c>
      <c r="T255" s="181">
        <v>272187.26</v>
      </c>
      <c r="U255" s="181">
        <v>138283.91</v>
      </c>
      <c r="V255" s="181">
        <v>2100</v>
      </c>
      <c r="W255" s="181">
        <v>0</v>
      </c>
      <c r="X255" s="181">
        <v>3256.4</v>
      </c>
      <c r="Y255" s="181">
        <v>693.92</v>
      </c>
      <c r="Z255" s="181">
        <v>4525.5</v>
      </c>
      <c r="AA255" s="181">
        <v>22841.4</v>
      </c>
      <c r="AB255" s="181">
        <v>0</v>
      </c>
      <c r="AC255" s="181">
        <v>0</v>
      </c>
      <c r="AD255" s="181">
        <v>15166</v>
      </c>
      <c r="AE255" s="181">
        <v>0</v>
      </c>
      <c r="AF255" s="181">
        <v>11331</v>
      </c>
      <c r="AG255" s="181">
        <v>0</v>
      </c>
      <c r="AH255" s="181">
        <v>0</v>
      </c>
      <c r="AI255" s="181">
        <v>220</v>
      </c>
      <c r="AJ255" s="181">
        <v>0</v>
      </c>
      <c r="AK255" s="181">
        <v>0</v>
      </c>
      <c r="AL255" s="181">
        <v>0</v>
      </c>
      <c r="AM255" s="181">
        <v>0</v>
      </c>
      <c r="AN255" s="181">
        <v>0</v>
      </c>
      <c r="AO255" s="181">
        <v>0</v>
      </c>
      <c r="AP255" s="181">
        <v>16101</v>
      </c>
      <c r="AQ255" s="181">
        <v>7535.96</v>
      </c>
      <c r="AR255" s="181">
        <v>0</v>
      </c>
      <c r="AS255" s="181">
        <v>32000</v>
      </c>
      <c r="AT255" s="181">
        <v>0</v>
      </c>
      <c r="AU255" s="181">
        <v>18132.169999999998</v>
      </c>
      <c r="AV255" s="181">
        <v>0</v>
      </c>
      <c r="AW255" s="181">
        <v>0</v>
      </c>
      <c r="AX255" s="181">
        <v>0</v>
      </c>
      <c r="AY255" s="181">
        <v>0</v>
      </c>
      <c r="AZ255" s="181">
        <v>0</v>
      </c>
      <c r="BA255" s="181">
        <v>0</v>
      </c>
      <c r="BB255" s="181">
        <v>0</v>
      </c>
      <c r="BC255" s="181">
        <v>0</v>
      </c>
      <c r="BD255" s="181">
        <v>0</v>
      </c>
      <c r="BE255" s="181">
        <v>0</v>
      </c>
      <c r="BF255" s="181">
        <v>0</v>
      </c>
      <c r="BG255" s="181">
        <v>0</v>
      </c>
      <c r="BH255" s="181">
        <v>0</v>
      </c>
      <c r="BI255" s="181">
        <v>0</v>
      </c>
      <c r="BJ255" s="181">
        <v>0</v>
      </c>
      <c r="BK255" s="181">
        <v>0</v>
      </c>
      <c r="BL255" s="181">
        <v>0</v>
      </c>
      <c r="BM255" s="182" t="s">
        <v>467</v>
      </c>
      <c r="BN255" s="182" t="s">
        <v>467</v>
      </c>
      <c r="BO255" s="182" t="s">
        <v>467</v>
      </c>
      <c r="BP255" s="182" t="s">
        <v>467</v>
      </c>
      <c r="BQ255" s="182" t="s">
        <v>467</v>
      </c>
      <c r="BR255" s="182" t="s">
        <v>467</v>
      </c>
      <c r="BS255" s="182" t="s">
        <v>467</v>
      </c>
      <c r="BT255" s="182" t="s">
        <v>467</v>
      </c>
      <c r="BU255" s="182" t="s">
        <v>467</v>
      </c>
      <c r="BV255" s="182" t="s">
        <v>467</v>
      </c>
      <c r="BW255" s="182" t="s">
        <v>467</v>
      </c>
      <c r="BX255" s="182" t="s">
        <v>467</v>
      </c>
      <c r="BY255" s="182" t="s">
        <v>467</v>
      </c>
      <c r="BZ255" s="181">
        <v>0</v>
      </c>
      <c r="CA255" s="181">
        <v>0</v>
      </c>
      <c r="CB255" s="181">
        <v>0</v>
      </c>
      <c r="CC255" s="181">
        <v>0</v>
      </c>
      <c r="CD255" s="181">
        <v>0</v>
      </c>
      <c r="CE255" s="181">
        <v>0</v>
      </c>
      <c r="CF255" s="181">
        <v>0</v>
      </c>
      <c r="CG255" s="181">
        <v>0</v>
      </c>
      <c r="CH255" s="181">
        <v>0</v>
      </c>
      <c r="CI255" s="181">
        <v>0</v>
      </c>
      <c r="CJ255" s="181">
        <v>0</v>
      </c>
      <c r="CK255" s="181">
        <v>0</v>
      </c>
      <c r="CL255" s="181">
        <v>0</v>
      </c>
      <c r="CM255" s="181">
        <v>0</v>
      </c>
      <c r="CN255" s="181">
        <v>0</v>
      </c>
      <c r="CO255" s="181">
        <v>0</v>
      </c>
      <c r="CP255" s="181">
        <v>0</v>
      </c>
      <c r="CQ255" s="182" t="s">
        <v>467</v>
      </c>
      <c r="CR255" s="182" t="s">
        <v>467</v>
      </c>
      <c r="CS255" s="182" t="s">
        <v>467</v>
      </c>
      <c r="CT255" s="181">
        <v>0</v>
      </c>
      <c r="CU255" s="181">
        <v>0</v>
      </c>
      <c r="CV255" s="181">
        <v>0</v>
      </c>
      <c r="CW255" s="181">
        <v>0</v>
      </c>
      <c r="CX255" s="181">
        <v>0</v>
      </c>
      <c r="CY255" s="181">
        <v>0</v>
      </c>
      <c r="CZ255" s="182" t="s">
        <v>467</v>
      </c>
      <c r="DA255" s="182" t="s">
        <v>467</v>
      </c>
      <c r="DB255" s="182" t="s">
        <v>467</v>
      </c>
      <c r="DC255" s="181">
        <v>0</v>
      </c>
      <c r="DD255" s="181">
        <v>0</v>
      </c>
      <c r="DE255" s="181">
        <v>0</v>
      </c>
      <c r="DF255" s="181">
        <v>0</v>
      </c>
      <c r="DG255" s="183">
        <v>0</v>
      </c>
    </row>
    <row r="256" spans="1:111">
      <c r="A256" s="334" t="s">
        <v>1027</v>
      </c>
      <c r="B256" s="335" t="s">
        <v>504</v>
      </c>
      <c r="C256" s="335" t="s">
        <v>504</v>
      </c>
      <c r="D256" s="253" t="s">
        <v>1028</v>
      </c>
      <c r="E256" s="181">
        <v>4116504.11</v>
      </c>
      <c r="F256" s="181">
        <v>2940162.46</v>
      </c>
      <c r="G256" s="181">
        <v>866847.6</v>
      </c>
      <c r="H256" s="181">
        <v>769740.5</v>
      </c>
      <c r="I256" s="181">
        <v>454043.17</v>
      </c>
      <c r="J256" s="181">
        <v>95170</v>
      </c>
      <c r="K256" s="181">
        <v>393392</v>
      </c>
      <c r="L256" s="181">
        <v>74185.8</v>
      </c>
      <c r="M256" s="181">
        <v>0</v>
      </c>
      <c r="N256" s="181">
        <v>40819.61</v>
      </c>
      <c r="O256" s="181">
        <v>14763.56</v>
      </c>
      <c r="P256" s="181">
        <v>41156.5</v>
      </c>
      <c r="Q256" s="181">
        <v>35131</v>
      </c>
      <c r="R256" s="181">
        <v>0</v>
      </c>
      <c r="S256" s="181">
        <v>154912.72</v>
      </c>
      <c r="T256" s="181">
        <v>1026951.65</v>
      </c>
      <c r="U256" s="181">
        <v>357911.31</v>
      </c>
      <c r="V256" s="181">
        <v>29000</v>
      </c>
      <c r="W256" s="181">
        <v>0</v>
      </c>
      <c r="X256" s="181">
        <v>0</v>
      </c>
      <c r="Y256" s="181">
        <v>623.66</v>
      </c>
      <c r="Z256" s="181">
        <v>15933.61</v>
      </c>
      <c r="AA256" s="181">
        <v>36170</v>
      </c>
      <c r="AB256" s="181">
        <v>0</v>
      </c>
      <c r="AC256" s="181">
        <v>45360</v>
      </c>
      <c r="AD256" s="181">
        <v>42091</v>
      </c>
      <c r="AE256" s="181">
        <v>0</v>
      </c>
      <c r="AF256" s="181">
        <v>36025.129999999997</v>
      </c>
      <c r="AG256" s="181">
        <v>0</v>
      </c>
      <c r="AH256" s="181">
        <v>1600</v>
      </c>
      <c r="AI256" s="181">
        <v>6160</v>
      </c>
      <c r="AJ256" s="181">
        <v>2000</v>
      </c>
      <c r="AK256" s="181">
        <v>0</v>
      </c>
      <c r="AL256" s="181">
        <v>0</v>
      </c>
      <c r="AM256" s="181">
        <v>0</v>
      </c>
      <c r="AN256" s="181">
        <v>35800</v>
      </c>
      <c r="AO256" s="181">
        <v>229170</v>
      </c>
      <c r="AP256" s="181">
        <v>7502.1</v>
      </c>
      <c r="AQ256" s="181">
        <v>4590</v>
      </c>
      <c r="AR256" s="181">
        <v>0</v>
      </c>
      <c r="AS256" s="181">
        <v>34675</v>
      </c>
      <c r="AT256" s="181">
        <v>0</v>
      </c>
      <c r="AU256" s="181">
        <v>142339.84</v>
      </c>
      <c r="AV256" s="181">
        <v>1000</v>
      </c>
      <c r="AW256" s="181">
        <v>0</v>
      </c>
      <c r="AX256" s="181">
        <v>0</v>
      </c>
      <c r="AY256" s="181">
        <v>0</v>
      </c>
      <c r="AZ256" s="181">
        <v>0</v>
      </c>
      <c r="BA256" s="181">
        <v>1000</v>
      </c>
      <c r="BB256" s="181">
        <v>0</v>
      </c>
      <c r="BC256" s="181">
        <v>0</v>
      </c>
      <c r="BD256" s="181">
        <v>0</v>
      </c>
      <c r="BE256" s="181">
        <v>0</v>
      </c>
      <c r="BF256" s="181">
        <v>0</v>
      </c>
      <c r="BG256" s="181">
        <v>0</v>
      </c>
      <c r="BH256" s="181">
        <v>0</v>
      </c>
      <c r="BI256" s="181">
        <v>0</v>
      </c>
      <c r="BJ256" s="181">
        <v>0</v>
      </c>
      <c r="BK256" s="181">
        <v>0</v>
      </c>
      <c r="BL256" s="181">
        <v>0</v>
      </c>
      <c r="BM256" s="182" t="s">
        <v>467</v>
      </c>
      <c r="BN256" s="182" t="s">
        <v>467</v>
      </c>
      <c r="BO256" s="182" t="s">
        <v>467</v>
      </c>
      <c r="BP256" s="182" t="s">
        <v>467</v>
      </c>
      <c r="BQ256" s="182" t="s">
        <v>467</v>
      </c>
      <c r="BR256" s="182" t="s">
        <v>467</v>
      </c>
      <c r="BS256" s="182" t="s">
        <v>467</v>
      </c>
      <c r="BT256" s="182" t="s">
        <v>467</v>
      </c>
      <c r="BU256" s="182" t="s">
        <v>467</v>
      </c>
      <c r="BV256" s="182" t="s">
        <v>467</v>
      </c>
      <c r="BW256" s="182" t="s">
        <v>467</v>
      </c>
      <c r="BX256" s="182" t="s">
        <v>467</v>
      </c>
      <c r="BY256" s="182" t="s">
        <v>467</v>
      </c>
      <c r="BZ256" s="181">
        <v>148390</v>
      </c>
      <c r="CA256" s="181">
        <v>0</v>
      </c>
      <c r="CB256" s="181">
        <v>0</v>
      </c>
      <c r="CC256" s="181">
        <v>148390</v>
      </c>
      <c r="CD256" s="181">
        <v>0</v>
      </c>
      <c r="CE256" s="181">
        <v>0</v>
      </c>
      <c r="CF256" s="181">
        <v>0</v>
      </c>
      <c r="CG256" s="181">
        <v>0</v>
      </c>
      <c r="CH256" s="181">
        <v>0</v>
      </c>
      <c r="CI256" s="181">
        <v>0</v>
      </c>
      <c r="CJ256" s="181">
        <v>0</v>
      </c>
      <c r="CK256" s="181">
        <v>0</v>
      </c>
      <c r="CL256" s="181">
        <v>0</v>
      </c>
      <c r="CM256" s="181">
        <v>0</v>
      </c>
      <c r="CN256" s="181">
        <v>0</v>
      </c>
      <c r="CO256" s="181">
        <v>0</v>
      </c>
      <c r="CP256" s="181">
        <v>0</v>
      </c>
      <c r="CQ256" s="182" t="s">
        <v>467</v>
      </c>
      <c r="CR256" s="182" t="s">
        <v>467</v>
      </c>
      <c r="CS256" s="182" t="s">
        <v>467</v>
      </c>
      <c r="CT256" s="181">
        <v>0</v>
      </c>
      <c r="CU256" s="181">
        <v>0</v>
      </c>
      <c r="CV256" s="181">
        <v>0</v>
      </c>
      <c r="CW256" s="181">
        <v>0</v>
      </c>
      <c r="CX256" s="181">
        <v>0</v>
      </c>
      <c r="CY256" s="181">
        <v>0</v>
      </c>
      <c r="CZ256" s="182" t="s">
        <v>467</v>
      </c>
      <c r="DA256" s="182" t="s">
        <v>467</v>
      </c>
      <c r="DB256" s="182" t="s">
        <v>467</v>
      </c>
      <c r="DC256" s="181">
        <v>0</v>
      </c>
      <c r="DD256" s="181">
        <v>0</v>
      </c>
      <c r="DE256" s="181">
        <v>0</v>
      </c>
      <c r="DF256" s="181">
        <v>0</v>
      </c>
      <c r="DG256" s="183">
        <v>0</v>
      </c>
    </row>
    <row r="257" spans="1:111">
      <c r="A257" s="334" t="s">
        <v>1029</v>
      </c>
      <c r="B257" s="335" t="s">
        <v>504</v>
      </c>
      <c r="C257" s="335" t="s">
        <v>504</v>
      </c>
      <c r="D257" s="253" t="s">
        <v>1030</v>
      </c>
      <c r="E257" s="181">
        <v>229588310.34999999</v>
      </c>
      <c r="F257" s="181">
        <v>0</v>
      </c>
      <c r="G257" s="181">
        <v>0</v>
      </c>
      <c r="H257" s="181">
        <v>0</v>
      </c>
      <c r="I257" s="181">
        <v>0</v>
      </c>
      <c r="J257" s="181">
        <v>0</v>
      </c>
      <c r="K257" s="181">
        <v>0</v>
      </c>
      <c r="L257" s="181">
        <v>0</v>
      </c>
      <c r="M257" s="181">
        <v>0</v>
      </c>
      <c r="N257" s="181">
        <v>0</v>
      </c>
      <c r="O257" s="181">
        <v>0</v>
      </c>
      <c r="P257" s="181">
        <v>0</v>
      </c>
      <c r="Q257" s="181">
        <v>0</v>
      </c>
      <c r="R257" s="181">
        <v>0</v>
      </c>
      <c r="S257" s="181">
        <v>0</v>
      </c>
      <c r="T257" s="181">
        <v>98300</v>
      </c>
      <c r="U257" s="181">
        <v>0</v>
      </c>
      <c r="V257" s="181">
        <v>0</v>
      </c>
      <c r="W257" s="181">
        <v>0</v>
      </c>
      <c r="X257" s="181">
        <v>0</v>
      </c>
      <c r="Y257" s="181">
        <v>0</v>
      </c>
      <c r="Z257" s="181">
        <v>0</v>
      </c>
      <c r="AA257" s="181">
        <v>0</v>
      </c>
      <c r="AB257" s="181">
        <v>0</v>
      </c>
      <c r="AC257" s="181">
        <v>0</v>
      </c>
      <c r="AD257" s="181">
        <v>0</v>
      </c>
      <c r="AE257" s="181">
        <v>0</v>
      </c>
      <c r="AF257" s="181">
        <v>0</v>
      </c>
      <c r="AG257" s="181">
        <v>0</v>
      </c>
      <c r="AH257" s="181">
        <v>0</v>
      </c>
      <c r="AI257" s="181">
        <v>0</v>
      </c>
      <c r="AJ257" s="181">
        <v>0</v>
      </c>
      <c r="AK257" s="181">
        <v>0</v>
      </c>
      <c r="AL257" s="181">
        <v>0</v>
      </c>
      <c r="AM257" s="181">
        <v>0</v>
      </c>
      <c r="AN257" s="181">
        <v>0</v>
      </c>
      <c r="AO257" s="181">
        <v>98300</v>
      </c>
      <c r="AP257" s="181">
        <v>0</v>
      </c>
      <c r="AQ257" s="181">
        <v>0</v>
      </c>
      <c r="AR257" s="181">
        <v>0</v>
      </c>
      <c r="AS257" s="181">
        <v>0</v>
      </c>
      <c r="AT257" s="181">
        <v>0</v>
      </c>
      <c r="AU257" s="181">
        <v>0</v>
      </c>
      <c r="AV257" s="181">
        <v>0</v>
      </c>
      <c r="AW257" s="181">
        <v>0</v>
      </c>
      <c r="AX257" s="181">
        <v>0</v>
      </c>
      <c r="AY257" s="181">
        <v>0</v>
      </c>
      <c r="AZ257" s="181">
        <v>0</v>
      </c>
      <c r="BA257" s="181">
        <v>0</v>
      </c>
      <c r="BB257" s="181">
        <v>0</v>
      </c>
      <c r="BC257" s="181">
        <v>0</v>
      </c>
      <c r="BD257" s="181">
        <v>0</v>
      </c>
      <c r="BE257" s="181">
        <v>0</v>
      </c>
      <c r="BF257" s="181">
        <v>0</v>
      </c>
      <c r="BG257" s="181">
        <v>0</v>
      </c>
      <c r="BH257" s="181">
        <v>0</v>
      </c>
      <c r="BI257" s="181">
        <v>0</v>
      </c>
      <c r="BJ257" s="181">
        <v>0</v>
      </c>
      <c r="BK257" s="181">
        <v>0</v>
      </c>
      <c r="BL257" s="181">
        <v>0</v>
      </c>
      <c r="BM257" s="182" t="s">
        <v>467</v>
      </c>
      <c r="BN257" s="182" t="s">
        <v>467</v>
      </c>
      <c r="BO257" s="182" t="s">
        <v>467</v>
      </c>
      <c r="BP257" s="182" t="s">
        <v>467</v>
      </c>
      <c r="BQ257" s="182" t="s">
        <v>467</v>
      </c>
      <c r="BR257" s="182" t="s">
        <v>467</v>
      </c>
      <c r="BS257" s="182" t="s">
        <v>467</v>
      </c>
      <c r="BT257" s="182" t="s">
        <v>467</v>
      </c>
      <c r="BU257" s="182" t="s">
        <v>467</v>
      </c>
      <c r="BV257" s="182" t="s">
        <v>467</v>
      </c>
      <c r="BW257" s="182" t="s">
        <v>467</v>
      </c>
      <c r="BX257" s="182" t="s">
        <v>467</v>
      </c>
      <c r="BY257" s="182" t="s">
        <v>467</v>
      </c>
      <c r="BZ257" s="181">
        <v>229490010.34999999</v>
      </c>
      <c r="CA257" s="181">
        <v>0</v>
      </c>
      <c r="CB257" s="181">
        <v>0</v>
      </c>
      <c r="CC257" s="181">
        <v>229490010.34999999</v>
      </c>
      <c r="CD257" s="181">
        <v>0</v>
      </c>
      <c r="CE257" s="181">
        <v>0</v>
      </c>
      <c r="CF257" s="181">
        <v>0</v>
      </c>
      <c r="CG257" s="181">
        <v>0</v>
      </c>
      <c r="CH257" s="181">
        <v>0</v>
      </c>
      <c r="CI257" s="181">
        <v>0</v>
      </c>
      <c r="CJ257" s="181">
        <v>0</v>
      </c>
      <c r="CK257" s="181">
        <v>0</v>
      </c>
      <c r="CL257" s="181">
        <v>0</v>
      </c>
      <c r="CM257" s="181">
        <v>0</v>
      </c>
      <c r="CN257" s="181">
        <v>0</v>
      </c>
      <c r="CO257" s="181">
        <v>0</v>
      </c>
      <c r="CP257" s="181">
        <v>0</v>
      </c>
      <c r="CQ257" s="182" t="s">
        <v>467</v>
      </c>
      <c r="CR257" s="182" t="s">
        <v>467</v>
      </c>
      <c r="CS257" s="182" t="s">
        <v>467</v>
      </c>
      <c r="CT257" s="181">
        <v>0</v>
      </c>
      <c r="CU257" s="181">
        <v>0</v>
      </c>
      <c r="CV257" s="181">
        <v>0</v>
      </c>
      <c r="CW257" s="181">
        <v>0</v>
      </c>
      <c r="CX257" s="181">
        <v>0</v>
      </c>
      <c r="CY257" s="181">
        <v>0</v>
      </c>
      <c r="CZ257" s="182" t="s">
        <v>467</v>
      </c>
      <c r="DA257" s="182" t="s">
        <v>467</v>
      </c>
      <c r="DB257" s="182" t="s">
        <v>467</v>
      </c>
      <c r="DC257" s="181">
        <v>0</v>
      </c>
      <c r="DD257" s="181">
        <v>0</v>
      </c>
      <c r="DE257" s="181">
        <v>0</v>
      </c>
      <c r="DF257" s="181">
        <v>0</v>
      </c>
      <c r="DG257" s="183">
        <v>0</v>
      </c>
    </row>
    <row r="258" spans="1:111">
      <c r="A258" s="334" t="s">
        <v>1031</v>
      </c>
      <c r="B258" s="335" t="s">
        <v>504</v>
      </c>
      <c r="C258" s="335" t="s">
        <v>504</v>
      </c>
      <c r="D258" s="253" t="s">
        <v>268</v>
      </c>
      <c r="E258" s="181">
        <v>229588310.34999999</v>
      </c>
      <c r="F258" s="181">
        <v>0</v>
      </c>
      <c r="G258" s="181">
        <v>0</v>
      </c>
      <c r="H258" s="181">
        <v>0</v>
      </c>
      <c r="I258" s="181">
        <v>0</v>
      </c>
      <c r="J258" s="181">
        <v>0</v>
      </c>
      <c r="K258" s="181">
        <v>0</v>
      </c>
      <c r="L258" s="181">
        <v>0</v>
      </c>
      <c r="M258" s="181">
        <v>0</v>
      </c>
      <c r="N258" s="181">
        <v>0</v>
      </c>
      <c r="O258" s="181">
        <v>0</v>
      </c>
      <c r="P258" s="181">
        <v>0</v>
      </c>
      <c r="Q258" s="181">
        <v>0</v>
      </c>
      <c r="R258" s="181">
        <v>0</v>
      </c>
      <c r="S258" s="181">
        <v>0</v>
      </c>
      <c r="T258" s="181">
        <v>98300</v>
      </c>
      <c r="U258" s="181">
        <v>0</v>
      </c>
      <c r="V258" s="181">
        <v>0</v>
      </c>
      <c r="W258" s="181">
        <v>0</v>
      </c>
      <c r="X258" s="181">
        <v>0</v>
      </c>
      <c r="Y258" s="181">
        <v>0</v>
      </c>
      <c r="Z258" s="181">
        <v>0</v>
      </c>
      <c r="AA258" s="181">
        <v>0</v>
      </c>
      <c r="AB258" s="181">
        <v>0</v>
      </c>
      <c r="AC258" s="181">
        <v>0</v>
      </c>
      <c r="AD258" s="181">
        <v>0</v>
      </c>
      <c r="AE258" s="181">
        <v>0</v>
      </c>
      <c r="AF258" s="181">
        <v>0</v>
      </c>
      <c r="AG258" s="181">
        <v>0</v>
      </c>
      <c r="AH258" s="181">
        <v>0</v>
      </c>
      <c r="AI258" s="181">
        <v>0</v>
      </c>
      <c r="AJ258" s="181">
        <v>0</v>
      </c>
      <c r="AK258" s="181">
        <v>0</v>
      </c>
      <c r="AL258" s="181">
        <v>0</v>
      </c>
      <c r="AM258" s="181">
        <v>0</v>
      </c>
      <c r="AN258" s="181">
        <v>0</v>
      </c>
      <c r="AO258" s="181">
        <v>98300</v>
      </c>
      <c r="AP258" s="181">
        <v>0</v>
      </c>
      <c r="AQ258" s="181">
        <v>0</v>
      </c>
      <c r="AR258" s="181">
        <v>0</v>
      </c>
      <c r="AS258" s="181">
        <v>0</v>
      </c>
      <c r="AT258" s="181">
        <v>0</v>
      </c>
      <c r="AU258" s="181">
        <v>0</v>
      </c>
      <c r="AV258" s="181">
        <v>0</v>
      </c>
      <c r="AW258" s="181">
        <v>0</v>
      </c>
      <c r="AX258" s="181">
        <v>0</v>
      </c>
      <c r="AY258" s="181">
        <v>0</v>
      </c>
      <c r="AZ258" s="181">
        <v>0</v>
      </c>
      <c r="BA258" s="181">
        <v>0</v>
      </c>
      <c r="BB258" s="181">
        <v>0</v>
      </c>
      <c r="BC258" s="181">
        <v>0</v>
      </c>
      <c r="BD258" s="181">
        <v>0</v>
      </c>
      <c r="BE258" s="181">
        <v>0</v>
      </c>
      <c r="BF258" s="181">
        <v>0</v>
      </c>
      <c r="BG258" s="181">
        <v>0</v>
      </c>
      <c r="BH258" s="181">
        <v>0</v>
      </c>
      <c r="BI258" s="181">
        <v>0</v>
      </c>
      <c r="BJ258" s="181">
        <v>0</v>
      </c>
      <c r="BK258" s="181">
        <v>0</v>
      </c>
      <c r="BL258" s="181">
        <v>0</v>
      </c>
      <c r="BM258" s="182" t="s">
        <v>467</v>
      </c>
      <c r="BN258" s="182" t="s">
        <v>467</v>
      </c>
      <c r="BO258" s="182" t="s">
        <v>467</v>
      </c>
      <c r="BP258" s="182" t="s">
        <v>467</v>
      </c>
      <c r="BQ258" s="182" t="s">
        <v>467</v>
      </c>
      <c r="BR258" s="182" t="s">
        <v>467</v>
      </c>
      <c r="BS258" s="182" t="s">
        <v>467</v>
      </c>
      <c r="BT258" s="182" t="s">
        <v>467</v>
      </c>
      <c r="BU258" s="182" t="s">
        <v>467</v>
      </c>
      <c r="BV258" s="182" t="s">
        <v>467</v>
      </c>
      <c r="BW258" s="182" t="s">
        <v>467</v>
      </c>
      <c r="BX258" s="182" t="s">
        <v>467</v>
      </c>
      <c r="BY258" s="182" t="s">
        <v>467</v>
      </c>
      <c r="BZ258" s="181">
        <v>229490010.34999999</v>
      </c>
      <c r="CA258" s="181">
        <v>0</v>
      </c>
      <c r="CB258" s="181">
        <v>0</v>
      </c>
      <c r="CC258" s="181">
        <v>229490010.34999999</v>
      </c>
      <c r="CD258" s="181">
        <v>0</v>
      </c>
      <c r="CE258" s="181">
        <v>0</v>
      </c>
      <c r="CF258" s="181">
        <v>0</v>
      </c>
      <c r="CG258" s="181">
        <v>0</v>
      </c>
      <c r="CH258" s="181">
        <v>0</v>
      </c>
      <c r="CI258" s="181">
        <v>0</v>
      </c>
      <c r="CJ258" s="181">
        <v>0</v>
      </c>
      <c r="CK258" s="181">
        <v>0</v>
      </c>
      <c r="CL258" s="181">
        <v>0</v>
      </c>
      <c r="CM258" s="181">
        <v>0</v>
      </c>
      <c r="CN258" s="181">
        <v>0</v>
      </c>
      <c r="CO258" s="181">
        <v>0</v>
      </c>
      <c r="CP258" s="181">
        <v>0</v>
      </c>
      <c r="CQ258" s="182" t="s">
        <v>467</v>
      </c>
      <c r="CR258" s="182" t="s">
        <v>467</v>
      </c>
      <c r="CS258" s="182" t="s">
        <v>467</v>
      </c>
      <c r="CT258" s="181">
        <v>0</v>
      </c>
      <c r="CU258" s="181">
        <v>0</v>
      </c>
      <c r="CV258" s="181">
        <v>0</v>
      </c>
      <c r="CW258" s="181">
        <v>0</v>
      </c>
      <c r="CX258" s="181">
        <v>0</v>
      </c>
      <c r="CY258" s="181">
        <v>0</v>
      </c>
      <c r="CZ258" s="182" t="s">
        <v>467</v>
      </c>
      <c r="DA258" s="182" t="s">
        <v>467</v>
      </c>
      <c r="DB258" s="182" t="s">
        <v>467</v>
      </c>
      <c r="DC258" s="181">
        <v>0</v>
      </c>
      <c r="DD258" s="181">
        <v>0</v>
      </c>
      <c r="DE258" s="181">
        <v>0</v>
      </c>
      <c r="DF258" s="181">
        <v>0</v>
      </c>
      <c r="DG258" s="183">
        <v>0</v>
      </c>
    </row>
    <row r="259" spans="1:111">
      <c r="A259" s="334" t="s">
        <v>1032</v>
      </c>
      <c r="B259" s="335" t="s">
        <v>504</v>
      </c>
      <c r="C259" s="335" t="s">
        <v>504</v>
      </c>
      <c r="D259" s="253" t="s">
        <v>1033</v>
      </c>
      <c r="E259" s="181">
        <v>129594304.01000001</v>
      </c>
      <c r="F259" s="181">
        <v>6801968.46</v>
      </c>
      <c r="G259" s="181">
        <v>3145369</v>
      </c>
      <c r="H259" s="181">
        <v>244627</v>
      </c>
      <c r="I259" s="181">
        <v>0</v>
      </c>
      <c r="J259" s="181">
        <v>336984</v>
      </c>
      <c r="K259" s="181">
        <v>3005475</v>
      </c>
      <c r="L259" s="181">
        <v>0</v>
      </c>
      <c r="M259" s="181">
        <v>0</v>
      </c>
      <c r="N259" s="181">
        <v>0</v>
      </c>
      <c r="O259" s="181">
        <v>0</v>
      </c>
      <c r="P259" s="181">
        <v>38966.400000000001</v>
      </c>
      <c r="Q259" s="181">
        <v>0</v>
      </c>
      <c r="R259" s="181">
        <v>0</v>
      </c>
      <c r="S259" s="181">
        <v>30547.06</v>
      </c>
      <c r="T259" s="181">
        <v>2211259.13</v>
      </c>
      <c r="U259" s="181">
        <v>44370.26</v>
      </c>
      <c r="V259" s="181">
        <v>0</v>
      </c>
      <c r="W259" s="181">
        <v>0</v>
      </c>
      <c r="X259" s="181">
        <v>0</v>
      </c>
      <c r="Y259" s="181">
        <v>5803.14</v>
      </c>
      <c r="Z259" s="181">
        <v>6150</v>
      </c>
      <c r="AA259" s="181">
        <v>10568.38</v>
      </c>
      <c r="AB259" s="181">
        <v>0</v>
      </c>
      <c r="AC259" s="181">
        <v>0</v>
      </c>
      <c r="AD259" s="181">
        <v>31059</v>
      </c>
      <c r="AE259" s="181">
        <v>0</v>
      </c>
      <c r="AF259" s="181">
        <v>109205.57</v>
      </c>
      <c r="AG259" s="181">
        <v>0</v>
      </c>
      <c r="AH259" s="181">
        <v>2310</v>
      </c>
      <c r="AI259" s="181">
        <v>9200</v>
      </c>
      <c r="AJ259" s="181">
        <v>800</v>
      </c>
      <c r="AK259" s="181">
        <v>0</v>
      </c>
      <c r="AL259" s="181">
        <v>0</v>
      </c>
      <c r="AM259" s="181">
        <v>0</v>
      </c>
      <c r="AN259" s="181">
        <v>650971.06999999995</v>
      </c>
      <c r="AO259" s="181">
        <v>0</v>
      </c>
      <c r="AP259" s="181">
        <v>114690.44</v>
      </c>
      <c r="AQ259" s="181">
        <v>1620</v>
      </c>
      <c r="AR259" s="181">
        <v>0</v>
      </c>
      <c r="AS259" s="181">
        <v>0</v>
      </c>
      <c r="AT259" s="181">
        <v>0</v>
      </c>
      <c r="AU259" s="181">
        <v>1224511.27</v>
      </c>
      <c r="AV259" s="181">
        <v>16245</v>
      </c>
      <c r="AW259" s="181">
        <v>0</v>
      </c>
      <c r="AX259" s="181">
        <v>0</v>
      </c>
      <c r="AY259" s="181">
        <v>0</v>
      </c>
      <c r="AZ259" s="181">
        <v>0</v>
      </c>
      <c r="BA259" s="181">
        <v>15975</v>
      </c>
      <c r="BB259" s="181">
        <v>0</v>
      </c>
      <c r="BC259" s="181">
        <v>270</v>
      </c>
      <c r="BD259" s="181">
        <v>0</v>
      </c>
      <c r="BE259" s="181">
        <v>0</v>
      </c>
      <c r="BF259" s="181">
        <v>0</v>
      </c>
      <c r="BG259" s="181">
        <v>0</v>
      </c>
      <c r="BH259" s="181">
        <v>0</v>
      </c>
      <c r="BI259" s="181">
        <v>0</v>
      </c>
      <c r="BJ259" s="181">
        <v>0</v>
      </c>
      <c r="BK259" s="181">
        <v>0</v>
      </c>
      <c r="BL259" s="181">
        <v>0</v>
      </c>
      <c r="BM259" s="182" t="s">
        <v>467</v>
      </c>
      <c r="BN259" s="182" t="s">
        <v>467</v>
      </c>
      <c r="BO259" s="182" t="s">
        <v>467</v>
      </c>
      <c r="BP259" s="182" t="s">
        <v>467</v>
      </c>
      <c r="BQ259" s="182" t="s">
        <v>467</v>
      </c>
      <c r="BR259" s="182" t="s">
        <v>467</v>
      </c>
      <c r="BS259" s="182" t="s">
        <v>467</v>
      </c>
      <c r="BT259" s="182" t="s">
        <v>467</v>
      </c>
      <c r="BU259" s="182" t="s">
        <v>467</v>
      </c>
      <c r="BV259" s="182" t="s">
        <v>467</v>
      </c>
      <c r="BW259" s="182" t="s">
        <v>467</v>
      </c>
      <c r="BX259" s="182" t="s">
        <v>467</v>
      </c>
      <c r="BY259" s="182" t="s">
        <v>467</v>
      </c>
      <c r="BZ259" s="181">
        <v>39354831.420000002</v>
      </c>
      <c r="CA259" s="181">
        <v>0</v>
      </c>
      <c r="CB259" s="181">
        <v>0</v>
      </c>
      <c r="CC259" s="181">
        <v>39354831.420000002</v>
      </c>
      <c r="CD259" s="181">
        <v>0</v>
      </c>
      <c r="CE259" s="181">
        <v>0</v>
      </c>
      <c r="CF259" s="181">
        <v>0</v>
      </c>
      <c r="CG259" s="181">
        <v>0</v>
      </c>
      <c r="CH259" s="181">
        <v>0</v>
      </c>
      <c r="CI259" s="181">
        <v>0</v>
      </c>
      <c r="CJ259" s="181">
        <v>0</v>
      </c>
      <c r="CK259" s="181">
        <v>0</v>
      </c>
      <c r="CL259" s="181">
        <v>0</v>
      </c>
      <c r="CM259" s="181">
        <v>0</v>
      </c>
      <c r="CN259" s="181">
        <v>0</v>
      </c>
      <c r="CO259" s="181">
        <v>0</v>
      </c>
      <c r="CP259" s="181">
        <v>0</v>
      </c>
      <c r="CQ259" s="182" t="s">
        <v>467</v>
      </c>
      <c r="CR259" s="182" t="s">
        <v>467</v>
      </c>
      <c r="CS259" s="182" t="s">
        <v>467</v>
      </c>
      <c r="CT259" s="181">
        <v>81210000</v>
      </c>
      <c r="CU259" s="181">
        <v>50000000</v>
      </c>
      <c r="CV259" s="181">
        <v>0</v>
      </c>
      <c r="CW259" s="181">
        <v>0</v>
      </c>
      <c r="CX259" s="181">
        <v>0</v>
      </c>
      <c r="CY259" s="181">
        <v>31210000</v>
      </c>
      <c r="CZ259" s="182" t="s">
        <v>467</v>
      </c>
      <c r="DA259" s="182" t="s">
        <v>467</v>
      </c>
      <c r="DB259" s="182" t="s">
        <v>467</v>
      </c>
      <c r="DC259" s="181">
        <v>0</v>
      </c>
      <c r="DD259" s="181">
        <v>0</v>
      </c>
      <c r="DE259" s="181">
        <v>0</v>
      </c>
      <c r="DF259" s="181">
        <v>0</v>
      </c>
      <c r="DG259" s="183">
        <v>0</v>
      </c>
    </row>
    <row r="260" spans="1:111">
      <c r="A260" s="334" t="s">
        <v>1034</v>
      </c>
      <c r="B260" s="335" t="s">
        <v>504</v>
      </c>
      <c r="C260" s="335" t="s">
        <v>504</v>
      </c>
      <c r="D260" s="253" t="s">
        <v>1035</v>
      </c>
      <c r="E260" s="181">
        <v>129594304.01000001</v>
      </c>
      <c r="F260" s="181">
        <v>6801968.46</v>
      </c>
      <c r="G260" s="181">
        <v>3145369</v>
      </c>
      <c r="H260" s="181">
        <v>244627</v>
      </c>
      <c r="I260" s="181">
        <v>0</v>
      </c>
      <c r="J260" s="181">
        <v>336984</v>
      </c>
      <c r="K260" s="181">
        <v>3005475</v>
      </c>
      <c r="L260" s="181">
        <v>0</v>
      </c>
      <c r="M260" s="181">
        <v>0</v>
      </c>
      <c r="N260" s="181">
        <v>0</v>
      </c>
      <c r="O260" s="181">
        <v>0</v>
      </c>
      <c r="P260" s="181">
        <v>38966.400000000001</v>
      </c>
      <c r="Q260" s="181">
        <v>0</v>
      </c>
      <c r="R260" s="181">
        <v>0</v>
      </c>
      <c r="S260" s="181">
        <v>30547.06</v>
      </c>
      <c r="T260" s="181">
        <v>2211259.13</v>
      </c>
      <c r="U260" s="181">
        <v>44370.26</v>
      </c>
      <c r="V260" s="181">
        <v>0</v>
      </c>
      <c r="W260" s="181">
        <v>0</v>
      </c>
      <c r="X260" s="181">
        <v>0</v>
      </c>
      <c r="Y260" s="181">
        <v>5803.14</v>
      </c>
      <c r="Z260" s="181">
        <v>6150</v>
      </c>
      <c r="AA260" s="181">
        <v>10568.38</v>
      </c>
      <c r="AB260" s="181">
        <v>0</v>
      </c>
      <c r="AC260" s="181">
        <v>0</v>
      </c>
      <c r="AD260" s="181">
        <v>31059</v>
      </c>
      <c r="AE260" s="181">
        <v>0</v>
      </c>
      <c r="AF260" s="181">
        <v>109205.57</v>
      </c>
      <c r="AG260" s="181">
        <v>0</v>
      </c>
      <c r="AH260" s="181">
        <v>2310</v>
      </c>
      <c r="AI260" s="181">
        <v>9200</v>
      </c>
      <c r="AJ260" s="181">
        <v>800</v>
      </c>
      <c r="AK260" s="181">
        <v>0</v>
      </c>
      <c r="AL260" s="181">
        <v>0</v>
      </c>
      <c r="AM260" s="181">
        <v>0</v>
      </c>
      <c r="AN260" s="181">
        <v>650971.06999999995</v>
      </c>
      <c r="AO260" s="181">
        <v>0</v>
      </c>
      <c r="AP260" s="181">
        <v>114690.44</v>
      </c>
      <c r="AQ260" s="181">
        <v>1620</v>
      </c>
      <c r="AR260" s="181">
        <v>0</v>
      </c>
      <c r="AS260" s="181">
        <v>0</v>
      </c>
      <c r="AT260" s="181">
        <v>0</v>
      </c>
      <c r="AU260" s="181">
        <v>1224511.27</v>
      </c>
      <c r="AV260" s="181">
        <v>16245</v>
      </c>
      <c r="AW260" s="181">
        <v>0</v>
      </c>
      <c r="AX260" s="181">
        <v>0</v>
      </c>
      <c r="AY260" s="181">
        <v>0</v>
      </c>
      <c r="AZ260" s="181">
        <v>0</v>
      </c>
      <c r="BA260" s="181">
        <v>15975</v>
      </c>
      <c r="BB260" s="181">
        <v>0</v>
      </c>
      <c r="BC260" s="181">
        <v>270</v>
      </c>
      <c r="BD260" s="181">
        <v>0</v>
      </c>
      <c r="BE260" s="181">
        <v>0</v>
      </c>
      <c r="BF260" s="181">
        <v>0</v>
      </c>
      <c r="BG260" s="181">
        <v>0</v>
      </c>
      <c r="BH260" s="181">
        <v>0</v>
      </c>
      <c r="BI260" s="181">
        <v>0</v>
      </c>
      <c r="BJ260" s="181">
        <v>0</v>
      </c>
      <c r="BK260" s="181">
        <v>0</v>
      </c>
      <c r="BL260" s="181">
        <v>0</v>
      </c>
      <c r="BM260" s="182" t="s">
        <v>467</v>
      </c>
      <c r="BN260" s="182" t="s">
        <v>467</v>
      </c>
      <c r="BO260" s="182" t="s">
        <v>467</v>
      </c>
      <c r="BP260" s="182" t="s">
        <v>467</v>
      </c>
      <c r="BQ260" s="182" t="s">
        <v>467</v>
      </c>
      <c r="BR260" s="182" t="s">
        <v>467</v>
      </c>
      <c r="BS260" s="182" t="s">
        <v>467</v>
      </c>
      <c r="BT260" s="182" t="s">
        <v>467</v>
      </c>
      <c r="BU260" s="182" t="s">
        <v>467</v>
      </c>
      <c r="BV260" s="182" t="s">
        <v>467</v>
      </c>
      <c r="BW260" s="182" t="s">
        <v>467</v>
      </c>
      <c r="BX260" s="182" t="s">
        <v>467</v>
      </c>
      <c r="BY260" s="182" t="s">
        <v>467</v>
      </c>
      <c r="BZ260" s="181">
        <v>39354831.420000002</v>
      </c>
      <c r="CA260" s="181">
        <v>0</v>
      </c>
      <c r="CB260" s="181">
        <v>0</v>
      </c>
      <c r="CC260" s="181">
        <v>39354831.420000002</v>
      </c>
      <c r="CD260" s="181">
        <v>0</v>
      </c>
      <c r="CE260" s="181">
        <v>0</v>
      </c>
      <c r="CF260" s="181">
        <v>0</v>
      </c>
      <c r="CG260" s="181">
        <v>0</v>
      </c>
      <c r="CH260" s="181">
        <v>0</v>
      </c>
      <c r="CI260" s="181">
        <v>0</v>
      </c>
      <c r="CJ260" s="181">
        <v>0</v>
      </c>
      <c r="CK260" s="181">
        <v>0</v>
      </c>
      <c r="CL260" s="181">
        <v>0</v>
      </c>
      <c r="CM260" s="181">
        <v>0</v>
      </c>
      <c r="CN260" s="181">
        <v>0</v>
      </c>
      <c r="CO260" s="181">
        <v>0</v>
      </c>
      <c r="CP260" s="181">
        <v>0</v>
      </c>
      <c r="CQ260" s="182" t="s">
        <v>467</v>
      </c>
      <c r="CR260" s="182" t="s">
        <v>467</v>
      </c>
      <c r="CS260" s="182" t="s">
        <v>467</v>
      </c>
      <c r="CT260" s="181">
        <v>81210000</v>
      </c>
      <c r="CU260" s="181">
        <v>50000000</v>
      </c>
      <c r="CV260" s="181">
        <v>0</v>
      </c>
      <c r="CW260" s="181">
        <v>0</v>
      </c>
      <c r="CX260" s="181">
        <v>0</v>
      </c>
      <c r="CY260" s="181">
        <v>31210000</v>
      </c>
      <c r="CZ260" s="182" t="s">
        <v>467</v>
      </c>
      <c r="DA260" s="182" t="s">
        <v>467</v>
      </c>
      <c r="DB260" s="182" t="s">
        <v>467</v>
      </c>
      <c r="DC260" s="181">
        <v>0</v>
      </c>
      <c r="DD260" s="181">
        <v>0</v>
      </c>
      <c r="DE260" s="181">
        <v>0</v>
      </c>
      <c r="DF260" s="181">
        <v>0</v>
      </c>
      <c r="DG260" s="183">
        <v>0</v>
      </c>
    </row>
    <row r="261" spans="1:111">
      <c r="A261" s="334" t="s">
        <v>1036</v>
      </c>
      <c r="B261" s="335" t="s">
        <v>504</v>
      </c>
      <c r="C261" s="335" t="s">
        <v>504</v>
      </c>
      <c r="D261" s="253" t="s">
        <v>1037</v>
      </c>
      <c r="E261" s="181">
        <v>106491744.52</v>
      </c>
      <c r="F261" s="181">
        <v>76182905.040000007</v>
      </c>
      <c r="G261" s="181">
        <v>35644822.219999999</v>
      </c>
      <c r="H261" s="181">
        <v>8770610.5999999996</v>
      </c>
      <c r="I261" s="181">
        <v>1881203.62</v>
      </c>
      <c r="J261" s="181">
        <v>1276769</v>
      </c>
      <c r="K261" s="181">
        <v>2572849.9</v>
      </c>
      <c r="L261" s="181">
        <v>9786740.5999999996</v>
      </c>
      <c r="M261" s="181">
        <v>0</v>
      </c>
      <c r="N261" s="181">
        <v>3284443.98</v>
      </c>
      <c r="O261" s="181">
        <v>0</v>
      </c>
      <c r="P261" s="181">
        <v>1142418.22</v>
      </c>
      <c r="Q261" s="181">
        <v>1276371</v>
      </c>
      <c r="R261" s="181">
        <v>0</v>
      </c>
      <c r="S261" s="181">
        <v>10546675.9</v>
      </c>
      <c r="T261" s="181">
        <v>27962185.48</v>
      </c>
      <c r="U261" s="181">
        <v>125087.78</v>
      </c>
      <c r="V261" s="181">
        <v>1000</v>
      </c>
      <c r="W261" s="181">
        <v>0</v>
      </c>
      <c r="X261" s="181">
        <v>23188.28</v>
      </c>
      <c r="Y261" s="181">
        <v>1575068.62</v>
      </c>
      <c r="Z261" s="181">
        <v>1493059.46</v>
      </c>
      <c r="AA261" s="181">
        <v>119978.17</v>
      </c>
      <c r="AB261" s="181">
        <v>0</v>
      </c>
      <c r="AC261" s="181">
        <v>0</v>
      </c>
      <c r="AD261" s="181">
        <v>41410</v>
      </c>
      <c r="AE261" s="181">
        <v>0</v>
      </c>
      <c r="AF261" s="181">
        <v>5706841.6500000004</v>
      </c>
      <c r="AG261" s="181">
        <v>288856.56</v>
      </c>
      <c r="AH261" s="181">
        <v>19515.5</v>
      </c>
      <c r="AI261" s="181">
        <v>16663.5</v>
      </c>
      <c r="AJ261" s="181">
        <v>9796</v>
      </c>
      <c r="AK261" s="181">
        <v>2339076.6</v>
      </c>
      <c r="AL261" s="181">
        <v>0</v>
      </c>
      <c r="AM261" s="181">
        <v>3891112.7</v>
      </c>
      <c r="AN261" s="181">
        <v>329606</v>
      </c>
      <c r="AO261" s="181">
        <v>7298086.3899999997</v>
      </c>
      <c r="AP261" s="181">
        <v>428202.16</v>
      </c>
      <c r="AQ261" s="181">
        <v>151404</v>
      </c>
      <c r="AR261" s="181">
        <v>328596.78999999998</v>
      </c>
      <c r="AS261" s="181">
        <v>1148847.31</v>
      </c>
      <c r="AT261" s="181">
        <v>3533.23</v>
      </c>
      <c r="AU261" s="181">
        <v>2623254.7799999998</v>
      </c>
      <c r="AV261" s="181">
        <v>285619</v>
      </c>
      <c r="AW261" s="181">
        <v>0</v>
      </c>
      <c r="AX261" s="181">
        <v>0</v>
      </c>
      <c r="AY261" s="181">
        <v>0</v>
      </c>
      <c r="AZ261" s="181">
        <v>0</v>
      </c>
      <c r="BA261" s="181">
        <v>242400</v>
      </c>
      <c r="BB261" s="181">
        <v>0</v>
      </c>
      <c r="BC261" s="181">
        <v>0</v>
      </c>
      <c r="BD261" s="181">
        <v>0</v>
      </c>
      <c r="BE261" s="181">
        <v>0</v>
      </c>
      <c r="BF261" s="181">
        <v>0</v>
      </c>
      <c r="BG261" s="181">
        <v>43219</v>
      </c>
      <c r="BH261" s="181">
        <v>0</v>
      </c>
      <c r="BI261" s="181">
        <v>0</v>
      </c>
      <c r="BJ261" s="181">
        <v>0</v>
      </c>
      <c r="BK261" s="181">
        <v>0</v>
      </c>
      <c r="BL261" s="181">
        <v>0</v>
      </c>
      <c r="BM261" s="182" t="s">
        <v>467</v>
      </c>
      <c r="BN261" s="182" t="s">
        <v>467</v>
      </c>
      <c r="BO261" s="182" t="s">
        <v>467</v>
      </c>
      <c r="BP261" s="182" t="s">
        <v>467</v>
      </c>
      <c r="BQ261" s="182" t="s">
        <v>467</v>
      </c>
      <c r="BR261" s="182" t="s">
        <v>467</v>
      </c>
      <c r="BS261" s="182" t="s">
        <v>467</v>
      </c>
      <c r="BT261" s="182" t="s">
        <v>467</v>
      </c>
      <c r="BU261" s="182" t="s">
        <v>467</v>
      </c>
      <c r="BV261" s="182" t="s">
        <v>467</v>
      </c>
      <c r="BW261" s="182" t="s">
        <v>467</v>
      </c>
      <c r="BX261" s="182" t="s">
        <v>467</v>
      </c>
      <c r="BY261" s="182" t="s">
        <v>467</v>
      </c>
      <c r="BZ261" s="181">
        <v>2061035</v>
      </c>
      <c r="CA261" s="181">
        <v>0</v>
      </c>
      <c r="CB261" s="181">
        <v>14878</v>
      </c>
      <c r="CC261" s="181">
        <v>845407</v>
      </c>
      <c r="CD261" s="181">
        <v>0</v>
      </c>
      <c r="CE261" s="181">
        <v>0</v>
      </c>
      <c r="CF261" s="181">
        <v>0</v>
      </c>
      <c r="CG261" s="181">
        <v>0</v>
      </c>
      <c r="CH261" s="181">
        <v>0</v>
      </c>
      <c r="CI261" s="181">
        <v>0</v>
      </c>
      <c r="CJ261" s="181">
        <v>0</v>
      </c>
      <c r="CK261" s="181">
        <v>0</v>
      </c>
      <c r="CL261" s="181">
        <v>0</v>
      </c>
      <c r="CM261" s="181">
        <v>1149250</v>
      </c>
      <c r="CN261" s="181">
        <v>0</v>
      </c>
      <c r="CO261" s="181">
        <v>0</v>
      </c>
      <c r="CP261" s="181">
        <v>51500</v>
      </c>
      <c r="CQ261" s="182" t="s">
        <v>467</v>
      </c>
      <c r="CR261" s="182" t="s">
        <v>467</v>
      </c>
      <c r="CS261" s="182" t="s">
        <v>467</v>
      </c>
      <c r="CT261" s="181">
        <v>0</v>
      </c>
      <c r="CU261" s="181">
        <v>0</v>
      </c>
      <c r="CV261" s="181">
        <v>0</v>
      </c>
      <c r="CW261" s="181">
        <v>0</v>
      </c>
      <c r="CX261" s="181">
        <v>0</v>
      </c>
      <c r="CY261" s="181">
        <v>0</v>
      </c>
      <c r="CZ261" s="182" t="s">
        <v>467</v>
      </c>
      <c r="DA261" s="182" t="s">
        <v>467</v>
      </c>
      <c r="DB261" s="182" t="s">
        <v>467</v>
      </c>
      <c r="DC261" s="181">
        <v>0</v>
      </c>
      <c r="DD261" s="181">
        <v>0</v>
      </c>
      <c r="DE261" s="181">
        <v>0</v>
      </c>
      <c r="DF261" s="181">
        <v>0</v>
      </c>
      <c r="DG261" s="183">
        <v>0</v>
      </c>
    </row>
    <row r="262" spans="1:111">
      <c r="A262" s="334" t="s">
        <v>1038</v>
      </c>
      <c r="B262" s="335" t="s">
        <v>504</v>
      </c>
      <c r="C262" s="335" t="s">
        <v>504</v>
      </c>
      <c r="D262" s="253" t="s">
        <v>270</v>
      </c>
      <c r="E262" s="181">
        <v>106491744.52</v>
      </c>
      <c r="F262" s="181">
        <v>76182905.040000007</v>
      </c>
      <c r="G262" s="181">
        <v>35644822.219999999</v>
      </c>
      <c r="H262" s="181">
        <v>8770610.5999999996</v>
      </c>
      <c r="I262" s="181">
        <v>1881203.62</v>
      </c>
      <c r="J262" s="181">
        <v>1276769</v>
      </c>
      <c r="K262" s="181">
        <v>2572849.9</v>
      </c>
      <c r="L262" s="181">
        <v>9786740.5999999996</v>
      </c>
      <c r="M262" s="181">
        <v>0</v>
      </c>
      <c r="N262" s="181">
        <v>3284443.98</v>
      </c>
      <c r="O262" s="181">
        <v>0</v>
      </c>
      <c r="P262" s="181">
        <v>1142418.22</v>
      </c>
      <c r="Q262" s="181">
        <v>1276371</v>
      </c>
      <c r="R262" s="181">
        <v>0</v>
      </c>
      <c r="S262" s="181">
        <v>10546675.9</v>
      </c>
      <c r="T262" s="181">
        <v>27962185.48</v>
      </c>
      <c r="U262" s="181">
        <v>125087.78</v>
      </c>
      <c r="V262" s="181">
        <v>1000</v>
      </c>
      <c r="W262" s="181">
        <v>0</v>
      </c>
      <c r="X262" s="181">
        <v>23188.28</v>
      </c>
      <c r="Y262" s="181">
        <v>1575068.62</v>
      </c>
      <c r="Z262" s="181">
        <v>1493059.46</v>
      </c>
      <c r="AA262" s="181">
        <v>119978.17</v>
      </c>
      <c r="AB262" s="181">
        <v>0</v>
      </c>
      <c r="AC262" s="181">
        <v>0</v>
      </c>
      <c r="AD262" s="181">
        <v>41410</v>
      </c>
      <c r="AE262" s="181">
        <v>0</v>
      </c>
      <c r="AF262" s="181">
        <v>5706841.6500000004</v>
      </c>
      <c r="AG262" s="181">
        <v>288856.56</v>
      </c>
      <c r="AH262" s="181">
        <v>19515.5</v>
      </c>
      <c r="AI262" s="181">
        <v>16663.5</v>
      </c>
      <c r="AJ262" s="181">
        <v>9796</v>
      </c>
      <c r="AK262" s="181">
        <v>2339076.6</v>
      </c>
      <c r="AL262" s="181">
        <v>0</v>
      </c>
      <c r="AM262" s="181">
        <v>3891112.7</v>
      </c>
      <c r="AN262" s="181">
        <v>329606</v>
      </c>
      <c r="AO262" s="181">
        <v>7298086.3899999997</v>
      </c>
      <c r="AP262" s="181">
        <v>428202.16</v>
      </c>
      <c r="AQ262" s="181">
        <v>151404</v>
      </c>
      <c r="AR262" s="181">
        <v>328596.78999999998</v>
      </c>
      <c r="AS262" s="181">
        <v>1148847.31</v>
      </c>
      <c r="AT262" s="181">
        <v>3533.23</v>
      </c>
      <c r="AU262" s="181">
        <v>2623254.7799999998</v>
      </c>
      <c r="AV262" s="181">
        <v>285619</v>
      </c>
      <c r="AW262" s="181">
        <v>0</v>
      </c>
      <c r="AX262" s="181">
        <v>0</v>
      </c>
      <c r="AY262" s="181">
        <v>0</v>
      </c>
      <c r="AZ262" s="181">
        <v>0</v>
      </c>
      <c r="BA262" s="181">
        <v>242400</v>
      </c>
      <c r="BB262" s="181">
        <v>0</v>
      </c>
      <c r="BC262" s="181">
        <v>0</v>
      </c>
      <c r="BD262" s="181">
        <v>0</v>
      </c>
      <c r="BE262" s="181">
        <v>0</v>
      </c>
      <c r="BF262" s="181">
        <v>0</v>
      </c>
      <c r="BG262" s="181">
        <v>43219</v>
      </c>
      <c r="BH262" s="181">
        <v>0</v>
      </c>
      <c r="BI262" s="181">
        <v>0</v>
      </c>
      <c r="BJ262" s="181">
        <v>0</v>
      </c>
      <c r="BK262" s="181">
        <v>0</v>
      </c>
      <c r="BL262" s="181">
        <v>0</v>
      </c>
      <c r="BM262" s="182" t="s">
        <v>467</v>
      </c>
      <c r="BN262" s="182" t="s">
        <v>467</v>
      </c>
      <c r="BO262" s="182" t="s">
        <v>467</v>
      </c>
      <c r="BP262" s="182" t="s">
        <v>467</v>
      </c>
      <c r="BQ262" s="182" t="s">
        <v>467</v>
      </c>
      <c r="BR262" s="182" t="s">
        <v>467</v>
      </c>
      <c r="BS262" s="182" t="s">
        <v>467</v>
      </c>
      <c r="BT262" s="182" t="s">
        <v>467</v>
      </c>
      <c r="BU262" s="182" t="s">
        <v>467</v>
      </c>
      <c r="BV262" s="182" t="s">
        <v>467</v>
      </c>
      <c r="BW262" s="182" t="s">
        <v>467</v>
      </c>
      <c r="BX262" s="182" t="s">
        <v>467</v>
      </c>
      <c r="BY262" s="182" t="s">
        <v>467</v>
      </c>
      <c r="BZ262" s="181">
        <v>2061035</v>
      </c>
      <c r="CA262" s="181">
        <v>0</v>
      </c>
      <c r="CB262" s="181">
        <v>14878</v>
      </c>
      <c r="CC262" s="181">
        <v>845407</v>
      </c>
      <c r="CD262" s="181">
        <v>0</v>
      </c>
      <c r="CE262" s="181">
        <v>0</v>
      </c>
      <c r="CF262" s="181">
        <v>0</v>
      </c>
      <c r="CG262" s="181">
        <v>0</v>
      </c>
      <c r="CH262" s="181">
        <v>0</v>
      </c>
      <c r="CI262" s="181">
        <v>0</v>
      </c>
      <c r="CJ262" s="181">
        <v>0</v>
      </c>
      <c r="CK262" s="181">
        <v>0</v>
      </c>
      <c r="CL262" s="181">
        <v>0</v>
      </c>
      <c r="CM262" s="181">
        <v>1149250</v>
      </c>
      <c r="CN262" s="181">
        <v>0</v>
      </c>
      <c r="CO262" s="181">
        <v>0</v>
      </c>
      <c r="CP262" s="181">
        <v>51500</v>
      </c>
      <c r="CQ262" s="182" t="s">
        <v>467</v>
      </c>
      <c r="CR262" s="182" t="s">
        <v>467</v>
      </c>
      <c r="CS262" s="182" t="s">
        <v>467</v>
      </c>
      <c r="CT262" s="181">
        <v>0</v>
      </c>
      <c r="CU262" s="181">
        <v>0</v>
      </c>
      <c r="CV262" s="181">
        <v>0</v>
      </c>
      <c r="CW262" s="181">
        <v>0</v>
      </c>
      <c r="CX262" s="181">
        <v>0</v>
      </c>
      <c r="CY262" s="181">
        <v>0</v>
      </c>
      <c r="CZ262" s="182" t="s">
        <v>467</v>
      </c>
      <c r="DA262" s="182" t="s">
        <v>467</v>
      </c>
      <c r="DB262" s="182" t="s">
        <v>467</v>
      </c>
      <c r="DC262" s="181">
        <v>0</v>
      </c>
      <c r="DD262" s="181">
        <v>0</v>
      </c>
      <c r="DE262" s="181">
        <v>0</v>
      </c>
      <c r="DF262" s="181">
        <v>0</v>
      </c>
      <c r="DG262" s="183">
        <v>0</v>
      </c>
    </row>
    <row r="263" spans="1:111">
      <c r="A263" s="334" t="s">
        <v>1039</v>
      </c>
      <c r="B263" s="335" t="s">
        <v>504</v>
      </c>
      <c r="C263" s="335" t="s">
        <v>504</v>
      </c>
      <c r="D263" s="253" t="s">
        <v>1040</v>
      </c>
      <c r="E263" s="181">
        <v>2803922.4</v>
      </c>
      <c r="F263" s="181">
        <v>2182195.4</v>
      </c>
      <c r="G263" s="181">
        <v>738066.8</v>
      </c>
      <c r="H263" s="181">
        <v>518222</v>
      </c>
      <c r="I263" s="181">
        <v>844126.6</v>
      </c>
      <c r="J263" s="181">
        <v>81780</v>
      </c>
      <c r="K263" s="181">
        <v>0</v>
      </c>
      <c r="L263" s="181">
        <v>0</v>
      </c>
      <c r="M263" s="181">
        <v>0</v>
      </c>
      <c r="N263" s="181">
        <v>0</v>
      </c>
      <c r="O263" s="181">
        <v>0</v>
      </c>
      <c r="P263" s="181">
        <v>0</v>
      </c>
      <c r="Q263" s="181">
        <v>0</v>
      </c>
      <c r="R263" s="181">
        <v>0</v>
      </c>
      <c r="S263" s="181">
        <v>0</v>
      </c>
      <c r="T263" s="181">
        <v>591247</v>
      </c>
      <c r="U263" s="181">
        <v>59799.28</v>
      </c>
      <c r="V263" s="181">
        <v>11417.4</v>
      </c>
      <c r="W263" s="181">
        <v>0</v>
      </c>
      <c r="X263" s="181">
        <v>292</v>
      </c>
      <c r="Y263" s="181">
        <v>0</v>
      </c>
      <c r="Z263" s="181">
        <v>20000</v>
      </c>
      <c r="AA263" s="181">
        <v>54805.37</v>
      </c>
      <c r="AB263" s="181">
        <v>0</v>
      </c>
      <c r="AC263" s="181">
        <v>41140</v>
      </c>
      <c r="AD263" s="181">
        <v>57843.5</v>
      </c>
      <c r="AE263" s="181">
        <v>0</v>
      </c>
      <c r="AF263" s="181">
        <v>22658</v>
      </c>
      <c r="AG263" s="181">
        <v>0</v>
      </c>
      <c r="AH263" s="181">
        <v>0</v>
      </c>
      <c r="AI263" s="181">
        <v>16000</v>
      </c>
      <c r="AJ263" s="181">
        <v>5700</v>
      </c>
      <c r="AK263" s="181">
        <v>0</v>
      </c>
      <c r="AL263" s="181">
        <v>0</v>
      </c>
      <c r="AM263" s="181">
        <v>0</v>
      </c>
      <c r="AN263" s="181">
        <v>0</v>
      </c>
      <c r="AO263" s="181">
        <v>40000</v>
      </c>
      <c r="AP263" s="181">
        <v>36319</v>
      </c>
      <c r="AQ263" s="181">
        <v>0</v>
      </c>
      <c r="AR263" s="181">
        <v>0</v>
      </c>
      <c r="AS263" s="181">
        <v>174650</v>
      </c>
      <c r="AT263" s="181">
        <v>0</v>
      </c>
      <c r="AU263" s="181">
        <v>50622.45</v>
      </c>
      <c r="AV263" s="181">
        <v>0</v>
      </c>
      <c r="AW263" s="181">
        <v>0</v>
      </c>
      <c r="AX263" s="181">
        <v>0</v>
      </c>
      <c r="AY263" s="181">
        <v>0</v>
      </c>
      <c r="AZ263" s="181">
        <v>0</v>
      </c>
      <c r="BA263" s="181">
        <v>0</v>
      </c>
      <c r="BB263" s="181">
        <v>0</v>
      </c>
      <c r="BC263" s="181">
        <v>0</v>
      </c>
      <c r="BD263" s="181">
        <v>0</v>
      </c>
      <c r="BE263" s="181">
        <v>0</v>
      </c>
      <c r="BF263" s="181">
        <v>0</v>
      </c>
      <c r="BG263" s="181">
        <v>0</v>
      </c>
      <c r="BH263" s="181">
        <v>0</v>
      </c>
      <c r="BI263" s="181">
        <v>0</v>
      </c>
      <c r="BJ263" s="181">
        <v>0</v>
      </c>
      <c r="BK263" s="181">
        <v>0</v>
      </c>
      <c r="BL263" s="181">
        <v>0</v>
      </c>
      <c r="BM263" s="182" t="s">
        <v>467</v>
      </c>
      <c r="BN263" s="182" t="s">
        <v>467</v>
      </c>
      <c r="BO263" s="182" t="s">
        <v>467</v>
      </c>
      <c r="BP263" s="182" t="s">
        <v>467</v>
      </c>
      <c r="BQ263" s="182" t="s">
        <v>467</v>
      </c>
      <c r="BR263" s="182" t="s">
        <v>467</v>
      </c>
      <c r="BS263" s="182" t="s">
        <v>467</v>
      </c>
      <c r="BT263" s="182" t="s">
        <v>467</v>
      </c>
      <c r="BU263" s="182" t="s">
        <v>467</v>
      </c>
      <c r="BV263" s="182" t="s">
        <v>467</v>
      </c>
      <c r="BW263" s="182" t="s">
        <v>467</v>
      </c>
      <c r="BX263" s="182" t="s">
        <v>467</v>
      </c>
      <c r="BY263" s="182" t="s">
        <v>467</v>
      </c>
      <c r="BZ263" s="181">
        <v>30480</v>
      </c>
      <c r="CA263" s="181">
        <v>0</v>
      </c>
      <c r="CB263" s="181">
        <v>30480</v>
      </c>
      <c r="CC263" s="181">
        <v>0</v>
      </c>
      <c r="CD263" s="181">
        <v>0</v>
      </c>
      <c r="CE263" s="181">
        <v>0</v>
      </c>
      <c r="CF263" s="181">
        <v>0</v>
      </c>
      <c r="CG263" s="181">
        <v>0</v>
      </c>
      <c r="CH263" s="181">
        <v>0</v>
      </c>
      <c r="CI263" s="181">
        <v>0</v>
      </c>
      <c r="CJ263" s="181">
        <v>0</v>
      </c>
      <c r="CK263" s="181">
        <v>0</v>
      </c>
      <c r="CL263" s="181">
        <v>0</v>
      </c>
      <c r="CM263" s="181">
        <v>0</v>
      </c>
      <c r="CN263" s="181">
        <v>0</v>
      </c>
      <c r="CO263" s="181">
        <v>0</v>
      </c>
      <c r="CP263" s="181">
        <v>0</v>
      </c>
      <c r="CQ263" s="182" t="s">
        <v>467</v>
      </c>
      <c r="CR263" s="182" t="s">
        <v>467</v>
      </c>
      <c r="CS263" s="182" t="s">
        <v>467</v>
      </c>
      <c r="CT263" s="181">
        <v>0</v>
      </c>
      <c r="CU263" s="181">
        <v>0</v>
      </c>
      <c r="CV263" s="181">
        <v>0</v>
      </c>
      <c r="CW263" s="181">
        <v>0</v>
      </c>
      <c r="CX263" s="181">
        <v>0</v>
      </c>
      <c r="CY263" s="181">
        <v>0</v>
      </c>
      <c r="CZ263" s="182" t="s">
        <v>467</v>
      </c>
      <c r="DA263" s="182" t="s">
        <v>467</v>
      </c>
      <c r="DB263" s="182" t="s">
        <v>467</v>
      </c>
      <c r="DC263" s="181">
        <v>0</v>
      </c>
      <c r="DD263" s="181">
        <v>0</v>
      </c>
      <c r="DE263" s="181">
        <v>0</v>
      </c>
      <c r="DF263" s="181">
        <v>0</v>
      </c>
      <c r="DG263" s="183">
        <v>0</v>
      </c>
    </row>
    <row r="264" spans="1:111">
      <c r="A264" s="334" t="s">
        <v>1041</v>
      </c>
      <c r="B264" s="335" t="s">
        <v>504</v>
      </c>
      <c r="C264" s="335" t="s">
        <v>504</v>
      </c>
      <c r="D264" s="253" t="s">
        <v>271</v>
      </c>
      <c r="E264" s="181">
        <v>2803922.4</v>
      </c>
      <c r="F264" s="181">
        <v>2182195.4</v>
      </c>
      <c r="G264" s="181">
        <v>738066.8</v>
      </c>
      <c r="H264" s="181">
        <v>518222</v>
      </c>
      <c r="I264" s="181">
        <v>844126.6</v>
      </c>
      <c r="J264" s="181">
        <v>81780</v>
      </c>
      <c r="K264" s="181">
        <v>0</v>
      </c>
      <c r="L264" s="181">
        <v>0</v>
      </c>
      <c r="M264" s="181">
        <v>0</v>
      </c>
      <c r="N264" s="181">
        <v>0</v>
      </c>
      <c r="O264" s="181">
        <v>0</v>
      </c>
      <c r="P264" s="181">
        <v>0</v>
      </c>
      <c r="Q264" s="181">
        <v>0</v>
      </c>
      <c r="R264" s="181">
        <v>0</v>
      </c>
      <c r="S264" s="181">
        <v>0</v>
      </c>
      <c r="T264" s="181">
        <v>591247</v>
      </c>
      <c r="U264" s="181">
        <v>59799.28</v>
      </c>
      <c r="V264" s="181">
        <v>11417.4</v>
      </c>
      <c r="W264" s="181">
        <v>0</v>
      </c>
      <c r="X264" s="181">
        <v>292</v>
      </c>
      <c r="Y264" s="181">
        <v>0</v>
      </c>
      <c r="Z264" s="181">
        <v>20000</v>
      </c>
      <c r="AA264" s="181">
        <v>54805.37</v>
      </c>
      <c r="AB264" s="181">
        <v>0</v>
      </c>
      <c r="AC264" s="181">
        <v>41140</v>
      </c>
      <c r="AD264" s="181">
        <v>57843.5</v>
      </c>
      <c r="AE264" s="181">
        <v>0</v>
      </c>
      <c r="AF264" s="181">
        <v>22658</v>
      </c>
      <c r="AG264" s="181">
        <v>0</v>
      </c>
      <c r="AH264" s="181">
        <v>0</v>
      </c>
      <c r="AI264" s="181">
        <v>16000</v>
      </c>
      <c r="AJ264" s="181">
        <v>5700</v>
      </c>
      <c r="AK264" s="181">
        <v>0</v>
      </c>
      <c r="AL264" s="181">
        <v>0</v>
      </c>
      <c r="AM264" s="181">
        <v>0</v>
      </c>
      <c r="AN264" s="181">
        <v>0</v>
      </c>
      <c r="AO264" s="181">
        <v>40000</v>
      </c>
      <c r="AP264" s="181">
        <v>36319</v>
      </c>
      <c r="AQ264" s="181">
        <v>0</v>
      </c>
      <c r="AR264" s="181">
        <v>0</v>
      </c>
      <c r="AS264" s="181">
        <v>174650</v>
      </c>
      <c r="AT264" s="181">
        <v>0</v>
      </c>
      <c r="AU264" s="181">
        <v>50622.45</v>
      </c>
      <c r="AV264" s="181">
        <v>0</v>
      </c>
      <c r="AW264" s="181">
        <v>0</v>
      </c>
      <c r="AX264" s="181">
        <v>0</v>
      </c>
      <c r="AY264" s="181">
        <v>0</v>
      </c>
      <c r="AZ264" s="181">
        <v>0</v>
      </c>
      <c r="BA264" s="181">
        <v>0</v>
      </c>
      <c r="BB264" s="181">
        <v>0</v>
      </c>
      <c r="BC264" s="181">
        <v>0</v>
      </c>
      <c r="BD264" s="181">
        <v>0</v>
      </c>
      <c r="BE264" s="181">
        <v>0</v>
      </c>
      <c r="BF264" s="181">
        <v>0</v>
      </c>
      <c r="BG264" s="181">
        <v>0</v>
      </c>
      <c r="BH264" s="181">
        <v>0</v>
      </c>
      <c r="BI264" s="181">
        <v>0</v>
      </c>
      <c r="BJ264" s="181">
        <v>0</v>
      </c>
      <c r="BK264" s="181">
        <v>0</v>
      </c>
      <c r="BL264" s="181">
        <v>0</v>
      </c>
      <c r="BM264" s="182" t="s">
        <v>467</v>
      </c>
      <c r="BN264" s="182" t="s">
        <v>467</v>
      </c>
      <c r="BO264" s="182" t="s">
        <v>467</v>
      </c>
      <c r="BP264" s="182" t="s">
        <v>467</v>
      </c>
      <c r="BQ264" s="182" t="s">
        <v>467</v>
      </c>
      <c r="BR264" s="182" t="s">
        <v>467</v>
      </c>
      <c r="BS264" s="182" t="s">
        <v>467</v>
      </c>
      <c r="BT264" s="182" t="s">
        <v>467</v>
      </c>
      <c r="BU264" s="182" t="s">
        <v>467</v>
      </c>
      <c r="BV264" s="182" t="s">
        <v>467</v>
      </c>
      <c r="BW264" s="182" t="s">
        <v>467</v>
      </c>
      <c r="BX264" s="182" t="s">
        <v>467</v>
      </c>
      <c r="BY264" s="182" t="s">
        <v>467</v>
      </c>
      <c r="BZ264" s="181">
        <v>30480</v>
      </c>
      <c r="CA264" s="181">
        <v>0</v>
      </c>
      <c r="CB264" s="181">
        <v>30480</v>
      </c>
      <c r="CC264" s="181">
        <v>0</v>
      </c>
      <c r="CD264" s="181">
        <v>0</v>
      </c>
      <c r="CE264" s="181">
        <v>0</v>
      </c>
      <c r="CF264" s="181">
        <v>0</v>
      </c>
      <c r="CG264" s="181">
        <v>0</v>
      </c>
      <c r="CH264" s="181">
        <v>0</v>
      </c>
      <c r="CI264" s="181">
        <v>0</v>
      </c>
      <c r="CJ264" s="181">
        <v>0</v>
      </c>
      <c r="CK264" s="181">
        <v>0</v>
      </c>
      <c r="CL264" s="181">
        <v>0</v>
      </c>
      <c r="CM264" s="181">
        <v>0</v>
      </c>
      <c r="CN264" s="181">
        <v>0</v>
      </c>
      <c r="CO264" s="181">
        <v>0</v>
      </c>
      <c r="CP264" s="181">
        <v>0</v>
      </c>
      <c r="CQ264" s="182" t="s">
        <v>467</v>
      </c>
      <c r="CR264" s="182" t="s">
        <v>467</v>
      </c>
      <c r="CS264" s="182" t="s">
        <v>467</v>
      </c>
      <c r="CT264" s="181">
        <v>0</v>
      </c>
      <c r="CU264" s="181">
        <v>0</v>
      </c>
      <c r="CV264" s="181">
        <v>0</v>
      </c>
      <c r="CW264" s="181">
        <v>0</v>
      </c>
      <c r="CX264" s="181">
        <v>0</v>
      </c>
      <c r="CY264" s="181">
        <v>0</v>
      </c>
      <c r="CZ264" s="182" t="s">
        <v>467</v>
      </c>
      <c r="DA264" s="182" t="s">
        <v>467</v>
      </c>
      <c r="DB264" s="182" t="s">
        <v>467</v>
      </c>
      <c r="DC264" s="181">
        <v>0</v>
      </c>
      <c r="DD264" s="181">
        <v>0</v>
      </c>
      <c r="DE264" s="181">
        <v>0</v>
      </c>
      <c r="DF264" s="181">
        <v>0</v>
      </c>
      <c r="DG264" s="183">
        <v>0</v>
      </c>
    </row>
    <row r="265" spans="1:111">
      <c r="A265" s="334" t="s">
        <v>1042</v>
      </c>
      <c r="B265" s="335" t="s">
        <v>504</v>
      </c>
      <c r="C265" s="335" t="s">
        <v>504</v>
      </c>
      <c r="D265" s="253" t="s">
        <v>1043</v>
      </c>
      <c r="E265" s="181">
        <v>346000000</v>
      </c>
      <c r="F265" s="181">
        <v>0</v>
      </c>
      <c r="G265" s="181">
        <v>0</v>
      </c>
      <c r="H265" s="181">
        <v>0</v>
      </c>
      <c r="I265" s="181">
        <v>0</v>
      </c>
      <c r="J265" s="181">
        <v>0</v>
      </c>
      <c r="K265" s="181">
        <v>0</v>
      </c>
      <c r="L265" s="181">
        <v>0</v>
      </c>
      <c r="M265" s="181">
        <v>0</v>
      </c>
      <c r="N265" s="181">
        <v>0</v>
      </c>
      <c r="O265" s="181">
        <v>0</v>
      </c>
      <c r="P265" s="181">
        <v>0</v>
      </c>
      <c r="Q265" s="181">
        <v>0</v>
      </c>
      <c r="R265" s="181">
        <v>0</v>
      </c>
      <c r="S265" s="181">
        <v>0</v>
      </c>
      <c r="T265" s="181">
        <v>0</v>
      </c>
      <c r="U265" s="181">
        <v>0</v>
      </c>
      <c r="V265" s="181">
        <v>0</v>
      </c>
      <c r="W265" s="181">
        <v>0</v>
      </c>
      <c r="X265" s="181">
        <v>0</v>
      </c>
      <c r="Y265" s="181">
        <v>0</v>
      </c>
      <c r="Z265" s="181">
        <v>0</v>
      </c>
      <c r="AA265" s="181">
        <v>0</v>
      </c>
      <c r="AB265" s="181">
        <v>0</v>
      </c>
      <c r="AC265" s="181">
        <v>0</v>
      </c>
      <c r="AD265" s="181">
        <v>0</v>
      </c>
      <c r="AE265" s="181">
        <v>0</v>
      </c>
      <c r="AF265" s="181">
        <v>0</v>
      </c>
      <c r="AG265" s="181">
        <v>0</v>
      </c>
      <c r="AH265" s="181">
        <v>0</v>
      </c>
      <c r="AI265" s="181">
        <v>0</v>
      </c>
      <c r="AJ265" s="181">
        <v>0</v>
      </c>
      <c r="AK265" s="181">
        <v>0</v>
      </c>
      <c r="AL265" s="181">
        <v>0</v>
      </c>
      <c r="AM265" s="181">
        <v>0</v>
      </c>
      <c r="AN265" s="181">
        <v>0</v>
      </c>
      <c r="AO265" s="181">
        <v>0</v>
      </c>
      <c r="AP265" s="181">
        <v>0</v>
      </c>
      <c r="AQ265" s="181">
        <v>0</v>
      </c>
      <c r="AR265" s="181">
        <v>0</v>
      </c>
      <c r="AS265" s="181">
        <v>0</v>
      </c>
      <c r="AT265" s="181">
        <v>0</v>
      </c>
      <c r="AU265" s="181">
        <v>0</v>
      </c>
      <c r="AV265" s="181">
        <v>0</v>
      </c>
      <c r="AW265" s="181">
        <v>0</v>
      </c>
      <c r="AX265" s="181">
        <v>0</v>
      </c>
      <c r="AY265" s="181">
        <v>0</v>
      </c>
      <c r="AZ265" s="181">
        <v>0</v>
      </c>
      <c r="BA265" s="181">
        <v>0</v>
      </c>
      <c r="BB265" s="181">
        <v>0</v>
      </c>
      <c r="BC265" s="181">
        <v>0</v>
      </c>
      <c r="BD265" s="181">
        <v>0</v>
      </c>
      <c r="BE265" s="181">
        <v>0</v>
      </c>
      <c r="BF265" s="181">
        <v>0</v>
      </c>
      <c r="BG265" s="181">
        <v>0</v>
      </c>
      <c r="BH265" s="181">
        <v>0</v>
      </c>
      <c r="BI265" s="181">
        <v>0</v>
      </c>
      <c r="BJ265" s="181">
        <v>0</v>
      </c>
      <c r="BK265" s="181">
        <v>0</v>
      </c>
      <c r="BL265" s="181">
        <v>0</v>
      </c>
      <c r="BM265" s="182" t="s">
        <v>467</v>
      </c>
      <c r="BN265" s="182" t="s">
        <v>467</v>
      </c>
      <c r="BO265" s="182" t="s">
        <v>467</v>
      </c>
      <c r="BP265" s="182" t="s">
        <v>467</v>
      </c>
      <c r="BQ265" s="182" t="s">
        <v>467</v>
      </c>
      <c r="BR265" s="182" t="s">
        <v>467</v>
      </c>
      <c r="BS265" s="182" t="s">
        <v>467</v>
      </c>
      <c r="BT265" s="182" t="s">
        <v>467</v>
      </c>
      <c r="BU265" s="182" t="s">
        <v>467</v>
      </c>
      <c r="BV265" s="182" t="s">
        <v>467</v>
      </c>
      <c r="BW265" s="182" t="s">
        <v>467</v>
      </c>
      <c r="BX265" s="182" t="s">
        <v>467</v>
      </c>
      <c r="BY265" s="182" t="s">
        <v>467</v>
      </c>
      <c r="BZ265" s="181">
        <v>0</v>
      </c>
      <c r="CA265" s="181">
        <v>0</v>
      </c>
      <c r="CB265" s="181">
        <v>0</v>
      </c>
      <c r="CC265" s="181">
        <v>0</v>
      </c>
      <c r="CD265" s="181">
        <v>0</v>
      </c>
      <c r="CE265" s="181">
        <v>0</v>
      </c>
      <c r="CF265" s="181">
        <v>0</v>
      </c>
      <c r="CG265" s="181">
        <v>0</v>
      </c>
      <c r="CH265" s="181">
        <v>0</v>
      </c>
      <c r="CI265" s="181">
        <v>0</v>
      </c>
      <c r="CJ265" s="181">
        <v>0</v>
      </c>
      <c r="CK265" s="181">
        <v>0</v>
      </c>
      <c r="CL265" s="181">
        <v>0</v>
      </c>
      <c r="CM265" s="181">
        <v>0</v>
      </c>
      <c r="CN265" s="181">
        <v>0</v>
      </c>
      <c r="CO265" s="181">
        <v>0</v>
      </c>
      <c r="CP265" s="181">
        <v>0</v>
      </c>
      <c r="CQ265" s="182" t="s">
        <v>467</v>
      </c>
      <c r="CR265" s="182" t="s">
        <v>467</v>
      </c>
      <c r="CS265" s="182" t="s">
        <v>467</v>
      </c>
      <c r="CT265" s="181">
        <v>346000000</v>
      </c>
      <c r="CU265" s="181">
        <v>346000000</v>
      </c>
      <c r="CV265" s="181">
        <v>0</v>
      </c>
      <c r="CW265" s="181">
        <v>0</v>
      </c>
      <c r="CX265" s="181">
        <v>0</v>
      </c>
      <c r="CY265" s="181">
        <v>0</v>
      </c>
      <c r="CZ265" s="182" t="s">
        <v>467</v>
      </c>
      <c r="DA265" s="182" t="s">
        <v>467</v>
      </c>
      <c r="DB265" s="182" t="s">
        <v>467</v>
      </c>
      <c r="DC265" s="181">
        <v>0</v>
      </c>
      <c r="DD265" s="181">
        <v>0</v>
      </c>
      <c r="DE265" s="181">
        <v>0</v>
      </c>
      <c r="DF265" s="181">
        <v>0</v>
      </c>
      <c r="DG265" s="183">
        <v>0</v>
      </c>
    </row>
    <row r="266" spans="1:111">
      <c r="A266" s="334" t="s">
        <v>1044</v>
      </c>
      <c r="B266" s="335" t="s">
        <v>504</v>
      </c>
      <c r="C266" s="335" t="s">
        <v>504</v>
      </c>
      <c r="D266" s="253" t="s">
        <v>272</v>
      </c>
      <c r="E266" s="181">
        <v>346000000</v>
      </c>
      <c r="F266" s="181">
        <v>0</v>
      </c>
      <c r="G266" s="181">
        <v>0</v>
      </c>
      <c r="H266" s="181">
        <v>0</v>
      </c>
      <c r="I266" s="181">
        <v>0</v>
      </c>
      <c r="J266" s="181">
        <v>0</v>
      </c>
      <c r="K266" s="181">
        <v>0</v>
      </c>
      <c r="L266" s="181">
        <v>0</v>
      </c>
      <c r="M266" s="181">
        <v>0</v>
      </c>
      <c r="N266" s="181">
        <v>0</v>
      </c>
      <c r="O266" s="181">
        <v>0</v>
      </c>
      <c r="P266" s="181">
        <v>0</v>
      </c>
      <c r="Q266" s="181">
        <v>0</v>
      </c>
      <c r="R266" s="181">
        <v>0</v>
      </c>
      <c r="S266" s="181">
        <v>0</v>
      </c>
      <c r="T266" s="181">
        <v>0</v>
      </c>
      <c r="U266" s="181">
        <v>0</v>
      </c>
      <c r="V266" s="181">
        <v>0</v>
      </c>
      <c r="W266" s="181">
        <v>0</v>
      </c>
      <c r="X266" s="181">
        <v>0</v>
      </c>
      <c r="Y266" s="181">
        <v>0</v>
      </c>
      <c r="Z266" s="181">
        <v>0</v>
      </c>
      <c r="AA266" s="181">
        <v>0</v>
      </c>
      <c r="AB266" s="181">
        <v>0</v>
      </c>
      <c r="AC266" s="181">
        <v>0</v>
      </c>
      <c r="AD266" s="181">
        <v>0</v>
      </c>
      <c r="AE266" s="181">
        <v>0</v>
      </c>
      <c r="AF266" s="181">
        <v>0</v>
      </c>
      <c r="AG266" s="181">
        <v>0</v>
      </c>
      <c r="AH266" s="181">
        <v>0</v>
      </c>
      <c r="AI266" s="181">
        <v>0</v>
      </c>
      <c r="AJ266" s="181">
        <v>0</v>
      </c>
      <c r="AK266" s="181">
        <v>0</v>
      </c>
      <c r="AL266" s="181">
        <v>0</v>
      </c>
      <c r="AM266" s="181">
        <v>0</v>
      </c>
      <c r="AN266" s="181">
        <v>0</v>
      </c>
      <c r="AO266" s="181">
        <v>0</v>
      </c>
      <c r="AP266" s="181">
        <v>0</v>
      </c>
      <c r="AQ266" s="181">
        <v>0</v>
      </c>
      <c r="AR266" s="181">
        <v>0</v>
      </c>
      <c r="AS266" s="181">
        <v>0</v>
      </c>
      <c r="AT266" s="181">
        <v>0</v>
      </c>
      <c r="AU266" s="181">
        <v>0</v>
      </c>
      <c r="AV266" s="181">
        <v>0</v>
      </c>
      <c r="AW266" s="181">
        <v>0</v>
      </c>
      <c r="AX266" s="181">
        <v>0</v>
      </c>
      <c r="AY266" s="181">
        <v>0</v>
      </c>
      <c r="AZ266" s="181">
        <v>0</v>
      </c>
      <c r="BA266" s="181">
        <v>0</v>
      </c>
      <c r="BB266" s="181">
        <v>0</v>
      </c>
      <c r="BC266" s="181">
        <v>0</v>
      </c>
      <c r="BD266" s="181">
        <v>0</v>
      </c>
      <c r="BE266" s="181">
        <v>0</v>
      </c>
      <c r="BF266" s="181">
        <v>0</v>
      </c>
      <c r="BG266" s="181">
        <v>0</v>
      </c>
      <c r="BH266" s="181">
        <v>0</v>
      </c>
      <c r="BI266" s="181">
        <v>0</v>
      </c>
      <c r="BJ266" s="181">
        <v>0</v>
      </c>
      <c r="BK266" s="181">
        <v>0</v>
      </c>
      <c r="BL266" s="181">
        <v>0</v>
      </c>
      <c r="BM266" s="182" t="s">
        <v>467</v>
      </c>
      <c r="BN266" s="182" t="s">
        <v>467</v>
      </c>
      <c r="BO266" s="182" t="s">
        <v>467</v>
      </c>
      <c r="BP266" s="182" t="s">
        <v>467</v>
      </c>
      <c r="BQ266" s="182" t="s">
        <v>467</v>
      </c>
      <c r="BR266" s="182" t="s">
        <v>467</v>
      </c>
      <c r="BS266" s="182" t="s">
        <v>467</v>
      </c>
      <c r="BT266" s="182" t="s">
        <v>467</v>
      </c>
      <c r="BU266" s="182" t="s">
        <v>467</v>
      </c>
      <c r="BV266" s="182" t="s">
        <v>467</v>
      </c>
      <c r="BW266" s="182" t="s">
        <v>467</v>
      </c>
      <c r="BX266" s="182" t="s">
        <v>467</v>
      </c>
      <c r="BY266" s="182" t="s">
        <v>467</v>
      </c>
      <c r="BZ266" s="181">
        <v>0</v>
      </c>
      <c r="CA266" s="181">
        <v>0</v>
      </c>
      <c r="CB266" s="181">
        <v>0</v>
      </c>
      <c r="CC266" s="181">
        <v>0</v>
      </c>
      <c r="CD266" s="181">
        <v>0</v>
      </c>
      <c r="CE266" s="181">
        <v>0</v>
      </c>
      <c r="CF266" s="181">
        <v>0</v>
      </c>
      <c r="CG266" s="181">
        <v>0</v>
      </c>
      <c r="CH266" s="181">
        <v>0</v>
      </c>
      <c r="CI266" s="181">
        <v>0</v>
      </c>
      <c r="CJ266" s="181">
        <v>0</v>
      </c>
      <c r="CK266" s="181">
        <v>0</v>
      </c>
      <c r="CL266" s="181">
        <v>0</v>
      </c>
      <c r="CM266" s="181">
        <v>0</v>
      </c>
      <c r="CN266" s="181">
        <v>0</v>
      </c>
      <c r="CO266" s="181">
        <v>0</v>
      </c>
      <c r="CP266" s="181">
        <v>0</v>
      </c>
      <c r="CQ266" s="182" t="s">
        <v>467</v>
      </c>
      <c r="CR266" s="182" t="s">
        <v>467</v>
      </c>
      <c r="CS266" s="182" t="s">
        <v>467</v>
      </c>
      <c r="CT266" s="181">
        <v>346000000</v>
      </c>
      <c r="CU266" s="181">
        <v>346000000</v>
      </c>
      <c r="CV266" s="181">
        <v>0</v>
      </c>
      <c r="CW266" s="181">
        <v>0</v>
      </c>
      <c r="CX266" s="181">
        <v>0</v>
      </c>
      <c r="CY266" s="181">
        <v>0</v>
      </c>
      <c r="CZ266" s="182" t="s">
        <v>467</v>
      </c>
      <c r="DA266" s="182" t="s">
        <v>467</v>
      </c>
      <c r="DB266" s="182" t="s">
        <v>467</v>
      </c>
      <c r="DC266" s="181">
        <v>0</v>
      </c>
      <c r="DD266" s="181">
        <v>0</v>
      </c>
      <c r="DE266" s="181">
        <v>0</v>
      </c>
      <c r="DF266" s="181">
        <v>0</v>
      </c>
      <c r="DG266" s="183">
        <v>0</v>
      </c>
    </row>
    <row r="267" spans="1:111">
      <c r="A267" s="334" t="s">
        <v>1045</v>
      </c>
      <c r="B267" s="335" t="s">
        <v>504</v>
      </c>
      <c r="C267" s="335" t="s">
        <v>504</v>
      </c>
      <c r="D267" s="253" t="s">
        <v>273</v>
      </c>
      <c r="E267" s="181">
        <v>111672283.17</v>
      </c>
      <c r="F267" s="181">
        <v>93046355.959999993</v>
      </c>
      <c r="G267" s="181">
        <v>39534515.340000004</v>
      </c>
      <c r="H267" s="181">
        <v>14748324.5</v>
      </c>
      <c r="I267" s="181">
        <v>16653291.039999999</v>
      </c>
      <c r="J267" s="181">
        <v>3611849.58</v>
      </c>
      <c r="K267" s="181">
        <v>14266616.449999999</v>
      </c>
      <c r="L267" s="181">
        <v>788481</v>
      </c>
      <c r="M267" s="181">
        <v>0</v>
      </c>
      <c r="N267" s="181">
        <v>52564</v>
      </c>
      <c r="O267" s="181">
        <v>48039.5</v>
      </c>
      <c r="P267" s="181">
        <v>638138.43000000005</v>
      </c>
      <c r="Q267" s="181">
        <v>117623.2</v>
      </c>
      <c r="R267" s="181">
        <v>0</v>
      </c>
      <c r="S267" s="181">
        <v>2586912.92</v>
      </c>
      <c r="T267" s="181">
        <v>15842856.199999999</v>
      </c>
      <c r="U267" s="181">
        <v>1341233.43</v>
      </c>
      <c r="V267" s="181">
        <v>137740.04999999999</v>
      </c>
      <c r="W267" s="181">
        <v>10000</v>
      </c>
      <c r="X267" s="181">
        <v>15955.45</v>
      </c>
      <c r="Y267" s="181">
        <v>41215.86</v>
      </c>
      <c r="Z267" s="181">
        <v>246546.8</v>
      </c>
      <c r="AA267" s="181">
        <v>921068.92</v>
      </c>
      <c r="AB267" s="181">
        <v>0</v>
      </c>
      <c r="AC267" s="181">
        <v>427635.3</v>
      </c>
      <c r="AD267" s="181">
        <v>1144325.92</v>
      </c>
      <c r="AE267" s="181">
        <v>0</v>
      </c>
      <c r="AF267" s="181">
        <v>477046.49</v>
      </c>
      <c r="AG267" s="181">
        <v>275928.07</v>
      </c>
      <c r="AH267" s="181">
        <v>154173.79999999999</v>
      </c>
      <c r="AI267" s="181">
        <v>358944.4</v>
      </c>
      <c r="AJ267" s="181">
        <v>234193</v>
      </c>
      <c r="AK267" s="181">
        <v>22838.5</v>
      </c>
      <c r="AL267" s="181">
        <v>188900</v>
      </c>
      <c r="AM267" s="181">
        <v>650</v>
      </c>
      <c r="AN267" s="181">
        <v>408782.7</v>
      </c>
      <c r="AO267" s="181">
        <v>1506817.75</v>
      </c>
      <c r="AP267" s="181">
        <v>1539360.04</v>
      </c>
      <c r="AQ267" s="181">
        <v>99984.08</v>
      </c>
      <c r="AR267" s="181">
        <v>886781.98</v>
      </c>
      <c r="AS267" s="181">
        <v>3794470.47</v>
      </c>
      <c r="AT267" s="181">
        <v>5809.68</v>
      </c>
      <c r="AU267" s="181">
        <v>1602453.51</v>
      </c>
      <c r="AV267" s="181">
        <v>2581772.0099999998</v>
      </c>
      <c r="AW267" s="181">
        <v>188476.4</v>
      </c>
      <c r="AX267" s="181">
        <v>0</v>
      </c>
      <c r="AY267" s="181">
        <v>0</v>
      </c>
      <c r="AZ267" s="181">
        <v>23861</v>
      </c>
      <c r="BA267" s="181">
        <v>2195777.91</v>
      </c>
      <c r="BB267" s="181">
        <v>0</v>
      </c>
      <c r="BC267" s="181">
        <v>0</v>
      </c>
      <c r="BD267" s="181">
        <v>0</v>
      </c>
      <c r="BE267" s="181">
        <v>13029</v>
      </c>
      <c r="BF267" s="181">
        <v>0</v>
      </c>
      <c r="BG267" s="181">
        <v>160627.70000000001</v>
      </c>
      <c r="BH267" s="181">
        <v>0</v>
      </c>
      <c r="BI267" s="181">
        <v>0</v>
      </c>
      <c r="BJ267" s="181">
        <v>0</v>
      </c>
      <c r="BK267" s="181">
        <v>0</v>
      </c>
      <c r="BL267" s="181">
        <v>0</v>
      </c>
      <c r="BM267" s="182" t="s">
        <v>467</v>
      </c>
      <c r="BN267" s="182" t="s">
        <v>467</v>
      </c>
      <c r="BO267" s="182" t="s">
        <v>467</v>
      </c>
      <c r="BP267" s="182" t="s">
        <v>467</v>
      </c>
      <c r="BQ267" s="182" t="s">
        <v>467</v>
      </c>
      <c r="BR267" s="182" t="s">
        <v>467</v>
      </c>
      <c r="BS267" s="182" t="s">
        <v>467</v>
      </c>
      <c r="BT267" s="182" t="s">
        <v>467</v>
      </c>
      <c r="BU267" s="182" t="s">
        <v>467</v>
      </c>
      <c r="BV267" s="182" t="s">
        <v>467</v>
      </c>
      <c r="BW267" s="182" t="s">
        <v>467</v>
      </c>
      <c r="BX267" s="182" t="s">
        <v>467</v>
      </c>
      <c r="BY267" s="182" t="s">
        <v>467</v>
      </c>
      <c r="BZ267" s="181">
        <v>201299</v>
      </c>
      <c r="CA267" s="181">
        <v>0</v>
      </c>
      <c r="CB267" s="181">
        <v>201299</v>
      </c>
      <c r="CC267" s="181">
        <v>0</v>
      </c>
      <c r="CD267" s="181">
        <v>0</v>
      </c>
      <c r="CE267" s="181">
        <v>0</v>
      </c>
      <c r="CF267" s="181">
        <v>0</v>
      </c>
      <c r="CG267" s="181">
        <v>0</v>
      </c>
      <c r="CH267" s="181">
        <v>0</v>
      </c>
      <c r="CI267" s="181">
        <v>0</v>
      </c>
      <c r="CJ267" s="181">
        <v>0</v>
      </c>
      <c r="CK267" s="181">
        <v>0</v>
      </c>
      <c r="CL267" s="181">
        <v>0</v>
      </c>
      <c r="CM267" s="181">
        <v>0</v>
      </c>
      <c r="CN267" s="181">
        <v>0</v>
      </c>
      <c r="CO267" s="181">
        <v>0</v>
      </c>
      <c r="CP267" s="181">
        <v>0</v>
      </c>
      <c r="CQ267" s="182" t="s">
        <v>467</v>
      </c>
      <c r="CR267" s="182" t="s">
        <v>467</v>
      </c>
      <c r="CS267" s="182" t="s">
        <v>467</v>
      </c>
      <c r="CT267" s="181">
        <v>0</v>
      </c>
      <c r="CU267" s="181">
        <v>0</v>
      </c>
      <c r="CV267" s="181">
        <v>0</v>
      </c>
      <c r="CW267" s="181">
        <v>0</v>
      </c>
      <c r="CX267" s="181">
        <v>0</v>
      </c>
      <c r="CY267" s="181">
        <v>0</v>
      </c>
      <c r="CZ267" s="182" t="s">
        <v>467</v>
      </c>
      <c r="DA267" s="182" t="s">
        <v>467</v>
      </c>
      <c r="DB267" s="182" t="s">
        <v>467</v>
      </c>
      <c r="DC267" s="181">
        <v>0</v>
      </c>
      <c r="DD267" s="181">
        <v>0</v>
      </c>
      <c r="DE267" s="181">
        <v>0</v>
      </c>
      <c r="DF267" s="181">
        <v>0</v>
      </c>
      <c r="DG267" s="183">
        <v>0</v>
      </c>
    </row>
    <row r="268" spans="1:111">
      <c r="A268" s="334" t="s">
        <v>1046</v>
      </c>
      <c r="B268" s="335" t="s">
        <v>504</v>
      </c>
      <c r="C268" s="335" t="s">
        <v>504</v>
      </c>
      <c r="D268" s="253" t="s">
        <v>1047</v>
      </c>
      <c r="E268" s="181">
        <v>54477720.240000002</v>
      </c>
      <c r="F268" s="181">
        <v>46039146.859999999</v>
      </c>
      <c r="G268" s="181">
        <v>18965193.859999999</v>
      </c>
      <c r="H268" s="181">
        <v>7011211</v>
      </c>
      <c r="I268" s="181">
        <v>7524534</v>
      </c>
      <c r="J268" s="181">
        <v>1685759</v>
      </c>
      <c r="K268" s="181">
        <v>8214198.1500000004</v>
      </c>
      <c r="L268" s="181">
        <v>788481</v>
      </c>
      <c r="M268" s="181">
        <v>0</v>
      </c>
      <c r="N268" s="181">
        <v>52564</v>
      </c>
      <c r="O268" s="181">
        <v>48039.5</v>
      </c>
      <c r="P268" s="181">
        <v>253173.05</v>
      </c>
      <c r="Q268" s="181">
        <v>117623.2</v>
      </c>
      <c r="R268" s="181">
        <v>0</v>
      </c>
      <c r="S268" s="181">
        <v>1378370.1</v>
      </c>
      <c r="T268" s="181">
        <v>6876179.1699999999</v>
      </c>
      <c r="U268" s="181">
        <v>477658.21</v>
      </c>
      <c r="V268" s="181">
        <v>74936.95</v>
      </c>
      <c r="W268" s="181">
        <v>0</v>
      </c>
      <c r="X268" s="181">
        <v>9759.4500000000007</v>
      </c>
      <c r="Y268" s="181">
        <v>22736.21</v>
      </c>
      <c r="Z268" s="181">
        <v>143058.07</v>
      </c>
      <c r="AA268" s="181">
        <v>559128.93000000005</v>
      </c>
      <c r="AB268" s="181">
        <v>0</v>
      </c>
      <c r="AC268" s="181">
        <v>246795.3</v>
      </c>
      <c r="AD268" s="181">
        <v>697267.52</v>
      </c>
      <c r="AE268" s="181">
        <v>0</v>
      </c>
      <c r="AF268" s="181">
        <v>297093.32</v>
      </c>
      <c r="AG268" s="181">
        <v>195928.07</v>
      </c>
      <c r="AH268" s="181">
        <v>74561.7</v>
      </c>
      <c r="AI268" s="181">
        <v>55150.5</v>
      </c>
      <c r="AJ268" s="181">
        <v>98452</v>
      </c>
      <c r="AK268" s="181">
        <v>16157</v>
      </c>
      <c r="AL268" s="181">
        <v>300</v>
      </c>
      <c r="AM268" s="181">
        <v>650</v>
      </c>
      <c r="AN268" s="181">
        <v>177508.3</v>
      </c>
      <c r="AO268" s="181">
        <v>151678.95000000001</v>
      </c>
      <c r="AP268" s="181">
        <v>737258.35</v>
      </c>
      <c r="AQ268" s="181">
        <v>25129.37</v>
      </c>
      <c r="AR268" s="181">
        <v>287921.37</v>
      </c>
      <c r="AS268" s="181">
        <v>1926408.47</v>
      </c>
      <c r="AT268" s="181">
        <v>0</v>
      </c>
      <c r="AU268" s="181">
        <v>600641.13</v>
      </c>
      <c r="AV268" s="181">
        <v>1510795.21</v>
      </c>
      <c r="AW268" s="181">
        <v>187576.4</v>
      </c>
      <c r="AX268" s="181">
        <v>0</v>
      </c>
      <c r="AY268" s="181">
        <v>0</v>
      </c>
      <c r="AZ268" s="181">
        <v>23861</v>
      </c>
      <c r="BA268" s="181">
        <v>1143362.6100000001</v>
      </c>
      <c r="BB268" s="181">
        <v>0</v>
      </c>
      <c r="BC268" s="181">
        <v>0</v>
      </c>
      <c r="BD268" s="181">
        <v>0</v>
      </c>
      <c r="BE268" s="181">
        <v>6404</v>
      </c>
      <c r="BF268" s="181">
        <v>0</v>
      </c>
      <c r="BG268" s="181">
        <v>149591.20000000001</v>
      </c>
      <c r="BH268" s="181">
        <v>0</v>
      </c>
      <c r="BI268" s="181">
        <v>0</v>
      </c>
      <c r="BJ268" s="181">
        <v>0</v>
      </c>
      <c r="BK268" s="181">
        <v>0</v>
      </c>
      <c r="BL268" s="181">
        <v>0</v>
      </c>
      <c r="BM268" s="182" t="s">
        <v>467</v>
      </c>
      <c r="BN268" s="182" t="s">
        <v>467</v>
      </c>
      <c r="BO268" s="182" t="s">
        <v>467</v>
      </c>
      <c r="BP268" s="182" t="s">
        <v>467</v>
      </c>
      <c r="BQ268" s="182" t="s">
        <v>467</v>
      </c>
      <c r="BR268" s="182" t="s">
        <v>467</v>
      </c>
      <c r="BS268" s="182" t="s">
        <v>467</v>
      </c>
      <c r="BT268" s="182" t="s">
        <v>467</v>
      </c>
      <c r="BU268" s="182" t="s">
        <v>467</v>
      </c>
      <c r="BV268" s="182" t="s">
        <v>467</v>
      </c>
      <c r="BW268" s="182" t="s">
        <v>467</v>
      </c>
      <c r="BX268" s="182" t="s">
        <v>467</v>
      </c>
      <c r="BY268" s="182" t="s">
        <v>467</v>
      </c>
      <c r="BZ268" s="181">
        <v>51599</v>
      </c>
      <c r="CA268" s="181">
        <v>0</v>
      </c>
      <c r="CB268" s="181">
        <v>51599</v>
      </c>
      <c r="CC268" s="181">
        <v>0</v>
      </c>
      <c r="CD268" s="181">
        <v>0</v>
      </c>
      <c r="CE268" s="181">
        <v>0</v>
      </c>
      <c r="CF268" s="181">
        <v>0</v>
      </c>
      <c r="CG268" s="181">
        <v>0</v>
      </c>
      <c r="CH268" s="181">
        <v>0</v>
      </c>
      <c r="CI268" s="181">
        <v>0</v>
      </c>
      <c r="CJ268" s="181">
        <v>0</v>
      </c>
      <c r="CK268" s="181">
        <v>0</v>
      </c>
      <c r="CL268" s="181">
        <v>0</v>
      </c>
      <c r="CM268" s="181">
        <v>0</v>
      </c>
      <c r="CN268" s="181">
        <v>0</v>
      </c>
      <c r="CO268" s="181">
        <v>0</v>
      </c>
      <c r="CP268" s="181">
        <v>0</v>
      </c>
      <c r="CQ268" s="182" t="s">
        <v>467</v>
      </c>
      <c r="CR268" s="182" t="s">
        <v>467</v>
      </c>
      <c r="CS268" s="182" t="s">
        <v>467</v>
      </c>
      <c r="CT268" s="181">
        <v>0</v>
      </c>
      <c r="CU268" s="181">
        <v>0</v>
      </c>
      <c r="CV268" s="181">
        <v>0</v>
      </c>
      <c r="CW268" s="181">
        <v>0</v>
      </c>
      <c r="CX268" s="181">
        <v>0</v>
      </c>
      <c r="CY268" s="181">
        <v>0</v>
      </c>
      <c r="CZ268" s="182" t="s">
        <v>467</v>
      </c>
      <c r="DA268" s="182" t="s">
        <v>467</v>
      </c>
      <c r="DB268" s="182" t="s">
        <v>467</v>
      </c>
      <c r="DC268" s="181">
        <v>0</v>
      </c>
      <c r="DD268" s="181">
        <v>0</v>
      </c>
      <c r="DE268" s="181">
        <v>0</v>
      </c>
      <c r="DF268" s="181">
        <v>0</v>
      </c>
      <c r="DG268" s="183">
        <v>0</v>
      </c>
    </row>
    <row r="269" spans="1:111">
      <c r="A269" s="334" t="s">
        <v>1048</v>
      </c>
      <c r="B269" s="335" t="s">
        <v>504</v>
      </c>
      <c r="C269" s="335" t="s">
        <v>504</v>
      </c>
      <c r="D269" s="253" t="s">
        <v>625</v>
      </c>
      <c r="E269" s="181">
        <v>7941796.0800000001</v>
      </c>
      <c r="F269" s="181">
        <v>6773603.2000000002</v>
      </c>
      <c r="G269" s="181">
        <v>2483013.7999999998</v>
      </c>
      <c r="H269" s="181">
        <v>1661726</v>
      </c>
      <c r="I269" s="181">
        <v>2401498</v>
      </c>
      <c r="J269" s="181">
        <v>152995</v>
      </c>
      <c r="K269" s="181">
        <v>0</v>
      </c>
      <c r="L269" s="181">
        <v>0</v>
      </c>
      <c r="M269" s="181">
        <v>0</v>
      </c>
      <c r="N269" s="181">
        <v>0</v>
      </c>
      <c r="O269" s="181">
        <v>0</v>
      </c>
      <c r="P269" s="181">
        <v>7523.3</v>
      </c>
      <c r="Q269" s="181">
        <v>0</v>
      </c>
      <c r="R269" s="181">
        <v>0</v>
      </c>
      <c r="S269" s="181">
        <v>66847.100000000006</v>
      </c>
      <c r="T269" s="181">
        <v>1144716.3600000001</v>
      </c>
      <c r="U269" s="181">
        <v>112956</v>
      </c>
      <c r="V269" s="181">
        <v>9086.57</v>
      </c>
      <c r="W269" s="181">
        <v>0</v>
      </c>
      <c r="X269" s="181">
        <v>485.45</v>
      </c>
      <c r="Y269" s="181">
        <v>0</v>
      </c>
      <c r="Z269" s="181">
        <v>70</v>
      </c>
      <c r="AA269" s="181">
        <v>89148</v>
      </c>
      <c r="AB269" s="181">
        <v>0</v>
      </c>
      <c r="AC269" s="181">
        <v>20760</v>
      </c>
      <c r="AD269" s="181">
        <v>17210.47</v>
      </c>
      <c r="AE269" s="181">
        <v>0</v>
      </c>
      <c r="AF269" s="181">
        <v>2878</v>
      </c>
      <c r="AG269" s="181">
        <v>0</v>
      </c>
      <c r="AH269" s="181">
        <v>1525</v>
      </c>
      <c r="AI269" s="181">
        <v>1710</v>
      </c>
      <c r="AJ269" s="181">
        <v>1330</v>
      </c>
      <c r="AK269" s="181">
        <v>0</v>
      </c>
      <c r="AL269" s="181">
        <v>0</v>
      </c>
      <c r="AM269" s="181">
        <v>0</v>
      </c>
      <c r="AN269" s="181">
        <v>0</v>
      </c>
      <c r="AO269" s="181">
        <v>8000</v>
      </c>
      <c r="AP269" s="181">
        <v>119161.38</v>
      </c>
      <c r="AQ269" s="181">
        <v>0</v>
      </c>
      <c r="AR269" s="181">
        <v>80067.850000000006</v>
      </c>
      <c r="AS269" s="181">
        <v>577895</v>
      </c>
      <c r="AT269" s="181">
        <v>0</v>
      </c>
      <c r="AU269" s="181">
        <v>102432.64</v>
      </c>
      <c r="AV269" s="181">
        <v>23476.52</v>
      </c>
      <c r="AW269" s="181">
        <v>0</v>
      </c>
      <c r="AX269" s="181">
        <v>0</v>
      </c>
      <c r="AY269" s="181">
        <v>0</v>
      </c>
      <c r="AZ269" s="181">
        <v>0</v>
      </c>
      <c r="BA269" s="181">
        <v>1009.52</v>
      </c>
      <c r="BB269" s="181">
        <v>0</v>
      </c>
      <c r="BC269" s="181">
        <v>0</v>
      </c>
      <c r="BD269" s="181">
        <v>0</v>
      </c>
      <c r="BE269" s="181">
        <v>0</v>
      </c>
      <c r="BF269" s="181">
        <v>0</v>
      </c>
      <c r="BG269" s="181">
        <v>22467</v>
      </c>
      <c r="BH269" s="181">
        <v>0</v>
      </c>
      <c r="BI269" s="181">
        <v>0</v>
      </c>
      <c r="BJ269" s="181">
        <v>0</v>
      </c>
      <c r="BK269" s="181">
        <v>0</v>
      </c>
      <c r="BL269" s="181">
        <v>0</v>
      </c>
      <c r="BM269" s="182" t="s">
        <v>467</v>
      </c>
      <c r="BN269" s="182" t="s">
        <v>467</v>
      </c>
      <c r="BO269" s="182" t="s">
        <v>467</v>
      </c>
      <c r="BP269" s="182" t="s">
        <v>467</v>
      </c>
      <c r="BQ269" s="182" t="s">
        <v>467</v>
      </c>
      <c r="BR269" s="182" t="s">
        <v>467</v>
      </c>
      <c r="BS269" s="182" t="s">
        <v>467</v>
      </c>
      <c r="BT269" s="182" t="s">
        <v>467</v>
      </c>
      <c r="BU269" s="182" t="s">
        <v>467</v>
      </c>
      <c r="BV269" s="182" t="s">
        <v>467</v>
      </c>
      <c r="BW269" s="182" t="s">
        <v>467</v>
      </c>
      <c r="BX269" s="182" t="s">
        <v>467</v>
      </c>
      <c r="BY269" s="182" t="s">
        <v>467</v>
      </c>
      <c r="BZ269" s="181">
        <v>0</v>
      </c>
      <c r="CA269" s="181">
        <v>0</v>
      </c>
      <c r="CB269" s="181">
        <v>0</v>
      </c>
      <c r="CC269" s="181">
        <v>0</v>
      </c>
      <c r="CD269" s="181">
        <v>0</v>
      </c>
      <c r="CE269" s="181">
        <v>0</v>
      </c>
      <c r="CF269" s="181">
        <v>0</v>
      </c>
      <c r="CG269" s="181">
        <v>0</v>
      </c>
      <c r="CH269" s="181">
        <v>0</v>
      </c>
      <c r="CI269" s="181">
        <v>0</v>
      </c>
      <c r="CJ269" s="181">
        <v>0</v>
      </c>
      <c r="CK269" s="181">
        <v>0</v>
      </c>
      <c r="CL269" s="181">
        <v>0</v>
      </c>
      <c r="CM269" s="181">
        <v>0</v>
      </c>
      <c r="CN269" s="181">
        <v>0</v>
      </c>
      <c r="CO269" s="181">
        <v>0</v>
      </c>
      <c r="CP269" s="181">
        <v>0</v>
      </c>
      <c r="CQ269" s="182" t="s">
        <v>467</v>
      </c>
      <c r="CR269" s="182" t="s">
        <v>467</v>
      </c>
      <c r="CS269" s="182" t="s">
        <v>467</v>
      </c>
      <c r="CT269" s="181">
        <v>0</v>
      </c>
      <c r="CU269" s="181">
        <v>0</v>
      </c>
      <c r="CV269" s="181">
        <v>0</v>
      </c>
      <c r="CW269" s="181">
        <v>0</v>
      </c>
      <c r="CX269" s="181">
        <v>0</v>
      </c>
      <c r="CY269" s="181">
        <v>0</v>
      </c>
      <c r="CZ269" s="182" t="s">
        <v>467</v>
      </c>
      <c r="DA269" s="182" t="s">
        <v>467</v>
      </c>
      <c r="DB269" s="182" t="s">
        <v>467</v>
      </c>
      <c r="DC269" s="181">
        <v>0</v>
      </c>
      <c r="DD269" s="181">
        <v>0</v>
      </c>
      <c r="DE269" s="181">
        <v>0</v>
      </c>
      <c r="DF269" s="181">
        <v>0</v>
      </c>
      <c r="DG269" s="183">
        <v>0</v>
      </c>
    </row>
    <row r="270" spans="1:111">
      <c r="A270" s="334" t="s">
        <v>1049</v>
      </c>
      <c r="B270" s="335" t="s">
        <v>504</v>
      </c>
      <c r="C270" s="335" t="s">
        <v>504</v>
      </c>
      <c r="D270" s="253" t="s">
        <v>629</v>
      </c>
      <c r="E270" s="181">
        <v>45445041.090000004</v>
      </c>
      <c r="F270" s="181">
        <v>39265543.659999996</v>
      </c>
      <c r="G270" s="181">
        <v>16482180.060000001</v>
      </c>
      <c r="H270" s="181">
        <v>5349485</v>
      </c>
      <c r="I270" s="181">
        <v>5123036</v>
      </c>
      <c r="J270" s="181">
        <v>1532764</v>
      </c>
      <c r="K270" s="181">
        <v>8214198.1500000004</v>
      </c>
      <c r="L270" s="181">
        <v>788481</v>
      </c>
      <c r="M270" s="181">
        <v>0</v>
      </c>
      <c r="N270" s="181">
        <v>52564</v>
      </c>
      <c r="O270" s="181">
        <v>48039.5</v>
      </c>
      <c r="P270" s="181">
        <v>245649.75</v>
      </c>
      <c r="Q270" s="181">
        <v>117623.2</v>
      </c>
      <c r="R270" s="181">
        <v>0</v>
      </c>
      <c r="S270" s="181">
        <v>1311523</v>
      </c>
      <c r="T270" s="181">
        <v>4692178.74</v>
      </c>
      <c r="U270" s="181">
        <v>224227.51</v>
      </c>
      <c r="V270" s="181">
        <v>7051.08</v>
      </c>
      <c r="W270" s="181">
        <v>0</v>
      </c>
      <c r="X270" s="181">
        <v>9274</v>
      </c>
      <c r="Y270" s="181">
        <v>16871.55</v>
      </c>
      <c r="Z270" s="181">
        <v>123876.19</v>
      </c>
      <c r="AA270" s="181">
        <v>332646.53999999998</v>
      </c>
      <c r="AB270" s="181">
        <v>0</v>
      </c>
      <c r="AC270" s="181">
        <v>226035.3</v>
      </c>
      <c r="AD270" s="181">
        <v>410070.27</v>
      </c>
      <c r="AE270" s="181">
        <v>0</v>
      </c>
      <c r="AF270" s="181">
        <v>185362.73</v>
      </c>
      <c r="AG270" s="181">
        <v>195928.07</v>
      </c>
      <c r="AH270" s="181">
        <v>11859</v>
      </c>
      <c r="AI270" s="181">
        <v>29631.5</v>
      </c>
      <c r="AJ270" s="181">
        <v>62713</v>
      </c>
      <c r="AK270" s="181">
        <v>16157</v>
      </c>
      <c r="AL270" s="181">
        <v>300</v>
      </c>
      <c r="AM270" s="181">
        <v>650</v>
      </c>
      <c r="AN270" s="181">
        <v>139953.29999999999</v>
      </c>
      <c r="AO270" s="181">
        <v>139487.95000000001</v>
      </c>
      <c r="AP270" s="181">
        <v>618096.97</v>
      </c>
      <c r="AQ270" s="181">
        <v>25129.37</v>
      </c>
      <c r="AR270" s="181">
        <v>180335.52</v>
      </c>
      <c r="AS270" s="181">
        <v>1259034</v>
      </c>
      <c r="AT270" s="181">
        <v>0</v>
      </c>
      <c r="AU270" s="181">
        <v>477487.89</v>
      </c>
      <c r="AV270" s="181">
        <v>1487318.69</v>
      </c>
      <c r="AW270" s="181">
        <v>187576.4</v>
      </c>
      <c r="AX270" s="181">
        <v>0</v>
      </c>
      <c r="AY270" s="181">
        <v>0</v>
      </c>
      <c r="AZ270" s="181">
        <v>23861</v>
      </c>
      <c r="BA270" s="181">
        <v>1142353.0900000001</v>
      </c>
      <c r="BB270" s="181">
        <v>0</v>
      </c>
      <c r="BC270" s="181">
        <v>0</v>
      </c>
      <c r="BD270" s="181">
        <v>0</v>
      </c>
      <c r="BE270" s="181">
        <v>6404</v>
      </c>
      <c r="BF270" s="181">
        <v>0</v>
      </c>
      <c r="BG270" s="181">
        <v>127124.2</v>
      </c>
      <c r="BH270" s="181">
        <v>0</v>
      </c>
      <c r="BI270" s="181">
        <v>0</v>
      </c>
      <c r="BJ270" s="181">
        <v>0</v>
      </c>
      <c r="BK270" s="181">
        <v>0</v>
      </c>
      <c r="BL270" s="181">
        <v>0</v>
      </c>
      <c r="BM270" s="182" t="s">
        <v>467</v>
      </c>
      <c r="BN270" s="182" t="s">
        <v>467</v>
      </c>
      <c r="BO270" s="182" t="s">
        <v>467</v>
      </c>
      <c r="BP270" s="182" t="s">
        <v>467</v>
      </c>
      <c r="BQ270" s="182" t="s">
        <v>467</v>
      </c>
      <c r="BR270" s="182" t="s">
        <v>467</v>
      </c>
      <c r="BS270" s="182" t="s">
        <v>467</v>
      </c>
      <c r="BT270" s="182" t="s">
        <v>467</v>
      </c>
      <c r="BU270" s="182" t="s">
        <v>467</v>
      </c>
      <c r="BV270" s="182" t="s">
        <v>467</v>
      </c>
      <c r="BW270" s="182" t="s">
        <v>467</v>
      </c>
      <c r="BX270" s="182" t="s">
        <v>467</v>
      </c>
      <c r="BY270" s="182" t="s">
        <v>467</v>
      </c>
      <c r="BZ270" s="181">
        <v>0</v>
      </c>
      <c r="CA270" s="181">
        <v>0</v>
      </c>
      <c r="CB270" s="181">
        <v>0</v>
      </c>
      <c r="CC270" s="181">
        <v>0</v>
      </c>
      <c r="CD270" s="181">
        <v>0</v>
      </c>
      <c r="CE270" s="181">
        <v>0</v>
      </c>
      <c r="CF270" s="181">
        <v>0</v>
      </c>
      <c r="CG270" s="181">
        <v>0</v>
      </c>
      <c r="CH270" s="181">
        <v>0</v>
      </c>
      <c r="CI270" s="181">
        <v>0</v>
      </c>
      <c r="CJ270" s="181">
        <v>0</v>
      </c>
      <c r="CK270" s="181">
        <v>0</v>
      </c>
      <c r="CL270" s="181">
        <v>0</v>
      </c>
      <c r="CM270" s="181">
        <v>0</v>
      </c>
      <c r="CN270" s="181">
        <v>0</v>
      </c>
      <c r="CO270" s="181">
        <v>0</v>
      </c>
      <c r="CP270" s="181">
        <v>0</v>
      </c>
      <c r="CQ270" s="182" t="s">
        <v>467</v>
      </c>
      <c r="CR270" s="182" t="s">
        <v>467</v>
      </c>
      <c r="CS270" s="182" t="s">
        <v>467</v>
      </c>
      <c r="CT270" s="181">
        <v>0</v>
      </c>
      <c r="CU270" s="181">
        <v>0</v>
      </c>
      <c r="CV270" s="181">
        <v>0</v>
      </c>
      <c r="CW270" s="181">
        <v>0</v>
      </c>
      <c r="CX270" s="181">
        <v>0</v>
      </c>
      <c r="CY270" s="181">
        <v>0</v>
      </c>
      <c r="CZ270" s="182" t="s">
        <v>467</v>
      </c>
      <c r="DA270" s="182" t="s">
        <v>467</v>
      </c>
      <c r="DB270" s="182" t="s">
        <v>467</v>
      </c>
      <c r="DC270" s="181">
        <v>0</v>
      </c>
      <c r="DD270" s="181">
        <v>0</v>
      </c>
      <c r="DE270" s="181">
        <v>0</v>
      </c>
      <c r="DF270" s="181">
        <v>0</v>
      </c>
      <c r="DG270" s="183">
        <v>0</v>
      </c>
    </row>
    <row r="271" spans="1:111">
      <c r="A271" s="334" t="s">
        <v>1050</v>
      </c>
      <c r="B271" s="335" t="s">
        <v>504</v>
      </c>
      <c r="C271" s="335" t="s">
        <v>504</v>
      </c>
      <c r="D271" s="253" t="s">
        <v>1051</v>
      </c>
      <c r="E271" s="181">
        <v>295326.90000000002</v>
      </c>
      <c r="F271" s="181">
        <v>0</v>
      </c>
      <c r="G271" s="181">
        <v>0</v>
      </c>
      <c r="H271" s="181">
        <v>0</v>
      </c>
      <c r="I271" s="181">
        <v>0</v>
      </c>
      <c r="J271" s="181">
        <v>0</v>
      </c>
      <c r="K271" s="181">
        <v>0</v>
      </c>
      <c r="L271" s="181">
        <v>0</v>
      </c>
      <c r="M271" s="181">
        <v>0</v>
      </c>
      <c r="N271" s="181">
        <v>0</v>
      </c>
      <c r="O271" s="181">
        <v>0</v>
      </c>
      <c r="P271" s="181">
        <v>0</v>
      </c>
      <c r="Q271" s="181">
        <v>0</v>
      </c>
      <c r="R271" s="181">
        <v>0</v>
      </c>
      <c r="S271" s="181">
        <v>0</v>
      </c>
      <c r="T271" s="181">
        <v>295326.90000000002</v>
      </c>
      <c r="U271" s="181">
        <v>57691.199999999997</v>
      </c>
      <c r="V271" s="181">
        <v>10618</v>
      </c>
      <c r="W271" s="181">
        <v>0</v>
      </c>
      <c r="X271" s="181">
        <v>0</v>
      </c>
      <c r="Y271" s="181">
        <v>5864.66</v>
      </c>
      <c r="Z271" s="181">
        <v>12385.58</v>
      </c>
      <c r="AA271" s="181">
        <v>33095.86</v>
      </c>
      <c r="AB271" s="181">
        <v>0</v>
      </c>
      <c r="AC271" s="181">
        <v>0</v>
      </c>
      <c r="AD271" s="181">
        <v>50000.41</v>
      </c>
      <c r="AE271" s="181">
        <v>0</v>
      </c>
      <c r="AF271" s="181">
        <v>69105.59</v>
      </c>
      <c r="AG271" s="181">
        <v>0</v>
      </c>
      <c r="AH271" s="181">
        <v>0</v>
      </c>
      <c r="AI271" s="181">
        <v>1800</v>
      </c>
      <c r="AJ271" s="181">
        <v>1059</v>
      </c>
      <c r="AK271" s="181">
        <v>0</v>
      </c>
      <c r="AL271" s="181">
        <v>0</v>
      </c>
      <c r="AM271" s="181">
        <v>0</v>
      </c>
      <c r="AN271" s="181">
        <v>23300</v>
      </c>
      <c r="AO271" s="181">
        <v>0</v>
      </c>
      <c r="AP271" s="181">
        <v>0</v>
      </c>
      <c r="AQ271" s="181">
        <v>0</v>
      </c>
      <c r="AR271" s="181">
        <v>27518</v>
      </c>
      <c r="AS271" s="181">
        <v>0</v>
      </c>
      <c r="AT271" s="181">
        <v>0</v>
      </c>
      <c r="AU271" s="181">
        <v>2888.6</v>
      </c>
      <c r="AV271" s="181">
        <v>0</v>
      </c>
      <c r="AW271" s="181">
        <v>0</v>
      </c>
      <c r="AX271" s="181">
        <v>0</v>
      </c>
      <c r="AY271" s="181">
        <v>0</v>
      </c>
      <c r="AZ271" s="181">
        <v>0</v>
      </c>
      <c r="BA271" s="181">
        <v>0</v>
      </c>
      <c r="BB271" s="181">
        <v>0</v>
      </c>
      <c r="BC271" s="181">
        <v>0</v>
      </c>
      <c r="BD271" s="181">
        <v>0</v>
      </c>
      <c r="BE271" s="181">
        <v>0</v>
      </c>
      <c r="BF271" s="181">
        <v>0</v>
      </c>
      <c r="BG271" s="181">
        <v>0</v>
      </c>
      <c r="BH271" s="181">
        <v>0</v>
      </c>
      <c r="BI271" s="181">
        <v>0</v>
      </c>
      <c r="BJ271" s="181">
        <v>0</v>
      </c>
      <c r="BK271" s="181">
        <v>0</v>
      </c>
      <c r="BL271" s="181">
        <v>0</v>
      </c>
      <c r="BM271" s="182" t="s">
        <v>467</v>
      </c>
      <c r="BN271" s="182" t="s">
        <v>467</v>
      </c>
      <c r="BO271" s="182" t="s">
        <v>467</v>
      </c>
      <c r="BP271" s="182" t="s">
        <v>467</v>
      </c>
      <c r="BQ271" s="182" t="s">
        <v>467</v>
      </c>
      <c r="BR271" s="182" t="s">
        <v>467</v>
      </c>
      <c r="BS271" s="182" t="s">
        <v>467</v>
      </c>
      <c r="BT271" s="182" t="s">
        <v>467</v>
      </c>
      <c r="BU271" s="182" t="s">
        <v>467</v>
      </c>
      <c r="BV271" s="182" t="s">
        <v>467</v>
      </c>
      <c r="BW271" s="182" t="s">
        <v>467</v>
      </c>
      <c r="BX271" s="182" t="s">
        <v>467</v>
      </c>
      <c r="BY271" s="182" t="s">
        <v>467</v>
      </c>
      <c r="BZ271" s="181">
        <v>0</v>
      </c>
      <c r="CA271" s="181">
        <v>0</v>
      </c>
      <c r="CB271" s="181">
        <v>0</v>
      </c>
      <c r="CC271" s="181">
        <v>0</v>
      </c>
      <c r="CD271" s="181">
        <v>0</v>
      </c>
      <c r="CE271" s="181">
        <v>0</v>
      </c>
      <c r="CF271" s="181">
        <v>0</v>
      </c>
      <c r="CG271" s="181">
        <v>0</v>
      </c>
      <c r="CH271" s="181">
        <v>0</v>
      </c>
      <c r="CI271" s="181">
        <v>0</v>
      </c>
      <c r="CJ271" s="181">
        <v>0</v>
      </c>
      <c r="CK271" s="181">
        <v>0</v>
      </c>
      <c r="CL271" s="181">
        <v>0</v>
      </c>
      <c r="CM271" s="181">
        <v>0</v>
      </c>
      <c r="CN271" s="181">
        <v>0</v>
      </c>
      <c r="CO271" s="181">
        <v>0</v>
      </c>
      <c r="CP271" s="181">
        <v>0</v>
      </c>
      <c r="CQ271" s="182" t="s">
        <v>467</v>
      </c>
      <c r="CR271" s="182" t="s">
        <v>467</v>
      </c>
      <c r="CS271" s="182" t="s">
        <v>467</v>
      </c>
      <c r="CT271" s="181">
        <v>0</v>
      </c>
      <c r="CU271" s="181">
        <v>0</v>
      </c>
      <c r="CV271" s="181">
        <v>0</v>
      </c>
      <c r="CW271" s="181">
        <v>0</v>
      </c>
      <c r="CX271" s="181">
        <v>0</v>
      </c>
      <c r="CY271" s="181">
        <v>0</v>
      </c>
      <c r="CZ271" s="182" t="s">
        <v>467</v>
      </c>
      <c r="DA271" s="182" t="s">
        <v>467</v>
      </c>
      <c r="DB271" s="182" t="s">
        <v>467</v>
      </c>
      <c r="DC271" s="181">
        <v>0</v>
      </c>
      <c r="DD271" s="181">
        <v>0</v>
      </c>
      <c r="DE271" s="181">
        <v>0</v>
      </c>
      <c r="DF271" s="181">
        <v>0</v>
      </c>
      <c r="DG271" s="183">
        <v>0</v>
      </c>
    </row>
    <row r="272" spans="1:111">
      <c r="A272" s="334" t="s">
        <v>1052</v>
      </c>
      <c r="B272" s="335" t="s">
        <v>504</v>
      </c>
      <c r="C272" s="335" t="s">
        <v>504</v>
      </c>
      <c r="D272" s="253" t="s">
        <v>1053</v>
      </c>
      <c r="E272" s="181">
        <v>36681.64</v>
      </c>
      <c r="F272" s="181">
        <v>0</v>
      </c>
      <c r="G272" s="181">
        <v>0</v>
      </c>
      <c r="H272" s="181">
        <v>0</v>
      </c>
      <c r="I272" s="181">
        <v>0</v>
      </c>
      <c r="J272" s="181">
        <v>0</v>
      </c>
      <c r="K272" s="181">
        <v>0</v>
      </c>
      <c r="L272" s="181">
        <v>0</v>
      </c>
      <c r="M272" s="181">
        <v>0</v>
      </c>
      <c r="N272" s="181">
        <v>0</v>
      </c>
      <c r="O272" s="181">
        <v>0</v>
      </c>
      <c r="P272" s="181">
        <v>0</v>
      </c>
      <c r="Q272" s="181">
        <v>0</v>
      </c>
      <c r="R272" s="181">
        <v>0</v>
      </c>
      <c r="S272" s="181">
        <v>0</v>
      </c>
      <c r="T272" s="181">
        <v>11285.64</v>
      </c>
      <c r="U272" s="181">
        <v>1315</v>
      </c>
      <c r="V272" s="181">
        <v>0</v>
      </c>
      <c r="W272" s="181">
        <v>0</v>
      </c>
      <c r="X272" s="181">
        <v>0</v>
      </c>
      <c r="Y272" s="181">
        <v>0</v>
      </c>
      <c r="Z272" s="181">
        <v>0</v>
      </c>
      <c r="AA272" s="181">
        <v>0</v>
      </c>
      <c r="AB272" s="181">
        <v>0</v>
      </c>
      <c r="AC272" s="181">
        <v>0</v>
      </c>
      <c r="AD272" s="181">
        <v>7211.64</v>
      </c>
      <c r="AE272" s="181">
        <v>0</v>
      </c>
      <c r="AF272" s="181">
        <v>1280</v>
      </c>
      <c r="AG272" s="181">
        <v>0</v>
      </c>
      <c r="AH272" s="181">
        <v>0</v>
      </c>
      <c r="AI272" s="181">
        <v>0</v>
      </c>
      <c r="AJ272" s="181">
        <v>0</v>
      </c>
      <c r="AK272" s="181">
        <v>0</v>
      </c>
      <c r="AL272" s="181">
        <v>0</v>
      </c>
      <c r="AM272" s="181">
        <v>0</v>
      </c>
      <c r="AN272" s="181">
        <v>0</v>
      </c>
      <c r="AO272" s="181">
        <v>0</v>
      </c>
      <c r="AP272" s="181">
        <v>0</v>
      </c>
      <c r="AQ272" s="181">
        <v>0</v>
      </c>
      <c r="AR272" s="181">
        <v>0</v>
      </c>
      <c r="AS272" s="181">
        <v>1479</v>
      </c>
      <c r="AT272" s="181">
        <v>0</v>
      </c>
      <c r="AU272" s="181">
        <v>0</v>
      </c>
      <c r="AV272" s="181">
        <v>0</v>
      </c>
      <c r="AW272" s="181">
        <v>0</v>
      </c>
      <c r="AX272" s="181">
        <v>0</v>
      </c>
      <c r="AY272" s="181">
        <v>0</v>
      </c>
      <c r="AZ272" s="181">
        <v>0</v>
      </c>
      <c r="BA272" s="181">
        <v>0</v>
      </c>
      <c r="BB272" s="181">
        <v>0</v>
      </c>
      <c r="BC272" s="181">
        <v>0</v>
      </c>
      <c r="BD272" s="181">
        <v>0</v>
      </c>
      <c r="BE272" s="181">
        <v>0</v>
      </c>
      <c r="BF272" s="181">
        <v>0</v>
      </c>
      <c r="BG272" s="181">
        <v>0</v>
      </c>
      <c r="BH272" s="181">
        <v>0</v>
      </c>
      <c r="BI272" s="181">
        <v>0</v>
      </c>
      <c r="BJ272" s="181">
        <v>0</v>
      </c>
      <c r="BK272" s="181">
        <v>0</v>
      </c>
      <c r="BL272" s="181">
        <v>0</v>
      </c>
      <c r="BM272" s="182" t="s">
        <v>467</v>
      </c>
      <c r="BN272" s="182" t="s">
        <v>467</v>
      </c>
      <c r="BO272" s="182" t="s">
        <v>467</v>
      </c>
      <c r="BP272" s="182" t="s">
        <v>467</v>
      </c>
      <c r="BQ272" s="182" t="s">
        <v>467</v>
      </c>
      <c r="BR272" s="182" t="s">
        <v>467</v>
      </c>
      <c r="BS272" s="182" t="s">
        <v>467</v>
      </c>
      <c r="BT272" s="182" t="s">
        <v>467</v>
      </c>
      <c r="BU272" s="182" t="s">
        <v>467</v>
      </c>
      <c r="BV272" s="182" t="s">
        <v>467</v>
      </c>
      <c r="BW272" s="182" t="s">
        <v>467</v>
      </c>
      <c r="BX272" s="182" t="s">
        <v>467</v>
      </c>
      <c r="BY272" s="182" t="s">
        <v>467</v>
      </c>
      <c r="BZ272" s="181">
        <v>25396</v>
      </c>
      <c r="CA272" s="181">
        <v>0</v>
      </c>
      <c r="CB272" s="181">
        <v>25396</v>
      </c>
      <c r="CC272" s="181">
        <v>0</v>
      </c>
      <c r="CD272" s="181">
        <v>0</v>
      </c>
      <c r="CE272" s="181">
        <v>0</v>
      </c>
      <c r="CF272" s="181">
        <v>0</v>
      </c>
      <c r="CG272" s="181">
        <v>0</v>
      </c>
      <c r="CH272" s="181">
        <v>0</v>
      </c>
      <c r="CI272" s="181">
        <v>0</v>
      </c>
      <c r="CJ272" s="181">
        <v>0</v>
      </c>
      <c r="CK272" s="181">
        <v>0</v>
      </c>
      <c r="CL272" s="181">
        <v>0</v>
      </c>
      <c r="CM272" s="181">
        <v>0</v>
      </c>
      <c r="CN272" s="181">
        <v>0</v>
      </c>
      <c r="CO272" s="181">
        <v>0</v>
      </c>
      <c r="CP272" s="181">
        <v>0</v>
      </c>
      <c r="CQ272" s="182" t="s">
        <v>467</v>
      </c>
      <c r="CR272" s="182" t="s">
        <v>467</v>
      </c>
      <c r="CS272" s="182" t="s">
        <v>467</v>
      </c>
      <c r="CT272" s="181">
        <v>0</v>
      </c>
      <c r="CU272" s="181">
        <v>0</v>
      </c>
      <c r="CV272" s="181">
        <v>0</v>
      </c>
      <c r="CW272" s="181">
        <v>0</v>
      </c>
      <c r="CX272" s="181">
        <v>0</v>
      </c>
      <c r="CY272" s="181">
        <v>0</v>
      </c>
      <c r="CZ272" s="182" t="s">
        <v>467</v>
      </c>
      <c r="DA272" s="182" t="s">
        <v>467</v>
      </c>
      <c r="DB272" s="182" t="s">
        <v>467</v>
      </c>
      <c r="DC272" s="181">
        <v>0</v>
      </c>
      <c r="DD272" s="181">
        <v>0</v>
      </c>
      <c r="DE272" s="181">
        <v>0</v>
      </c>
      <c r="DF272" s="181">
        <v>0</v>
      </c>
      <c r="DG272" s="183">
        <v>0</v>
      </c>
    </row>
    <row r="273" spans="1:111">
      <c r="A273" s="334" t="s">
        <v>1054</v>
      </c>
      <c r="B273" s="335" t="s">
        <v>504</v>
      </c>
      <c r="C273" s="335" t="s">
        <v>504</v>
      </c>
      <c r="D273" s="253" t="s">
        <v>1055</v>
      </c>
      <c r="E273" s="181">
        <v>758874.53</v>
      </c>
      <c r="F273" s="181">
        <v>0</v>
      </c>
      <c r="G273" s="181">
        <v>0</v>
      </c>
      <c r="H273" s="181">
        <v>0</v>
      </c>
      <c r="I273" s="181">
        <v>0</v>
      </c>
      <c r="J273" s="181">
        <v>0</v>
      </c>
      <c r="K273" s="181">
        <v>0</v>
      </c>
      <c r="L273" s="181">
        <v>0</v>
      </c>
      <c r="M273" s="181">
        <v>0</v>
      </c>
      <c r="N273" s="181">
        <v>0</v>
      </c>
      <c r="O273" s="181">
        <v>0</v>
      </c>
      <c r="P273" s="181">
        <v>0</v>
      </c>
      <c r="Q273" s="181">
        <v>0</v>
      </c>
      <c r="R273" s="181">
        <v>0</v>
      </c>
      <c r="S273" s="181">
        <v>0</v>
      </c>
      <c r="T273" s="181">
        <v>732671.53</v>
      </c>
      <c r="U273" s="181">
        <v>81468.5</v>
      </c>
      <c r="V273" s="181">
        <v>48181.3</v>
      </c>
      <c r="W273" s="181">
        <v>0</v>
      </c>
      <c r="X273" s="181">
        <v>0</v>
      </c>
      <c r="Y273" s="181">
        <v>0</v>
      </c>
      <c r="Z273" s="181">
        <v>6726.3</v>
      </c>
      <c r="AA273" s="181">
        <v>104238.53</v>
      </c>
      <c r="AB273" s="181">
        <v>0</v>
      </c>
      <c r="AC273" s="181">
        <v>0</v>
      </c>
      <c r="AD273" s="181">
        <v>212774.73</v>
      </c>
      <c r="AE273" s="181">
        <v>0</v>
      </c>
      <c r="AF273" s="181">
        <v>38467</v>
      </c>
      <c r="AG273" s="181">
        <v>0</v>
      </c>
      <c r="AH273" s="181">
        <v>61177.7</v>
      </c>
      <c r="AI273" s="181">
        <v>22009</v>
      </c>
      <c r="AJ273" s="181">
        <v>33350</v>
      </c>
      <c r="AK273" s="181">
        <v>0</v>
      </c>
      <c r="AL273" s="181">
        <v>0</v>
      </c>
      <c r="AM273" s="181">
        <v>0</v>
      </c>
      <c r="AN273" s="181">
        <v>14255</v>
      </c>
      <c r="AO273" s="181">
        <v>4191</v>
      </c>
      <c r="AP273" s="181">
        <v>0</v>
      </c>
      <c r="AQ273" s="181">
        <v>0</v>
      </c>
      <c r="AR273" s="181">
        <v>0</v>
      </c>
      <c r="AS273" s="181">
        <v>88000.47</v>
      </c>
      <c r="AT273" s="181">
        <v>0</v>
      </c>
      <c r="AU273" s="181">
        <v>17832</v>
      </c>
      <c r="AV273" s="181">
        <v>0</v>
      </c>
      <c r="AW273" s="181">
        <v>0</v>
      </c>
      <c r="AX273" s="181">
        <v>0</v>
      </c>
      <c r="AY273" s="181">
        <v>0</v>
      </c>
      <c r="AZ273" s="181">
        <v>0</v>
      </c>
      <c r="BA273" s="181">
        <v>0</v>
      </c>
      <c r="BB273" s="181">
        <v>0</v>
      </c>
      <c r="BC273" s="181">
        <v>0</v>
      </c>
      <c r="BD273" s="181">
        <v>0</v>
      </c>
      <c r="BE273" s="181">
        <v>0</v>
      </c>
      <c r="BF273" s="181">
        <v>0</v>
      </c>
      <c r="BG273" s="181">
        <v>0</v>
      </c>
      <c r="BH273" s="181">
        <v>0</v>
      </c>
      <c r="BI273" s="181">
        <v>0</v>
      </c>
      <c r="BJ273" s="181">
        <v>0</v>
      </c>
      <c r="BK273" s="181">
        <v>0</v>
      </c>
      <c r="BL273" s="181">
        <v>0</v>
      </c>
      <c r="BM273" s="182" t="s">
        <v>467</v>
      </c>
      <c r="BN273" s="182" t="s">
        <v>467</v>
      </c>
      <c r="BO273" s="182" t="s">
        <v>467</v>
      </c>
      <c r="BP273" s="182" t="s">
        <v>467</v>
      </c>
      <c r="BQ273" s="182" t="s">
        <v>467</v>
      </c>
      <c r="BR273" s="182" t="s">
        <v>467</v>
      </c>
      <c r="BS273" s="182" t="s">
        <v>467</v>
      </c>
      <c r="BT273" s="182" t="s">
        <v>467</v>
      </c>
      <c r="BU273" s="182" t="s">
        <v>467</v>
      </c>
      <c r="BV273" s="182" t="s">
        <v>467</v>
      </c>
      <c r="BW273" s="182" t="s">
        <v>467</v>
      </c>
      <c r="BX273" s="182" t="s">
        <v>467</v>
      </c>
      <c r="BY273" s="182" t="s">
        <v>467</v>
      </c>
      <c r="BZ273" s="181">
        <v>26203</v>
      </c>
      <c r="CA273" s="181">
        <v>0</v>
      </c>
      <c r="CB273" s="181">
        <v>26203</v>
      </c>
      <c r="CC273" s="181">
        <v>0</v>
      </c>
      <c r="CD273" s="181">
        <v>0</v>
      </c>
      <c r="CE273" s="181">
        <v>0</v>
      </c>
      <c r="CF273" s="181">
        <v>0</v>
      </c>
      <c r="CG273" s="181">
        <v>0</v>
      </c>
      <c r="CH273" s="181">
        <v>0</v>
      </c>
      <c r="CI273" s="181">
        <v>0</v>
      </c>
      <c r="CJ273" s="181">
        <v>0</v>
      </c>
      <c r="CK273" s="181">
        <v>0</v>
      </c>
      <c r="CL273" s="181">
        <v>0</v>
      </c>
      <c r="CM273" s="181">
        <v>0</v>
      </c>
      <c r="CN273" s="181">
        <v>0</v>
      </c>
      <c r="CO273" s="181">
        <v>0</v>
      </c>
      <c r="CP273" s="181">
        <v>0</v>
      </c>
      <c r="CQ273" s="182" t="s">
        <v>467</v>
      </c>
      <c r="CR273" s="182" t="s">
        <v>467</v>
      </c>
      <c r="CS273" s="182" t="s">
        <v>467</v>
      </c>
      <c r="CT273" s="181">
        <v>0</v>
      </c>
      <c r="CU273" s="181">
        <v>0</v>
      </c>
      <c r="CV273" s="181">
        <v>0</v>
      </c>
      <c r="CW273" s="181">
        <v>0</v>
      </c>
      <c r="CX273" s="181">
        <v>0</v>
      </c>
      <c r="CY273" s="181">
        <v>0</v>
      </c>
      <c r="CZ273" s="182" t="s">
        <v>467</v>
      </c>
      <c r="DA273" s="182" t="s">
        <v>467</v>
      </c>
      <c r="DB273" s="182" t="s">
        <v>467</v>
      </c>
      <c r="DC273" s="181">
        <v>0</v>
      </c>
      <c r="DD273" s="181">
        <v>0</v>
      </c>
      <c r="DE273" s="181">
        <v>0</v>
      </c>
      <c r="DF273" s="181">
        <v>0</v>
      </c>
      <c r="DG273" s="183">
        <v>0</v>
      </c>
    </row>
    <row r="274" spans="1:111">
      <c r="A274" s="334" t="s">
        <v>1056</v>
      </c>
      <c r="B274" s="335" t="s">
        <v>504</v>
      </c>
      <c r="C274" s="335" t="s">
        <v>504</v>
      </c>
      <c r="D274" s="253" t="s">
        <v>1057</v>
      </c>
      <c r="E274" s="181">
        <v>33564575.810000002</v>
      </c>
      <c r="F274" s="181">
        <v>27932009.620000001</v>
      </c>
      <c r="G274" s="181">
        <v>11928211.58</v>
      </c>
      <c r="H274" s="181">
        <v>4487290</v>
      </c>
      <c r="I274" s="181">
        <v>4491588</v>
      </c>
      <c r="J274" s="181">
        <v>1395158.5</v>
      </c>
      <c r="K274" s="181">
        <v>4277386.3</v>
      </c>
      <c r="L274" s="181">
        <v>0</v>
      </c>
      <c r="M274" s="181">
        <v>0</v>
      </c>
      <c r="N274" s="181">
        <v>0</v>
      </c>
      <c r="O274" s="181">
        <v>0</v>
      </c>
      <c r="P274" s="181">
        <v>250607.39</v>
      </c>
      <c r="Q274" s="181">
        <v>0</v>
      </c>
      <c r="R274" s="181">
        <v>0</v>
      </c>
      <c r="S274" s="181">
        <v>1101767.8500000001</v>
      </c>
      <c r="T274" s="181">
        <v>4625239.09</v>
      </c>
      <c r="U274" s="181">
        <v>492537.7</v>
      </c>
      <c r="V274" s="181">
        <v>61400</v>
      </c>
      <c r="W274" s="181">
        <v>10000</v>
      </c>
      <c r="X274" s="181">
        <v>5115</v>
      </c>
      <c r="Y274" s="181">
        <v>15427.33</v>
      </c>
      <c r="Z274" s="181">
        <v>73435.5</v>
      </c>
      <c r="AA274" s="181">
        <v>187718.93</v>
      </c>
      <c r="AB274" s="181">
        <v>0</v>
      </c>
      <c r="AC274" s="181">
        <v>50080</v>
      </c>
      <c r="AD274" s="181">
        <v>222703.4</v>
      </c>
      <c r="AE274" s="181">
        <v>0</v>
      </c>
      <c r="AF274" s="181">
        <v>81805</v>
      </c>
      <c r="AG274" s="181">
        <v>80000</v>
      </c>
      <c r="AH274" s="181">
        <v>40954</v>
      </c>
      <c r="AI274" s="181">
        <v>239630.9</v>
      </c>
      <c r="AJ274" s="181">
        <v>115397</v>
      </c>
      <c r="AK274" s="181">
        <v>6681.5</v>
      </c>
      <c r="AL274" s="181">
        <v>188600</v>
      </c>
      <c r="AM274" s="181">
        <v>0</v>
      </c>
      <c r="AN274" s="181">
        <v>41080.400000000001</v>
      </c>
      <c r="AO274" s="181">
        <v>10000</v>
      </c>
      <c r="AP274" s="181">
        <v>553042.42000000004</v>
      </c>
      <c r="AQ274" s="181">
        <v>30036.11</v>
      </c>
      <c r="AR274" s="181">
        <v>478661.74</v>
      </c>
      <c r="AS274" s="181">
        <v>963247</v>
      </c>
      <c r="AT274" s="181">
        <v>0</v>
      </c>
      <c r="AU274" s="181">
        <v>677685.16</v>
      </c>
      <c r="AV274" s="181">
        <v>857627.1</v>
      </c>
      <c r="AW274" s="181">
        <v>0</v>
      </c>
      <c r="AX274" s="181">
        <v>0</v>
      </c>
      <c r="AY274" s="181">
        <v>0</v>
      </c>
      <c r="AZ274" s="181">
        <v>0</v>
      </c>
      <c r="BA274" s="181">
        <v>849876.1</v>
      </c>
      <c r="BB274" s="181">
        <v>0</v>
      </c>
      <c r="BC274" s="181">
        <v>0</v>
      </c>
      <c r="BD274" s="181">
        <v>0</v>
      </c>
      <c r="BE274" s="181">
        <v>0</v>
      </c>
      <c r="BF274" s="181">
        <v>0</v>
      </c>
      <c r="BG274" s="181">
        <v>7751</v>
      </c>
      <c r="BH274" s="181">
        <v>0</v>
      </c>
      <c r="BI274" s="181">
        <v>0</v>
      </c>
      <c r="BJ274" s="181">
        <v>0</v>
      </c>
      <c r="BK274" s="181">
        <v>0</v>
      </c>
      <c r="BL274" s="181">
        <v>0</v>
      </c>
      <c r="BM274" s="182" t="s">
        <v>467</v>
      </c>
      <c r="BN274" s="182" t="s">
        <v>467</v>
      </c>
      <c r="BO274" s="182" t="s">
        <v>467</v>
      </c>
      <c r="BP274" s="182" t="s">
        <v>467</v>
      </c>
      <c r="BQ274" s="182" t="s">
        <v>467</v>
      </c>
      <c r="BR274" s="182" t="s">
        <v>467</v>
      </c>
      <c r="BS274" s="182" t="s">
        <v>467</v>
      </c>
      <c r="BT274" s="182" t="s">
        <v>467</v>
      </c>
      <c r="BU274" s="182" t="s">
        <v>467</v>
      </c>
      <c r="BV274" s="182" t="s">
        <v>467</v>
      </c>
      <c r="BW274" s="182" t="s">
        <v>467</v>
      </c>
      <c r="BX274" s="182" t="s">
        <v>467</v>
      </c>
      <c r="BY274" s="182" t="s">
        <v>467</v>
      </c>
      <c r="BZ274" s="181">
        <v>149700</v>
      </c>
      <c r="CA274" s="181">
        <v>0</v>
      </c>
      <c r="CB274" s="181">
        <v>149700</v>
      </c>
      <c r="CC274" s="181">
        <v>0</v>
      </c>
      <c r="CD274" s="181">
        <v>0</v>
      </c>
      <c r="CE274" s="181">
        <v>0</v>
      </c>
      <c r="CF274" s="181">
        <v>0</v>
      </c>
      <c r="CG274" s="181">
        <v>0</v>
      </c>
      <c r="CH274" s="181">
        <v>0</v>
      </c>
      <c r="CI274" s="181">
        <v>0</v>
      </c>
      <c r="CJ274" s="181">
        <v>0</v>
      </c>
      <c r="CK274" s="181">
        <v>0</v>
      </c>
      <c r="CL274" s="181">
        <v>0</v>
      </c>
      <c r="CM274" s="181">
        <v>0</v>
      </c>
      <c r="CN274" s="181">
        <v>0</v>
      </c>
      <c r="CO274" s="181">
        <v>0</v>
      </c>
      <c r="CP274" s="181">
        <v>0</v>
      </c>
      <c r="CQ274" s="182" t="s">
        <v>467</v>
      </c>
      <c r="CR274" s="182" t="s">
        <v>467</v>
      </c>
      <c r="CS274" s="182" t="s">
        <v>467</v>
      </c>
      <c r="CT274" s="181">
        <v>0</v>
      </c>
      <c r="CU274" s="181">
        <v>0</v>
      </c>
      <c r="CV274" s="181">
        <v>0</v>
      </c>
      <c r="CW274" s="181">
        <v>0</v>
      </c>
      <c r="CX274" s="181">
        <v>0</v>
      </c>
      <c r="CY274" s="181">
        <v>0</v>
      </c>
      <c r="CZ274" s="182" t="s">
        <v>467</v>
      </c>
      <c r="DA274" s="182" t="s">
        <v>467</v>
      </c>
      <c r="DB274" s="182" t="s">
        <v>467</v>
      </c>
      <c r="DC274" s="181">
        <v>0</v>
      </c>
      <c r="DD274" s="181">
        <v>0</v>
      </c>
      <c r="DE274" s="181">
        <v>0</v>
      </c>
      <c r="DF274" s="181">
        <v>0</v>
      </c>
      <c r="DG274" s="183">
        <v>0</v>
      </c>
    </row>
    <row r="275" spans="1:111">
      <c r="A275" s="334" t="s">
        <v>1058</v>
      </c>
      <c r="B275" s="335" t="s">
        <v>504</v>
      </c>
      <c r="C275" s="335" t="s">
        <v>504</v>
      </c>
      <c r="D275" s="253" t="s">
        <v>625</v>
      </c>
      <c r="E275" s="181">
        <v>10216883.15</v>
      </c>
      <c r="F275" s="181">
        <v>8602167.0600000005</v>
      </c>
      <c r="G275" s="181">
        <v>2735982.38</v>
      </c>
      <c r="H275" s="181">
        <v>2418386</v>
      </c>
      <c r="I275" s="181">
        <v>2626255</v>
      </c>
      <c r="J275" s="181">
        <v>235182.5</v>
      </c>
      <c r="K275" s="181">
        <v>0</v>
      </c>
      <c r="L275" s="181">
        <v>0</v>
      </c>
      <c r="M275" s="181">
        <v>0</v>
      </c>
      <c r="N275" s="181">
        <v>0</v>
      </c>
      <c r="O275" s="181">
        <v>0</v>
      </c>
      <c r="P275" s="181">
        <v>38770.33</v>
      </c>
      <c r="Q275" s="181">
        <v>0</v>
      </c>
      <c r="R275" s="181">
        <v>0</v>
      </c>
      <c r="S275" s="181">
        <v>547590.85</v>
      </c>
      <c r="T275" s="181">
        <v>1327383.99</v>
      </c>
      <c r="U275" s="181">
        <v>111080</v>
      </c>
      <c r="V275" s="181">
        <v>20000</v>
      </c>
      <c r="W275" s="181">
        <v>0</v>
      </c>
      <c r="X275" s="181">
        <v>5010</v>
      </c>
      <c r="Y275" s="181">
        <v>1500</v>
      </c>
      <c r="Z275" s="181">
        <v>24309.72</v>
      </c>
      <c r="AA275" s="181">
        <v>82940</v>
      </c>
      <c r="AB275" s="181">
        <v>0</v>
      </c>
      <c r="AC275" s="181">
        <v>0</v>
      </c>
      <c r="AD275" s="181">
        <v>84020</v>
      </c>
      <c r="AE275" s="181">
        <v>0</v>
      </c>
      <c r="AF275" s="181">
        <v>41500</v>
      </c>
      <c r="AG275" s="181">
        <v>0</v>
      </c>
      <c r="AH275" s="181">
        <v>34790</v>
      </c>
      <c r="AI275" s="181">
        <v>6000</v>
      </c>
      <c r="AJ275" s="181">
        <v>41000</v>
      </c>
      <c r="AK275" s="181">
        <v>0</v>
      </c>
      <c r="AL275" s="181">
        <v>0</v>
      </c>
      <c r="AM275" s="181">
        <v>0</v>
      </c>
      <c r="AN275" s="181">
        <v>180.4</v>
      </c>
      <c r="AO275" s="181">
        <v>0</v>
      </c>
      <c r="AP275" s="181">
        <v>123899.03</v>
      </c>
      <c r="AQ275" s="181">
        <v>2340</v>
      </c>
      <c r="AR275" s="181">
        <v>75661.740000000005</v>
      </c>
      <c r="AS275" s="181">
        <v>575947</v>
      </c>
      <c r="AT275" s="181">
        <v>0</v>
      </c>
      <c r="AU275" s="181">
        <v>97206.1</v>
      </c>
      <c r="AV275" s="181">
        <v>287332.09999999998</v>
      </c>
      <c r="AW275" s="181">
        <v>0</v>
      </c>
      <c r="AX275" s="181">
        <v>0</v>
      </c>
      <c r="AY275" s="181">
        <v>0</v>
      </c>
      <c r="AZ275" s="181">
        <v>0</v>
      </c>
      <c r="BA275" s="181">
        <v>284336.09999999998</v>
      </c>
      <c r="BB275" s="181">
        <v>0</v>
      </c>
      <c r="BC275" s="181">
        <v>0</v>
      </c>
      <c r="BD275" s="181">
        <v>0</v>
      </c>
      <c r="BE275" s="181">
        <v>0</v>
      </c>
      <c r="BF275" s="181">
        <v>0</v>
      </c>
      <c r="BG275" s="181">
        <v>2996</v>
      </c>
      <c r="BH275" s="181">
        <v>0</v>
      </c>
      <c r="BI275" s="181">
        <v>0</v>
      </c>
      <c r="BJ275" s="181">
        <v>0</v>
      </c>
      <c r="BK275" s="181">
        <v>0</v>
      </c>
      <c r="BL275" s="181">
        <v>0</v>
      </c>
      <c r="BM275" s="182" t="s">
        <v>467</v>
      </c>
      <c r="BN275" s="182" t="s">
        <v>467</v>
      </c>
      <c r="BO275" s="182" t="s">
        <v>467</v>
      </c>
      <c r="BP275" s="182" t="s">
        <v>467</v>
      </c>
      <c r="BQ275" s="182" t="s">
        <v>467</v>
      </c>
      <c r="BR275" s="182" t="s">
        <v>467</v>
      </c>
      <c r="BS275" s="182" t="s">
        <v>467</v>
      </c>
      <c r="BT275" s="182" t="s">
        <v>467</v>
      </c>
      <c r="BU275" s="182" t="s">
        <v>467</v>
      </c>
      <c r="BV275" s="182" t="s">
        <v>467</v>
      </c>
      <c r="BW275" s="182" t="s">
        <v>467</v>
      </c>
      <c r="BX275" s="182" t="s">
        <v>467</v>
      </c>
      <c r="BY275" s="182" t="s">
        <v>467</v>
      </c>
      <c r="BZ275" s="181">
        <v>0</v>
      </c>
      <c r="CA275" s="181">
        <v>0</v>
      </c>
      <c r="CB275" s="181">
        <v>0</v>
      </c>
      <c r="CC275" s="181">
        <v>0</v>
      </c>
      <c r="CD275" s="181">
        <v>0</v>
      </c>
      <c r="CE275" s="181">
        <v>0</v>
      </c>
      <c r="CF275" s="181">
        <v>0</v>
      </c>
      <c r="CG275" s="181">
        <v>0</v>
      </c>
      <c r="CH275" s="181">
        <v>0</v>
      </c>
      <c r="CI275" s="181">
        <v>0</v>
      </c>
      <c r="CJ275" s="181">
        <v>0</v>
      </c>
      <c r="CK275" s="181">
        <v>0</v>
      </c>
      <c r="CL275" s="181">
        <v>0</v>
      </c>
      <c r="CM275" s="181">
        <v>0</v>
      </c>
      <c r="CN275" s="181">
        <v>0</v>
      </c>
      <c r="CO275" s="181">
        <v>0</v>
      </c>
      <c r="CP275" s="181">
        <v>0</v>
      </c>
      <c r="CQ275" s="182" t="s">
        <v>467</v>
      </c>
      <c r="CR275" s="182" t="s">
        <v>467</v>
      </c>
      <c r="CS275" s="182" t="s">
        <v>467</v>
      </c>
      <c r="CT275" s="181">
        <v>0</v>
      </c>
      <c r="CU275" s="181">
        <v>0</v>
      </c>
      <c r="CV275" s="181">
        <v>0</v>
      </c>
      <c r="CW275" s="181">
        <v>0</v>
      </c>
      <c r="CX275" s="181">
        <v>0</v>
      </c>
      <c r="CY275" s="181">
        <v>0</v>
      </c>
      <c r="CZ275" s="182" t="s">
        <v>467</v>
      </c>
      <c r="DA275" s="182" t="s">
        <v>467</v>
      </c>
      <c r="DB275" s="182" t="s">
        <v>467</v>
      </c>
      <c r="DC275" s="181">
        <v>0</v>
      </c>
      <c r="DD275" s="181">
        <v>0</v>
      </c>
      <c r="DE275" s="181">
        <v>0</v>
      </c>
      <c r="DF275" s="181">
        <v>0</v>
      </c>
      <c r="DG275" s="183">
        <v>0</v>
      </c>
    </row>
    <row r="276" spans="1:111">
      <c r="A276" s="334" t="s">
        <v>1059</v>
      </c>
      <c r="B276" s="335" t="s">
        <v>504</v>
      </c>
      <c r="C276" s="335" t="s">
        <v>504</v>
      </c>
      <c r="D276" s="253" t="s">
        <v>638</v>
      </c>
      <c r="E276" s="181">
        <v>1040340</v>
      </c>
      <c r="F276" s="181">
        <v>0</v>
      </c>
      <c r="G276" s="181">
        <v>0</v>
      </c>
      <c r="H276" s="181">
        <v>0</v>
      </c>
      <c r="I276" s="181">
        <v>0</v>
      </c>
      <c r="J276" s="181">
        <v>0</v>
      </c>
      <c r="K276" s="181">
        <v>0</v>
      </c>
      <c r="L276" s="181">
        <v>0</v>
      </c>
      <c r="M276" s="181">
        <v>0</v>
      </c>
      <c r="N276" s="181">
        <v>0</v>
      </c>
      <c r="O276" s="181">
        <v>0</v>
      </c>
      <c r="P276" s="181">
        <v>0</v>
      </c>
      <c r="Q276" s="181">
        <v>0</v>
      </c>
      <c r="R276" s="181">
        <v>0</v>
      </c>
      <c r="S276" s="181">
        <v>0</v>
      </c>
      <c r="T276" s="181">
        <v>890640</v>
      </c>
      <c r="U276" s="181">
        <v>250000</v>
      </c>
      <c r="V276" s="181">
        <v>20000</v>
      </c>
      <c r="W276" s="181">
        <v>10000</v>
      </c>
      <c r="X276" s="181">
        <v>0</v>
      </c>
      <c r="Y276" s="181">
        <v>0</v>
      </c>
      <c r="Z276" s="181">
        <v>0</v>
      </c>
      <c r="AA276" s="181">
        <v>20000</v>
      </c>
      <c r="AB276" s="181">
        <v>0</v>
      </c>
      <c r="AC276" s="181">
        <v>0</v>
      </c>
      <c r="AD276" s="181">
        <v>70000</v>
      </c>
      <c r="AE276" s="181">
        <v>0</v>
      </c>
      <c r="AF276" s="181">
        <v>30000</v>
      </c>
      <c r="AG276" s="181">
        <v>80000</v>
      </c>
      <c r="AH276" s="181">
        <v>0</v>
      </c>
      <c r="AI276" s="181">
        <v>199640</v>
      </c>
      <c r="AJ276" s="181">
        <v>40000</v>
      </c>
      <c r="AK276" s="181">
        <v>0</v>
      </c>
      <c r="AL276" s="181">
        <v>0</v>
      </c>
      <c r="AM276" s="181">
        <v>0</v>
      </c>
      <c r="AN276" s="181">
        <v>20000</v>
      </c>
      <c r="AO276" s="181">
        <v>10000</v>
      </c>
      <c r="AP276" s="181">
        <v>0</v>
      </c>
      <c r="AQ276" s="181">
        <v>0</v>
      </c>
      <c r="AR276" s="181">
        <v>30000</v>
      </c>
      <c r="AS276" s="181">
        <v>0</v>
      </c>
      <c r="AT276" s="181">
        <v>0</v>
      </c>
      <c r="AU276" s="181">
        <v>111000</v>
      </c>
      <c r="AV276" s="181">
        <v>0</v>
      </c>
      <c r="AW276" s="181">
        <v>0</v>
      </c>
      <c r="AX276" s="181">
        <v>0</v>
      </c>
      <c r="AY276" s="181">
        <v>0</v>
      </c>
      <c r="AZ276" s="181">
        <v>0</v>
      </c>
      <c r="BA276" s="181">
        <v>0</v>
      </c>
      <c r="BB276" s="181">
        <v>0</v>
      </c>
      <c r="BC276" s="181">
        <v>0</v>
      </c>
      <c r="BD276" s="181">
        <v>0</v>
      </c>
      <c r="BE276" s="181">
        <v>0</v>
      </c>
      <c r="BF276" s="181">
        <v>0</v>
      </c>
      <c r="BG276" s="181">
        <v>0</v>
      </c>
      <c r="BH276" s="181">
        <v>0</v>
      </c>
      <c r="BI276" s="181">
        <v>0</v>
      </c>
      <c r="BJ276" s="181">
        <v>0</v>
      </c>
      <c r="BK276" s="181">
        <v>0</v>
      </c>
      <c r="BL276" s="181">
        <v>0</v>
      </c>
      <c r="BM276" s="182" t="s">
        <v>467</v>
      </c>
      <c r="BN276" s="182" t="s">
        <v>467</v>
      </c>
      <c r="BO276" s="182" t="s">
        <v>467</v>
      </c>
      <c r="BP276" s="182" t="s">
        <v>467</v>
      </c>
      <c r="BQ276" s="182" t="s">
        <v>467</v>
      </c>
      <c r="BR276" s="182" t="s">
        <v>467</v>
      </c>
      <c r="BS276" s="182" t="s">
        <v>467</v>
      </c>
      <c r="BT276" s="182" t="s">
        <v>467</v>
      </c>
      <c r="BU276" s="182" t="s">
        <v>467</v>
      </c>
      <c r="BV276" s="182" t="s">
        <v>467</v>
      </c>
      <c r="BW276" s="182" t="s">
        <v>467</v>
      </c>
      <c r="BX276" s="182" t="s">
        <v>467</v>
      </c>
      <c r="BY276" s="182" t="s">
        <v>467</v>
      </c>
      <c r="BZ276" s="181">
        <v>149700</v>
      </c>
      <c r="CA276" s="181">
        <v>0</v>
      </c>
      <c r="CB276" s="181">
        <v>149700</v>
      </c>
      <c r="CC276" s="181">
        <v>0</v>
      </c>
      <c r="CD276" s="181">
        <v>0</v>
      </c>
      <c r="CE276" s="181">
        <v>0</v>
      </c>
      <c r="CF276" s="181">
        <v>0</v>
      </c>
      <c r="CG276" s="181">
        <v>0</v>
      </c>
      <c r="CH276" s="181">
        <v>0</v>
      </c>
      <c r="CI276" s="181">
        <v>0</v>
      </c>
      <c r="CJ276" s="181">
        <v>0</v>
      </c>
      <c r="CK276" s="181">
        <v>0</v>
      </c>
      <c r="CL276" s="181">
        <v>0</v>
      </c>
      <c r="CM276" s="181">
        <v>0</v>
      </c>
      <c r="CN276" s="181">
        <v>0</v>
      </c>
      <c r="CO276" s="181">
        <v>0</v>
      </c>
      <c r="CP276" s="181">
        <v>0</v>
      </c>
      <c r="CQ276" s="182" t="s">
        <v>467</v>
      </c>
      <c r="CR276" s="182" t="s">
        <v>467</v>
      </c>
      <c r="CS276" s="182" t="s">
        <v>467</v>
      </c>
      <c r="CT276" s="181">
        <v>0</v>
      </c>
      <c r="CU276" s="181">
        <v>0</v>
      </c>
      <c r="CV276" s="181">
        <v>0</v>
      </c>
      <c r="CW276" s="181">
        <v>0</v>
      </c>
      <c r="CX276" s="181">
        <v>0</v>
      </c>
      <c r="CY276" s="181">
        <v>0</v>
      </c>
      <c r="CZ276" s="182" t="s">
        <v>467</v>
      </c>
      <c r="DA276" s="182" t="s">
        <v>467</v>
      </c>
      <c r="DB276" s="182" t="s">
        <v>467</v>
      </c>
      <c r="DC276" s="181">
        <v>0</v>
      </c>
      <c r="DD276" s="181">
        <v>0</v>
      </c>
      <c r="DE276" s="181">
        <v>0</v>
      </c>
      <c r="DF276" s="181">
        <v>0</v>
      </c>
      <c r="DG276" s="183">
        <v>0</v>
      </c>
    </row>
    <row r="277" spans="1:111">
      <c r="A277" s="334" t="s">
        <v>1060</v>
      </c>
      <c r="B277" s="335" t="s">
        <v>504</v>
      </c>
      <c r="C277" s="335" t="s">
        <v>504</v>
      </c>
      <c r="D277" s="253" t="s">
        <v>1061</v>
      </c>
      <c r="E277" s="181">
        <v>21673225.210000001</v>
      </c>
      <c r="F277" s="181">
        <v>19323427.559999999</v>
      </c>
      <c r="G277" s="181">
        <v>9192229.1999999993</v>
      </c>
      <c r="H277" s="181">
        <v>2068904</v>
      </c>
      <c r="I277" s="181">
        <v>1865333</v>
      </c>
      <c r="J277" s="181">
        <v>1159976</v>
      </c>
      <c r="K277" s="181">
        <v>4277386.3</v>
      </c>
      <c r="L277" s="181">
        <v>0</v>
      </c>
      <c r="M277" s="181">
        <v>0</v>
      </c>
      <c r="N277" s="181">
        <v>0</v>
      </c>
      <c r="O277" s="181">
        <v>0</v>
      </c>
      <c r="P277" s="181">
        <v>205422.06</v>
      </c>
      <c r="Q277" s="181">
        <v>0</v>
      </c>
      <c r="R277" s="181">
        <v>0</v>
      </c>
      <c r="S277" s="181">
        <v>554177</v>
      </c>
      <c r="T277" s="181">
        <v>1779502.65</v>
      </c>
      <c r="U277" s="181">
        <v>74779.55</v>
      </c>
      <c r="V277" s="181">
        <v>0</v>
      </c>
      <c r="W277" s="181">
        <v>0</v>
      </c>
      <c r="X277" s="181">
        <v>105</v>
      </c>
      <c r="Y277" s="181">
        <v>13927.33</v>
      </c>
      <c r="Z277" s="181">
        <v>48265.78</v>
      </c>
      <c r="AA277" s="181">
        <v>74574.429999999993</v>
      </c>
      <c r="AB277" s="181">
        <v>0</v>
      </c>
      <c r="AC277" s="181">
        <v>50080</v>
      </c>
      <c r="AD277" s="181">
        <v>54727.4</v>
      </c>
      <c r="AE277" s="181">
        <v>0</v>
      </c>
      <c r="AF277" s="181">
        <v>4530</v>
      </c>
      <c r="AG277" s="181">
        <v>0</v>
      </c>
      <c r="AH277" s="181">
        <v>6164</v>
      </c>
      <c r="AI277" s="181">
        <v>21843.9</v>
      </c>
      <c r="AJ277" s="181">
        <v>24877</v>
      </c>
      <c r="AK277" s="181">
        <v>6681.5</v>
      </c>
      <c r="AL277" s="181">
        <v>0</v>
      </c>
      <c r="AM277" s="181">
        <v>0</v>
      </c>
      <c r="AN277" s="181">
        <v>20900</v>
      </c>
      <c r="AO277" s="181">
        <v>0</v>
      </c>
      <c r="AP277" s="181">
        <v>429143.39</v>
      </c>
      <c r="AQ277" s="181">
        <v>24324.11</v>
      </c>
      <c r="AR277" s="181">
        <v>357210</v>
      </c>
      <c r="AS277" s="181">
        <v>387300</v>
      </c>
      <c r="AT277" s="181">
        <v>0</v>
      </c>
      <c r="AU277" s="181">
        <v>180069.26</v>
      </c>
      <c r="AV277" s="181">
        <v>570295</v>
      </c>
      <c r="AW277" s="181">
        <v>0</v>
      </c>
      <c r="AX277" s="181">
        <v>0</v>
      </c>
      <c r="AY277" s="181">
        <v>0</v>
      </c>
      <c r="AZ277" s="181">
        <v>0</v>
      </c>
      <c r="BA277" s="181">
        <v>565540</v>
      </c>
      <c r="BB277" s="181">
        <v>0</v>
      </c>
      <c r="BC277" s="181">
        <v>0</v>
      </c>
      <c r="BD277" s="181">
        <v>0</v>
      </c>
      <c r="BE277" s="181">
        <v>0</v>
      </c>
      <c r="BF277" s="181">
        <v>0</v>
      </c>
      <c r="BG277" s="181">
        <v>4755</v>
      </c>
      <c r="BH277" s="181">
        <v>0</v>
      </c>
      <c r="BI277" s="181">
        <v>0</v>
      </c>
      <c r="BJ277" s="181">
        <v>0</v>
      </c>
      <c r="BK277" s="181">
        <v>0</v>
      </c>
      <c r="BL277" s="181">
        <v>0</v>
      </c>
      <c r="BM277" s="182" t="s">
        <v>467</v>
      </c>
      <c r="BN277" s="182" t="s">
        <v>467</v>
      </c>
      <c r="BO277" s="182" t="s">
        <v>467</v>
      </c>
      <c r="BP277" s="182" t="s">
        <v>467</v>
      </c>
      <c r="BQ277" s="182" t="s">
        <v>467</v>
      </c>
      <c r="BR277" s="182" t="s">
        <v>467</v>
      </c>
      <c r="BS277" s="182" t="s">
        <v>467</v>
      </c>
      <c r="BT277" s="182" t="s">
        <v>467</v>
      </c>
      <c r="BU277" s="182" t="s">
        <v>467</v>
      </c>
      <c r="BV277" s="182" t="s">
        <v>467</v>
      </c>
      <c r="BW277" s="182" t="s">
        <v>467</v>
      </c>
      <c r="BX277" s="182" t="s">
        <v>467</v>
      </c>
      <c r="BY277" s="182" t="s">
        <v>467</v>
      </c>
      <c r="BZ277" s="181">
        <v>0</v>
      </c>
      <c r="CA277" s="181">
        <v>0</v>
      </c>
      <c r="CB277" s="181">
        <v>0</v>
      </c>
      <c r="CC277" s="181">
        <v>0</v>
      </c>
      <c r="CD277" s="181">
        <v>0</v>
      </c>
      <c r="CE277" s="181">
        <v>0</v>
      </c>
      <c r="CF277" s="181">
        <v>0</v>
      </c>
      <c r="CG277" s="181">
        <v>0</v>
      </c>
      <c r="CH277" s="181">
        <v>0</v>
      </c>
      <c r="CI277" s="181">
        <v>0</v>
      </c>
      <c r="CJ277" s="181">
        <v>0</v>
      </c>
      <c r="CK277" s="181">
        <v>0</v>
      </c>
      <c r="CL277" s="181">
        <v>0</v>
      </c>
      <c r="CM277" s="181">
        <v>0</v>
      </c>
      <c r="CN277" s="181">
        <v>0</v>
      </c>
      <c r="CO277" s="181">
        <v>0</v>
      </c>
      <c r="CP277" s="181">
        <v>0</v>
      </c>
      <c r="CQ277" s="182" t="s">
        <v>467</v>
      </c>
      <c r="CR277" s="182" t="s">
        <v>467</v>
      </c>
      <c r="CS277" s="182" t="s">
        <v>467</v>
      </c>
      <c r="CT277" s="181">
        <v>0</v>
      </c>
      <c r="CU277" s="181">
        <v>0</v>
      </c>
      <c r="CV277" s="181">
        <v>0</v>
      </c>
      <c r="CW277" s="181">
        <v>0</v>
      </c>
      <c r="CX277" s="181">
        <v>0</v>
      </c>
      <c r="CY277" s="181">
        <v>0</v>
      </c>
      <c r="CZ277" s="182" t="s">
        <v>467</v>
      </c>
      <c r="DA277" s="182" t="s">
        <v>467</v>
      </c>
      <c r="DB277" s="182" t="s">
        <v>467</v>
      </c>
      <c r="DC277" s="181">
        <v>0</v>
      </c>
      <c r="DD277" s="181">
        <v>0</v>
      </c>
      <c r="DE277" s="181">
        <v>0</v>
      </c>
      <c r="DF277" s="181">
        <v>0</v>
      </c>
      <c r="DG277" s="183">
        <v>0</v>
      </c>
    </row>
    <row r="278" spans="1:111">
      <c r="A278" s="334" t="s">
        <v>1062</v>
      </c>
      <c r="B278" s="335" t="s">
        <v>504</v>
      </c>
      <c r="C278" s="335" t="s">
        <v>504</v>
      </c>
      <c r="D278" s="253" t="s">
        <v>1063</v>
      </c>
      <c r="E278" s="181">
        <v>40000</v>
      </c>
      <c r="F278" s="181">
        <v>6415</v>
      </c>
      <c r="G278" s="181">
        <v>0</v>
      </c>
      <c r="H278" s="181">
        <v>0</v>
      </c>
      <c r="I278" s="181">
        <v>0</v>
      </c>
      <c r="J278" s="181">
        <v>0</v>
      </c>
      <c r="K278" s="181">
        <v>0</v>
      </c>
      <c r="L278" s="181">
        <v>0</v>
      </c>
      <c r="M278" s="181">
        <v>0</v>
      </c>
      <c r="N278" s="181">
        <v>0</v>
      </c>
      <c r="O278" s="181">
        <v>0</v>
      </c>
      <c r="P278" s="181">
        <v>6415</v>
      </c>
      <c r="Q278" s="181">
        <v>0</v>
      </c>
      <c r="R278" s="181">
        <v>0</v>
      </c>
      <c r="S278" s="181">
        <v>0</v>
      </c>
      <c r="T278" s="181">
        <v>33585</v>
      </c>
      <c r="U278" s="181">
        <v>3300</v>
      </c>
      <c r="V278" s="181">
        <v>5000</v>
      </c>
      <c r="W278" s="181">
        <v>0</v>
      </c>
      <c r="X278" s="181">
        <v>0</v>
      </c>
      <c r="Y278" s="181">
        <v>0</v>
      </c>
      <c r="Z278" s="181">
        <v>0</v>
      </c>
      <c r="AA278" s="181">
        <v>7480</v>
      </c>
      <c r="AB278" s="181">
        <v>0</v>
      </c>
      <c r="AC278" s="181">
        <v>0</v>
      </c>
      <c r="AD278" s="181">
        <v>5760</v>
      </c>
      <c r="AE278" s="181">
        <v>0</v>
      </c>
      <c r="AF278" s="181">
        <v>1645</v>
      </c>
      <c r="AG278" s="181">
        <v>0</v>
      </c>
      <c r="AH278" s="181">
        <v>0</v>
      </c>
      <c r="AI278" s="181">
        <v>7000</v>
      </c>
      <c r="AJ278" s="181">
        <v>3400</v>
      </c>
      <c r="AK278" s="181">
        <v>0</v>
      </c>
      <c r="AL278" s="181">
        <v>0</v>
      </c>
      <c r="AM278" s="181">
        <v>0</v>
      </c>
      <c r="AN278" s="181">
        <v>0</v>
      </c>
      <c r="AO278" s="181">
        <v>0</v>
      </c>
      <c r="AP278" s="181">
        <v>0</v>
      </c>
      <c r="AQ278" s="181">
        <v>0</v>
      </c>
      <c r="AR278" s="181">
        <v>0</v>
      </c>
      <c r="AS278" s="181">
        <v>0</v>
      </c>
      <c r="AT278" s="181">
        <v>0</v>
      </c>
      <c r="AU278" s="181">
        <v>0</v>
      </c>
      <c r="AV278" s="181">
        <v>0</v>
      </c>
      <c r="AW278" s="181">
        <v>0</v>
      </c>
      <c r="AX278" s="181">
        <v>0</v>
      </c>
      <c r="AY278" s="181">
        <v>0</v>
      </c>
      <c r="AZ278" s="181">
        <v>0</v>
      </c>
      <c r="BA278" s="181">
        <v>0</v>
      </c>
      <c r="BB278" s="181">
        <v>0</v>
      </c>
      <c r="BC278" s="181">
        <v>0</v>
      </c>
      <c r="BD278" s="181">
        <v>0</v>
      </c>
      <c r="BE278" s="181">
        <v>0</v>
      </c>
      <c r="BF278" s="181">
        <v>0</v>
      </c>
      <c r="BG278" s="181">
        <v>0</v>
      </c>
      <c r="BH278" s="181">
        <v>0</v>
      </c>
      <c r="BI278" s="181">
        <v>0</v>
      </c>
      <c r="BJ278" s="181">
        <v>0</v>
      </c>
      <c r="BK278" s="181">
        <v>0</v>
      </c>
      <c r="BL278" s="181">
        <v>0</v>
      </c>
      <c r="BM278" s="182" t="s">
        <v>467</v>
      </c>
      <c r="BN278" s="182" t="s">
        <v>467</v>
      </c>
      <c r="BO278" s="182" t="s">
        <v>467</v>
      </c>
      <c r="BP278" s="182" t="s">
        <v>467</v>
      </c>
      <c r="BQ278" s="182" t="s">
        <v>467</v>
      </c>
      <c r="BR278" s="182" t="s">
        <v>467</v>
      </c>
      <c r="BS278" s="182" t="s">
        <v>467</v>
      </c>
      <c r="BT278" s="182" t="s">
        <v>467</v>
      </c>
      <c r="BU278" s="182" t="s">
        <v>467</v>
      </c>
      <c r="BV278" s="182" t="s">
        <v>467</v>
      </c>
      <c r="BW278" s="182" t="s">
        <v>467</v>
      </c>
      <c r="BX278" s="182" t="s">
        <v>467</v>
      </c>
      <c r="BY278" s="182" t="s">
        <v>467</v>
      </c>
      <c r="BZ278" s="181">
        <v>0</v>
      </c>
      <c r="CA278" s="181">
        <v>0</v>
      </c>
      <c r="CB278" s="181">
        <v>0</v>
      </c>
      <c r="CC278" s="181">
        <v>0</v>
      </c>
      <c r="CD278" s="181">
        <v>0</v>
      </c>
      <c r="CE278" s="181">
        <v>0</v>
      </c>
      <c r="CF278" s="181">
        <v>0</v>
      </c>
      <c r="CG278" s="181">
        <v>0</v>
      </c>
      <c r="CH278" s="181">
        <v>0</v>
      </c>
      <c r="CI278" s="181">
        <v>0</v>
      </c>
      <c r="CJ278" s="181">
        <v>0</v>
      </c>
      <c r="CK278" s="181">
        <v>0</v>
      </c>
      <c r="CL278" s="181">
        <v>0</v>
      </c>
      <c r="CM278" s="181">
        <v>0</v>
      </c>
      <c r="CN278" s="181">
        <v>0</v>
      </c>
      <c r="CO278" s="181">
        <v>0</v>
      </c>
      <c r="CP278" s="181">
        <v>0</v>
      </c>
      <c r="CQ278" s="182" t="s">
        <v>467</v>
      </c>
      <c r="CR278" s="182" t="s">
        <v>467</v>
      </c>
      <c r="CS278" s="182" t="s">
        <v>467</v>
      </c>
      <c r="CT278" s="181">
        <v>0</v>
      </c>
      <c r="CU278" s="181">
        <v>0</v>
      </c>
      <c r="CV278" s="181">
        <v>0</v>
      </c>
      <c r="CW278" s="181">
        <v>0</v>
      </c>
      <c r="CX278" s="181">
        <v>0</v>
      </c>
      <c r="CY278" s="181">
        <v>0</v>
      </c>
      <c r="CZ278" s="182" t="s">
        <v>467</v>
      </c>
      <c r="DA278" s="182" t="s">
        <v>467</v>
      </c>
      <c r="DB278" s="182" t="s">
        <v>467</v>
      </c>
      <c r="DC278" s="181">
        <v>0</v>
      </c>
      <c r="DD278" s="181">
        <v>0</v>
      </c>
      <c r="DE278" s="181">
        <v>0</v>
      </c>
      <c r="DF278" s="181">
        <v>0</v>
      </c>
      <c r="DG278" s="183">
        <v>0</v>
      </c>
    </row>
    <row r="279" spans="1:111">
      <c r="A279" s="334" t="s">
        <v>1064</v>
      </c>
      <c r="B279" s="335" t="s">
        <v>504</v>
      </c>
      <c r="C279" s="335" t="s">
        <v>504</v>
      </c>
      <c r="D279" s="253" t="s">
        <v>1065</v>
      </c>
      <c r="E279" s="181">
        <v>556583.16</v>
      </c>
      <c r="F279" s="181">
        <v>0</v>
      </c>
      <c r="G279" s="181">
        <v>0</v>
      </c>
      <c r="H279" s="181">
        <v>0</v>
      </c>
      <c r="I279" s="181">
        <v>0</v>
      </c>
      <c r="J279" s="181">
        <v>0</v>
      </c>
      <c r="K279" s="181">
        <v>0</v>
      </c>
      <c r="L279" s="181">
        <v>0</v>
      </c>
      <c r="M279" s="181">
        <v>0</v>
      </c>
      <c r="N279" s="181">
        <v>0</v>
      </c>
      <c r="O279" s="181">
        <v>0</v>
      </c>
      <c r="P279" s="181">
        <v>0</v>
      </c>
      <c r="Q279" s="181">
        <v>0</v>
      </c>
      <c r="R279" s="181">
        <v>0</v>
      </c>
      <c r="S279" s="181">
        <v>0</v>
      </c>
      <c r="T279" s="181">
        <v>556583.16</v>
      </c>
      <c r="U279" s="181">
        <v>51091.15</v>
      </c>
      <c r="V279" s="181">
        <v>0</v>
      </c>
      <c r="W279" s="181">
        <v>0</v>
      </c>
      <c r="X279" s="181">
        <v>0</v>
      </c>
      <c r="Y279" s="181">
        <v>0</v>
      </c>
      <c r="Z279" s="181">
        <v>0</v>
      </c>
      <c r="AA279" s="181">
        <v>1703.21</v>
      </c>
      <c r="AB279" s="181">
        <v>0</v>
      </c>
      <c r="AC279" s="181">
        <v>0</v>
      </c>
      <c r="AD279" s="181">
        <v>90</v>
      </c>
      <c r="AE279" s="181">
        <v>0</v>
      </c>
      <c r="AF279" s="181">
        <v>1430</v>
      </c>
      <c r="AG279" s="181">
        <v>0</v>
      </c>
      <c r="AH279" s="181">
        <v>0</v>
      </c>
      <c r="AI279" s="181">
        <v>5147</v>
      </c>
      <c r="AJ279" s="181">
        <v>6120</v>
      </c>
      <c r="AK279" s="181">
        <v>0</v>
      </c>
      <c r="AL279" s="181">
        <v>188600</v>
      </c>
      <c r="AM279" s="181">
        <v>0</v>
      </c>
      <c r="AN279" s="181">
        <v>0</v>
      </c>
      <c r="AO279" s="181">
        <v>0</v>
      </c>
      <c r="AP279" s="181">
        <v>0</v>
      </c>
      <c r="AQ279" s="181">
        <v>3372</v>
      </c>
      <c r="AR279" s="181">
        <v>15790</v>
      </c>
      <c r="AS279" s="181">
        <v>0</v>
      </c>
      <c r="AT279" s="181">
        <v>0</v>
      </c>
      <c r="AU279" s="181">
        <v>283239.8</v>
      </c>
      <c r="AV279" s="181">
        <v>0</v>
      </c>
      <c r="AW279" s="181">
        <v>0</v>
      </c>
      <c r="AX279" s="181">
        <v>0</v>
      </c>
      <c r="AY279" s="181">
        <v>0</v>
      </c>
      <c r="AZ279" s="181">
        <v>0</v>
      </c>
      <c r="BA279" s="181">
        <v>0</v>
      </c>
      <c r="BB279" s="181">
        <v>0</v>
      </c>
      <c r="BC279" s="181">
        <v>0</v>
      </c>
      <c r="BD279" s="181">
        <v>0</v>
      </c>
      <c r="BE279" s="181">
        <v>0</v>
      </c>
      <c r="BF279" s="181">
        <v>0</v>
      </c>
      <c r="BG279" s="181">
        <v>0</v>
      </c>
      <c r="BH279" s="181">
        <v>0</v>
      </c>
      <c r="BI279" s="181">
        <v>0</v>
      </c>
      <c r="BJ279" s="181">
        <v>0</v>
      </c>
      <c r="BK279" s="181">
        <v>0</v>
      </c>
      <c r="BL279" s="181">
        <v>0</v>
      </c>
      <c r="BM279" s="182" t="s">
        <v>467</v>
      </c>
      <c r="BN279" s="182" t="s">
        <v>467</v>
      </c>
      <c r="BO279" s="182" t="s">
        <v>467</v>
      </c>
      <c r="BP279" s="182" t="s">
        <v>467</v>
      </c>
      <c r="BQ279" s="182" t="s">
        <v>467</v>
      </c>
      <c r="BR279" s="182" t="s">
        <v>467</v>
      </c>
      <c r="BS279" s="182" t="s">
        <v>467</v>
      </c>
      <c r="BT279" s="182" t="s">
        <v>467</v>
      </c>
      <c r="BU279" s="182" t="s">
        <v>467</v>
      </c>
      <c r="BV279" s="182" t="s">
        <v>467</v>
      </c>
      <c r="BW279" s="182" t="s">
        <v>467</v>
      </c>
      <c r="BX279" s="182" t="s">
        <v>467</v>
      </c>
      <c r="BY279" s="182" t="s">
        <v>467</v>
      </c>
      <c r="BZ279" s="181">
        <v>0</v>
      </c>
      <c r="CA279" s="181">
        <v>0</v>
      </c>
      <c r="CB279" s="181">
        <v>0</v>
      </c>
      <c r="CC279" s="181">
        <v>0</v>
      </c>
      <c r="CD279" s="181">
        <v>0</v>
      </c>
      <c r="CE279" s="181">
        <v>0</v>
      </c>
      <c r="CF279" s="181">
        <v>0</v>
      </c>
      <c r="CG279" s="181">
        <v>0</v>
      </c>
      <c r="CH279" s="181">
        <v>0</v>
      </c>
      <c r="CI279" s="181">
        <v>0</v>
      </c>
      <c r="CJ279" s="181">
        <v>0</v>
      </c>
      <c r="CK279" s="181">
        <v>0</v>
      </c>
      <c r="CL279" s="181">
        <v>0</v>
      </c>
      <c r="CM279" s="181">
        <v>0</v>
      </c>
      <c r="CN279" s="181">
        <v>0</v>
      </c>
      <c r="CO279" s="181">
        <v>0</v>
      </c>
      <c r="CP279" s="181">
        <v>0</v>
      </c>
      <c r="CQ279" s="182" t="s">
        <v>467</v>
      </c>
      <c r="CR279" s="182" t="s">
        <v>467</v>
      </c>
      <c r="CS279" s="182" t="s">
        <v>467</v>
      </c>
      <c r="CT279" s="181">
        <v>0</v>
      </c>
      <c r="CU279" s="181">
        <v>0</v>
      </c>
      <c r="CV279" s="181">
        <v>0</v>
      </c>
      <c r="CW279" s="181">
        <v>0</v>
      </c>
      <c r="CX279" s="181">
        <v>0</v>
      </c>
      <c r="CY279" s="181">
        <v>0</v>
      </c>
      <c r="CZ279" s="182" t="s">
        <v>467</v>
      </c>
      <c r="DA279" s="182" t="s">
        <v>467</v>
      </c>
      <c r="DB279" s="182" t="s">
        <v>467</v>
      </c>
      <c r="DC279" s="181">
        <v>0</v>
      </c>
      <c r="DD279" s="181">
        <v>0</v>
      </c>
      <c r="DE279" s="181">
        <v>0</v>
      </c>
      <c r="DF279" s="181">
        <v>0</v>
      </c>
      <c r="DG279" s="183">
        <v>0</v>
      </c>
    </row>
    <row r="280" spans="1:111">
      <c r="A280" s="334" t="s">
        <v>1066</v>
      </c>
      <c r="B280" s="335" t="s">
        <v>504</v>
      </c>
      <c r="C280" s="335" t="s">
        <v>504</v>
      </c>
      <c r="D280" s="253" t="s">
        <v>1067</v>
      </c>
      <c r="E280" s="181">
        <v>37544.29</v>
      </c>
      <c r="F280" s="181">
        <v>0</v>
      </c>
      <c r="G280" s="181">
        <v>0</v>
      </c>
      <c r="H280" s="181">
        <v>0</v>
      </c>
      <c r="I280" s="181">
        <v>0</v>
      </c>
      <c r="J280" s="181">
        <v>0</v>
      </c>
      <c r="K280" s="181">
        <v>0</v>
      </c>
      <c r="L280" s="181">
        <v>0</v>
      </c>
      <c r="M280" s="181">
        <v>0</v>
      </c>
      <c r="N280" s="181">
        <v>0</v>
      </c>
      <c r="O280" s="181">
        <v>0</v>
      </c>
      <c r="P280" s="181">
        <v>0</v>
      </c>
      <c r="Q280" s="181">
        <v>0</v>
      </c>
      <c r="R280" s="181">
        <v>0</v>
      </c>
      <c r="S280" s="181">
        <v>0</v>
      </c>
      <c r="T280" s="181">
        <v>37544.29</v>
      </c>
      <c r="U280" s="181">
        <v>2287</v>
      </c>
      <c r="V280" s="181">
        <v>16400</v>
      </c>
      <c r="W280" s="181">
        <v>0</v>
      </c>
      <c r="X280" s="181">
        <v>0</v>
      </c>
      <c r="Y280" s="181">
        <v>0</v>
      </c>
      <c r="Z280" s="181">
        <v>860</v>
      </c>
      <c r="AA280" s="181">
        <v>1021.29</v>
      </c>
      <c r="AB280" s="181">
        <v>0</v>
      </c>
      <c r="AC280" s="181">
        <v>0</v>
      </c>
      <c r="AD280" s="181">
        <v>8106</v>
      </c>
      <c r="AE280" s="181">
        <v>0</v>
      </c>
      <c r="AF280" s="181">
        <v>2700</v>
      </c>
      <c r="AG280" s="181">
        <v>0</v>
      </c>
      <c r="AH280" s="181">
        <v>0</v>
      </c>
      <c r="AI280" s="181">
        <v>0</v>
      </c>
      <c r="AJ280" s="181">
        <v>0</v>
      </c>
      <c r="AK280" s="181">
        <v>0</v>
      </c>
      <c r="AL280" s="181">
        <v>0</v>
      </c>
      <c r="AM280" s="181">
        <v>0</v>
      </c>
      <c r="AN280" s="181">
        <v>0</v>
      </c>
      <c r="AO280" s="181">
        <v>0</v>
      </c>
      <c r="AP280" s="181">
        <v>0</v>
      </c>
      <c r="AQ280" s="181">
        <v>0</v>
      </c>
      <c r="AR280" s="181">
        <v>0</v>
      </c>
      <c r="AS280" s="181">
        <v>0</v>
      </c>
      <c r="AT280" s="181">
        <v>0</v>
      </c>
      <c r="AU280" s="181">
        <v>6170</v>
      </c>
      <c r="AV280" s="181">
        <v>0</v>
      </c>
      <c r="AW280" s="181">
        <v>0</v>
      </c>
      <c r="AX280" s="181">
        <v>0</v>
      </c>
      <c r="AY280" s="181">
        <v>0</v>
      </c>
      <c r="AZ280" s="181">
        <v>0</v>
      </c>
      <c r="BA280" s="181">
        <v>0</v>
      </c>
      <c r="BB280" s="181">
        <v>0</v>
      </c>
      <c r="BC280" s="181">
        <v>0</v>
      </c>
      <c r="BD280" s="181">
        <v>0</v>
      </c>
      <c r="BE280" s="181">
        <v>0</v>
      </c>
      <c r="BF280" s="181">
        <v>0</v>
      </c>
      <c r="BG280" s="181">
        <v>0</v>
      </c>
      <c r="BH280" s="181">
        <v>0</v>
      </c>
      <c r="BI280" s="181">
        <v>0</v>
      </c>
      <c r="BJ280" s="181">
        <v>0</v>
      </c>
      <c r="BK280" s="181">
        <v>0</v>
      </c>
      <c r="BL280" s="181">
        <v>0</v>
      </c>
      <c r="BM280" s="182" t="s">
        <v>467</v>
      </c>
      <c r="BN280" s="182" t="s">
        <v>467</v>
      </c>
      <c r="BO280" s="182" t="s">
        <v>467</v>
      </c>
      <c r="BP280" s="182" t="s">
        <v>467</v>
      </c>
      <c r="BQ280" s="182" t="s">
        <v>467</v>
      </c>
      <c r="BR280" s="182" t="s">
        <v>467</v>
      </c>
      <c r="BS280" s="182" t="s">
        <v>467</v>
      </c>
      <c r="BT280" s="182" t="s">
        <v>467</v>
      </c>
      <c r="BU280" s="182" t="s">
        <v>467</v>
      </c>
      <c r="BV280" s="182" t="s">
        <v>467</v>
      </c>
      <c r="BW280" s="182" t="s">
        <v>467</v>
      </c>
      <c r="BX280" s="182" t="s">
        <v>467</v>
      </c>
      <c r="BY280" s="182" t="s">
        <v>467</v>
      </c>
      <c r="BZ280" s="181">
        <v>0</v>
      </c>
      <c r="CA280" s="181">
        <v>0</v>
      </c>
      <c r="CB280" s="181">
        <v>0</v>
      </c>
      <c r="CC280" s="181">
        <v>0</v>
      </c>
      <c r="CD280" s="181">
        <v>0</v>
      </c>
      <c r="CE280" s="181">
        <v>0</v>
      </c>
      <c r="CF280" s="181">
        <v>0</v>
      </c>
      <c r="CG280" s="181">
        <v>0</v>
      </c>
      <c r="CH280" s="181">
        <v>0</v>
      </c>
      <c r="CI280" s="181">
        <v>0</v>
      </c>
      <c r="CJ280" s="181">
        <v>0</v>
      </c>
      <c r="CK280" s="181">
        <v>0</v>
      </c>
      <c r="CL280" s="181">
        <v>0</v>
      </c>
      <c r="CM280" s="181">
        <v>0</v>
      </c>
      <c r="CN280" s="181">
        <v>0</v>
      </c>
      <c r="CO280" s="181">
        <v>0</v>
      </c>
      <c r="CP280" s="181">
        <v>0</v>
      </c>
      <c r="CQ280" s="182" t="s">
        <v>467</v>
      </c>
      <c r="CR280" s="182" t="s">
        <v>467</v>
      </c>
      <c r="CS280" s="182" t="s">
        <v>467</v>
      </c>
      <c r="CT280" s="181">
        <v>0</v>
      </c>
      <c r="CU280" s="181">
        <v>0</v>
      </c>
      <c r="CV280" s="181">
        <v>0</v>
      </c>
      <c r="CW280" s="181">
        <v>0</v>
      </c>
      <c r="CX280" s="181">
        <v>0</v>
      </c>
      <c r="CY280" s="181">
        <v>0</v>
      </c>
      <c r="CZ280" s="182" t="s">
        <v>467</v>
      </c>
      <c r="DA280" s="182" t="s">
        <v>467</v>
      </c>
      <c r="DB280" s="182" t="s">
        <v>467</v>
      </c>
      <c r="DC280" s="181">
        <v>0</v>
      </c>
      <c r="DD280" s="181">
        <v>0</v>
      </c>
      <c r="DE280" s="181">
        <v>0</v>
      </c>
      <c r="DF280" s="181">
        <v>0</v>
      </c>
      <c r="DG280" s="183">
        <v>0</v>
      </c>
    </row>
    <row r="281" spans="1:111">
      <c r="A281" s="334" t="s">
        <v>1068</v>
      </c>
      <c r="B281" s="335" t="s">
        <v>504</v>
      </c>
      <c r="C281" s="335" t="s">
        <v>504</v>
      </c>
      <c r="D281" s="253" t="s">
        <v>1069</v>
      </c>
      <c r="E281" s="181">
        <v>21873146.739999998</v>
      </c>
      <c r="F281" s="181">
        <v>17667722</v>
      </c>
      <c r="G281" s="181">
        <v>8119023.9000000004</v>
      </c>
      <c r="H281" s="181">
        <v>2926833.5</v>
      </c>
      <c r="I281" s="181">
        <v>4250926.04</v>
      </c>
      <c r="J281" s="181">
        <v>465604.08</v>
      </c>
      <c r="K281" s="181">
        <v>1673084</v>
      </c>
      <c r="L281" s="181">
        <v>0</v>
      </c>
      <c r="M281" s="181">
        <v>0</v>
      </c>
      <c r="N281" s="181">
        <v>0</v>
      </c>
      <c r="O281" s="181">
        <v>0</v>
      </c>
      <c r="P281" s="181">
        <v>125475.51</v>
      </c>
      <c r="Q281" s="181">
        <v>0</v>
      </c>
      <c r="R281" s="181">
        <v>0</v>
      </c>
      <c r="S281" s="181">
        <v>106774.97</v>
      </c>
      <c r="T281" s="181">
        <v>3994475.04</v>
      </c>
      <c r="U281" s="181">
        <v>349882.52</v>
      </c>
      <c r="V281" s="181">
        <v>1403.1</v>
      </c>
      <c r="W281" s="181">
        <v>0</v>
      </c>
      <c r="X281" s="181">
        <v>1081</v>
      </c>
      <c r="Y281" s="181">
        <v>3052.32</v>
      </c>
      <c r="Z281" s="181">
        <v>30053.23</v>
      </c>
      <c r="AA281" s="181">
        <v>161141.06</v>
      </c>
      <c r="AB281" s="181">
        <v>0</v>
      </c>
      <c r="AC281" s="181">
        <v>130760</v>
      </c>
      <c r="AD281" s="181">
        <v>209125</v>
      </c>
      <c r="AE281" s="181">
        <v>0</v>
      </c>
      <c r="AF281" s="181">
        <v>98148.17</v>
      </c>
      <c r="AG281" s="181">
        <v>0</v>
      </c>
      <c r="AH281" s="181">
        <v>38658.1</v>
      </c>
      <c r="AI281" s="181">
        <v>64163</v>
      </c>
      <c r="AJ281" s="181">
        <v>20344</v>
      </c>
      <c r="AK281" s="181">
        <v>0</v>
      </c>
      <c r="AL281" s="181">
        <v>0</v>
      </c>
      <c r="AM281" s="181">
        <v>0</v>
      </c>
      <c r="AN281" s="181">
        <v>190194</v>
      </c>
      <c r="AO281" s="181">
        <v>1175138.8</v>
      </c>
      <c r="AP281" s="181">
        <v>227071.37</v>
      </c>
      <c r="AQ281" s="181">
        <v>44818.6</v>
      </c>
      <c r="AR281" s="181">
        <v>120198.87</v>
      </c>
      <c r="AS281" s="181">
        <v>823215</v>
      </c>
      <c r="AT281" s="181">
        <v>5809.68</v>
      </c>
      <c r="AU281" s="181">
        <v>300217.21999999997</v>
      </c>
      <c r="AV281" s="181">
        <v>210949.7</v>
      </c>
      <c r="AW281" s="181">
        <v>900</v>
      </c>
      <c r="AX281" s="181">
        <v>0</v>
      </c>
      <c r="AY281" s="181">
        <v>0</v>
      </c>
      <c r="AZ281" s="181">
        <v>0</v>
      </c>
      <c r="BA281" s="181">
        <v>202539.2</v>
      </c>
      <c r="BB281" s="181">
        <v>0</v>
      </c>
      <c r="BC281" s="181">
        <v>0</v>
      </c>
      <c r="BD281" s="181">
        <v>0</v>
      </c>
      <c r="BE281" s="181">
        <v>5025</v>
      </c>
      <c r="BF281" s="181">
        <v>0</v>
      </c>
      <c r="BG281" s="181">
        <v>2485.5</v>
      </c>
      <c r="BH281" s="181">
        <v>0</v>
      </c>
      <c r="BI281" s="181">
        <v>0</v>
      </c>
      <c r="BJ281" s="181">
        <v>0</v>
      </c>
      <c r="BK281" s="181">
        <v>0</v>
      </c>
      <c r="BL281" s="181">
        <v>0</v>
      </c>
      <c r="BM281" s="182" t="s">
        <v>467</v>
      </c>
      <c r="BN281" s="182" t="s">
        <v>467</v>
      </c>
      <c r="BO281" s="182" t="s">
        <v>467</v>
      </c>
      <c r="BP281" s="182" t="s">
        <v>467</v>
      </c>
      <c r="BQ281" s="182" t="s">
        <v>467</v>
      </c>
      <c r="BR281" s="182" t="s">
        <v>467</v>
      </c>
      <c r="BS281" s="182" t="s">
        <v>467</v>
      </c>
      <c r="BT281" s="182" t="s">
        <v>467</v>
      </c>
      <c r="BU281" s="182" t="s">
        <v>467</v>
      </c>
      <c r="BV281" s="182" t="s">
        <v>467</v>
      </c>
      <c r="BW281" s="182" t="s">
        <v>467</v>
      </c>
      <c r="BX281" s="182" t="s">
        <v>467</v>
      </c>
      <c r="BY281" s="182" t="s">
        <v>467</v>
      </c>
      <c r="BZ281" s="181">
        <v>0</v>
      </c>
      <c r="CA281" s="181">
        <v>0</v>
      </c>
      <c r="CB281" s="181">
        <v>0</v>
      </c>
      <c r="CC281" s="181">
        <v>0</v>
      </c>
      <c r="CD281" s="181">
        <v>0</v>
      </c>
      <c r="CE281" s="181">
        <v>0</v>
      </c>
      <c r="CF281" s="181">
        <v>0</v>
      </c>
      <c r="CG281" s="181">
        <v>0</v>
      </c>
      <c r="CH281" s="181">
        <v>0</v>
      </c>
      <c r="CI281" s="181">
        <v>0</v>
      </c>
      <c r="CJ281" s="181">
        <v>0</v>
      </c>
      <c r="CK281" s="181">
        <v>0</v>
      </c>
      <c r="CL281" s="181">
        <v>0</v>
      </c>
      <c r="CM281" s="181">
        <v>0</v>
      </c>
      <c r="CN281" s="181">
        <v>0</v>
      </c>
      <c r="CO281" s="181">
        <v>0</v>
      </c>
      <c r="CP281" s="181">
        <v>0</v>
      </c>
      <c r="CQ281" s="182" t="s">
        <v>467</v>
      </c>
      <c r="CR281" s="182" t="s">
        <v>467</v>
      </c>
      <c r="CS281" s="182" t="s">
        <v>467</v>
      </c>
      <c r="CT281" s="181">
        <v>0</v>
      </c>
      <c r="CU281" s="181">
        <v>0</v>
      </c>
      <c r="CV281" s="181">
        <v>0</v>
      </c>
      <c r="CW281" s="181">
        <v>0</v>
      </c>
      <c r="CX281" s="181">
        <v>0</v>
      </c>
      <c r="CY281" s="181">
        <v>0</v>
      </c>
      <c r="CZ281" s="182" t="s">
        <v>467</v>
      </c>
      <c r="DA281" s="182" t="s">
        <v>467</v>
      </c>
      <c r="DB281" s="182" t="s">
        <v>467</v>
      </c>
      <c r="DC281" s="181">
        <v>0</v>
      </c>
      <c r="DD281" s="181">
        <v>0</v>
      </c>
      <c r="DE281" s="181">
        <v>0</v>
      </c>
      <c r="DF281" s="181">
        <v>0</v>
      </c>
      <c r="DG281" s="183">
        <v>0</v>
      </c>
    </row>
    <row r="282" spans="1:111">
      <c r="A282" s="334" t="s">
        <v>1070</v>
      </c>
      <c r="B282" s="335" t="s">
        <v>504</v>
      </c>
      <c r="C282" s="335" t="s">
        <v>504</v>
      </c>
      <c r="D282" s="253" t="s">
        <v>625</v>
      </c>
      <c r="E282" s="181">
        <v>4317392.53</v>
      </c>
      <c r="F282" s="181">
        <v>3519489</v>
      </c>
      <c r="G282" s="181">
        <v>1429342</v>
      </c>
      <c r="H282" s="181">
        <v>963558</v>
      </c>
      <c r="I282" s="181">
        <v>805129</v>
      </c>
      <c r="J282" s="181">
        <v>72739</v>
      </c>
      <c r="K282" s="181">
        <v>172608</v>
      </c>
      <c r="L282" s="181">
        <v>0</v>
      </c>
      <c r="M282" s="181">
        <v>0</v>
      </c>
      <c r="N282" s="181">
        <v>0</v>
      </c>
      <c r="O282" s="181">
        <v>0</v>
      </c>
      <c r="P282" s="181">
        <v>15233</v>
      </c>
      <c r="Q282" s="181">
        <v>0</v>
      </c>
      <c r="R282" s="181">
        <v>0</v>
      </c>
      <c r="S282" s="181">
        <v>60880</v>
      </c>
      <c r="T282" s="181">
        <v>788003.53</v>
      </c>
      <c r="U282" s="181">
        <v>100526.76</v>
      </c>
      <c r="V282" s="181">
        <v>0</v>
      </c>
      <c r="W282" s="181">
        <v>0</v>
      </c>
      <c r="X282" s="181">
        <v>0</v>
      </c>
      <c r="Y282" s="181">
        <v>0</v>
      </c>
      <c r="Z282" s="181">
        <v>0</v>
      </c>
      <c r="AA282" s="181">
        <v>73517.22</v>
      </c>
      <c r="AB282" s="181">
        <v>0</v>
      </c>
      <c r="AC282" s="181">
        <v>0</v>
      </c>
      <c r="AD282" s="181">
        <v>25194</v>
      </c>
      <c r="AE282" s="181">
        <v>0</v>
      </c>
      <c r="AF282" s="181">
        <v>0</v>
      </c>
      <c r="AG282" s="181">
        <v>0</v>
      </c>
      <c r="AH282" s="181">
        <v>315.60000000000002</v>
      </c>
      <c r="AI282" s="181">
        <v>0</v>
      </c>
      <c r="AJ282" s="181">
        <v>600</v>
      </c>
      <c r="AK282" s="181">
        <v>0</v>
      </c>
      <c r="AL282" s="181">
        <v>0</v>
      </c>
      <c r="AM282" s="181">
        <v>0</v>
      </c>
      <c r="AN282" s="181">
        <v>0</v>
      </c>
      <c r="AO282" s="181">
        <v>0</v>
      </c>
      <c r="AP282" s="181">
        <v>63640.62</v>
      </c>
      <c r="AQ282" s="181">
        <v>0</v>
      </c>
      <c r="AR282" s="181">
        <v>80198.87</v>
      </c>
      <c r="AS282" s="181">
        <v>349900</v>
      </c>
      <c r="AT282" s="181">
        <v>0</v>
      </c>
      <c r="AU282" s="181">
        <v>94110.46</v>
      </c>
      <c r="AV282" s="181">
        <v>9900</v>
      </c>
      <c r="AW282" s="181">
        <v>900</v>
      </c>
      <c r="AX282" s="181">
        <v>0</v>
      </c>
      <c r="AY282" s="181">
        <v>0</v>
      </c>
      <c r="AZ282" s="181">
        <v>0</v>
      </c>
      <c r="BA282" s="181">
        <v>9000</v>
      </c>
      <c r="BB282" s="181">
        <v>0</v>
      </c>
      <c r="BC282" s="181">
        <v>0</v>
      </c>
      <c r="BD282" s="181">
        <v>0</v>
      </c>
      <c r="BE282" s="181">
        <v>0</v>
      </c>
      <c r="BF282" s="181">
        <v>0</v>
      </c>
      <c r="BG282" s="181">
        <v>0</v>
      </c>
      <c r="BH282" s="181">
        <v>0</v>
      </c>
      <c r="BI282" s="181">
        <v>0</v>
      </c>
      <c r="BJ282" s="181">
        <v>0</v>
      </c>
      <c r="BK282" s="181">
        <v>0</v>
      </c>
      <c r="BL282" s="181">
        <v>0</v>
      </c>
      <c r="BM282" s="182" t="s">
        <v>467</v>
      </c>
      <c r="BN282" s="182" t="s">
        <v>467</v>
      </c>
      <c r="BO282" s="182" t="s">
        <v>467</v>
      </c>
      <c r="BP282" s="182" t="s">
        <v>467</v>
      </c>
      <c r="BQ282" s="182" t="s">
        <v>467</v>
      </c>
      <c r="BR282" s="182" t="s">
        <v>467</v>
      </c>
      <c r="BS282" s="182" t="s">
        <v>467</v>
      </c>
      <c r="BT282" s="182" t="s">
        <v>467</v>
      </c>
      <c r="BU282" s="182" t="s">
        <v>467</v>
      </c>
      <c r="BV282" s="182" t="s">
        <v>467</v>
      </c>
      <c r="BW282" s="182" t="s">
        <v>467</v>
      </c>
      <c r="BX282" s="182" t="s">
        <v>467</v>
      </c>
      <c r="BY282" s="182" t="s">
        <v>467</v>
      </c>
      <c r="BZ282" s="181">
        <v>0</v>
      </c>
      <c r="CA282" s="181">
        <v>0</v>
      </c>
      <c r="CB282" s="181">
        <v>0</v>
      </c>
      <c r="CC282" s="181">
        <v>0</v>
      </c>
      <c r="CD282" s="181">
        <v>0</v>
      </c>
      <c r="CE282" s="181">
        <v>0</v>
      </c>
      <c r="CF282" s="181">
        <v>0</v>
      </c>
      <c r="CG282" s="181">
        <v>0</v>
      </c>
      <c r="CH282" s="181">
        <v>0</v>
      </c>
      <c r="CI282" s="181">
        <v>0</v>
      </c>
      <c r="CJ282" s="181">
        <v>0</v>
      </c>
      <c r="CK282" s="181">
        <v>0</v>
      </c>
      <c r="CL282" s="181">
        <v>0</v>
      </c>
      <c r="CM282" s="181">
        <v>0</v>
      </c>
      <c r="CN282" s="181">
        <v>0</v>
      </c>
      <c r="CO282" s="181">
        <v>0</v>
      </c>
      <c r="CP282" s="181">
        <v>0</v>
      </c>
      <c r="CQ282" s="182" t="s">
        <v>467</v>
      </c>
      <c r="CR282" s="182" t="s">
        <v>467</v>
      </c>
      <c r="CS282" s="182" t="s">
        <v>467</v>
      </c>
      <c r="CT282" s="181">
        <v>0</v>
      </c>
      <c r="CU282" s="181">
        <v>0</v>
      </c>
      <c r="CV282" s="181">
        <v>0</v>
      </c>
      <c r="CW282" s="181">
        <v>0</v>
      </c>
      <c r="CX282" s="181">
        <v>0</v>
      </c>
      <c r="CY282" s="181">
        <v>0</v>
      </c>
      <c r="CZ282" s="182" t="s">
        <v>467</v>
      </c>
      <c r="DA282" s="182" t="s">
        <v>467</v>
      </c>
      <c r="DB282" s="182" t="s">
        <v>467</v>
      </c>
      <c r="DC282" s="181">
        <v>0</v>
      </c>
      <c r="DD282" s="181">
        <v>0</v>
      </c>
      <c r="DE282" s="181">
        <v>0</v>
      </c>
      <c r="DF282" s="181">
        <v>0</v>
      </c>
      <c r="DG282" s="183">
        <v>0</v>
      </c>
    </row>
    <row r="283" spans="1:111">
      <c r="A283" s="334" t="s">
        <v>1071</v>
      </c>
      <c r="B283" s="335" t="s">
        <v>504</v>
      </c>
      <c r="C283" s="335" t="s">
        <v>504</v>
      </c>
      <c r="D283" s="253" t="s">
        <v>638</v>
      </c>
      <c r="E283" s="181">
        <v>1674614.54</v>
      </c>
      <c r="F283" s="181">
        <v>969791.5</v>
      </c>
      <c r="G283" s="181">
        <v>332820</v>
      </c>
      <c r="H283" s="181">
        <v>244951.5</v>
      </c>
      <c r="I283" s="181">
        <v>0</v>
      </c>
      <c r="J283" s="181">
        <v>0</v>
      </c>
      <c r="K283" s="181">
        <v>368300</v>
      </c>
      <c r="L283" s="181">
        <v>0</v>
      </c>
      <c r="M283" s="181">
        <v>0</v>
      </c>
      <c r="N283" s="181">
        <v>0</v>
      </c>
      <c r="O283" s="181">
        <v>0</v>
      </c>
      <c r="P283" s="181">
        <v>0</v>
      </c>
      <c r="Q283" s="181">
        <v>0</v>
      </c>
      <c r="R283" s="181">
        <v>0</v>
      </c>
      <c r="S283" s="181">
        <v>23720</v>
      </c>
      <c r="T283" s="181">
        <v>560703.04</v>
      </c>
      <c r="U283" s="181">
        <v>62221</v>
      </c>
      <c r="V283" s="181">
        <v>0</v>
      </c>
      <c r="W283" s="181">
        <v>0</v>
      </c>
      <c r="X283" s="181">
        <v>0</v>
      </c>
      <c r="Y283" s="181">
        <v>0</v>
      </c>
      <c r="Z283" s="181">
        <v>0</v>
      </c>
      <c r="AA283" s="181">
        <v>0</v>
      </c>
      <c r="AB283" s="181">
        <v>0</v>
      </c>
      <c r="AC283" s="181">
        <v>0</v>
      </c>
      <c r="AD283" s="181">
        <v>53480</v>
      </c>
      <c r="AE283" s="181">
        <v>0</v>
      </c>
      <c r="AF283" s="181">
        <v>0</v>
      </c>
      <c r="AG283" s="181">
        <v>0</v>
      </c>
      <c r="AH283" s="181">
        <v>21435</v>
      </c>
      <c r="AI283" s="181">
        <v>30000</v>
      </c>
      <c r="AJ283" s="181">
        <v>6395</v>
      </c>
      <c r="AK283" s="181">
        <v>0</v>
      </c>
      <c r="AL283" s="181">
        <v>0</v>
      </c>
      <c r="AM283" s="181">
        <v>0</v>
      </c>
      <c r="AN283" s="181">
        <v>188594</v>
      </c>
      <c r="AO283" s="181">
        <v>0</v>
      </c>
      <c r="AP283" s="181">
        <v>0</v>
      </c>
      <c r="AQ283" s="181">
        <v>0</v>
      </c>
      <c r="AR283" s="181">
        <v>0</v>
      </c>
      <c r="AS283" s="181">
        <v>84750</v>
      </c>
      <c r="AT283" s="181">
        <v>0</v>
      </c>
      <c r="AU283" s="181">
        <v>113828.04</v>
      </c>
      <c r="AV283" s="181">
        <v>144120</v>
      </c>
      <c r="AW283" s="181">
        <v>0</v>
      </c>
      <c r="AX283" s="181">
        <v>0</v>
      </c>
      <c r="AY283" s="181">
        <v>0</v>
      </c>
      <c r="AZ283" s="181">
        <v>0</v>
      </c>
      <c r="BA283" s="181">
        <v>144120</v>
      </c>
      <c r="BB283" s="181">
        <v>0</v>
      </c>
      <c r="BC283" s="181">
        <v>0</v>
      </c>
      <c r="BD283" s="181">
        <v>0</v>
      </c>
      <c r="BE283" s="181">
        <v>0</v>
      </c>
      <c r="BF283" s="181">
        <v>0</v>
      </c>
      <c r="BG283" s="181">
        <v>0</v>
      </c>
      <c r="BH283" s="181">
        <v>0</v>
      </c>
      <c r="BI283" s="181">
        <v>0</v>
      </c>
      <c r="BJ283" s="181">
        <v>0</v>
      </c>
      <c r="BK283" s="181">
        <v>0</v>
      </c>
      <c r="BL283" s="181">
        <v>0</v>
      </c>
      <c r="BM283" s="182" t="s">
        <v>467</v>
      </c>
      <c r="BN283" s="182" t="s">
        <v>467</v>
      </c>
      <c r="BO283" s="182" t="s">
        <v>467</v>
      </c>
      <c r="BP283" s="182" t="s">
        <v>467</v>
      </c>
      <c r="BQ283" s="182" t="s">
        <v>467</v>
      </c>
      <c r="BR283" s="182" t="s">
        <v>467</v>
      </c>
      <c r="BS283" s="182" t="s">
        <v>467</v>
      </c>
      <c r="BT283" s="182" t="s">
        <v>467</v>
      </c>
      <c r="BU283" s="182" t="s">
        <v>467</v>
      </c>
      <c r="BV283" s="182" t="s">
        <v>467</v>
      </c>
      <c r="BW283" s="182" t="s">
        <v>467</v>
      </c>
      <c r="BX283" s="182" t="s">
        <v>467</v>
      </c>
      <c r="BY283" s="182" t="s">
        <v>467</v>
      </c>
      <c r="BZ283" s="181">
        <v>0</v>
      </c>
      <c r="CA283" s="181">
        <v>0</v>
      </c>
      <c r="CB283" s="181">
        <v>0</v>
      </c>
      <c r="CC283" s="181">
        <v>0</v>
      </c>
      <c r="CD283" s="181">
        <v>0</v>
      </c>
      <c r="CE283" s="181">
        <v>0</v>
      </c>
      <c r="CF283" s="181">
        <v>0</v>
      </c>
      <c r="CG283" s="181">
        <v>0</v>
      </c>
      <c r="CH283" s="181">
        <v>0</v>
      </c>
      <c r="CI283" s="181">
        <v>0</v>
      </c>
      <c r="CJ283" s="181">
        <v>0</v>
      </c>
      <c r="CK283" s="181">
        <v>0</v>
      </c>
      <c r="CL283" s="181">
        <v>0</v>
      </c>
      <c r="CM283" s="181">
        <v>0</v>
      </c>
      <c r="CN283" s="181">
        <v>0</v>
      </c>
      <c r="CO283" s="181">
        <v>0</v>
      </c>
      <c r="CP283" s="181">
        <v>0</v>
      </c>
      <c r="CQ283" s="182" t="s">
        <v>467</v>
      </c>
      <c r="CR283" s="182" t="s">
        <v>467</v>
      </c>
      <c r="CS283" s="182" t="s">
        <v>467</v>
      </c>
      <c r="CT283" s="181">
        <v>0</v>
      </c>
      <c r="CU283" s="181">
        <v>0</v>
      </c>
      <c r="CV283" s="181">
        <v>0</v>
      </c>
      <c r="CW283" s="181">
        <v>0</v>
      </c>
      <c r="CX283" s="181">
        <v>0</v>
      </c>
      <c r="CY283" s="181">
        <v>0</v>
      </c>
      <c r="CZ283" s="182" t="s">
        <v>467</v>
      </c>
      <c r="DA283" s="182" t="s">
        <v>467</v>
      </c>
      <c r="DB283" s="182" t="s">
        <v>467</v>
      </c>
      <c r="DC283" s="181">
        <v>0</v>
      </c>
      <c r="DD283" s="181">
        <v>0</v>
      </c>
      <c r="DE283" s="181">
        <v>0</v>
      </c>
      <c r="DF283" s="181">
        <v>0</v>
      </c>
      <c r="DG283" s="183">
        <v>0</v>
      </c>
    </row>
    <row r="284" spans="1:111">
      <c r="A284" s="334" t="s">
        <v>1072</v>
      </c>
      <c r="B284" s="335" t="s">
        <v>504</v>
      </c>
      <c r="C284" s="335" t="s">
        <v>504</v>
      </c>
      <c r="D284" s="253" t="s">
        <v>1073</v>
      </c>
      <c r="E284" s="181">
        <v>15596790.42</v>
      </c>
      <c r="F284" s="181">
        <v>13150469.5</v>
      </c>
      <c r="G284" s="181">
        <v>6356861.9000000004</v>
      </c>
      <c r="H284" s="181">
        <v>1718324</v>
      </c>
      <c r="I284" s="181">
        <v>3445797.04</v>
      </c>
      <c r="J284" s="181">
        <v>364893.08</v>
      </c>
      <c r="K284" s="181">
        <v>1132176</v>
      </c>
      <c r="L284" s="181">
        <v>0</v>
      </c>
      <c r="M284" s="181">
        <v>0</v>
      </c>
      <c r="N284" s="181">
        <v>0</v>
      </c>
      <c r="O284" s="181">
        <v>0</v>
      </c>
      <c r="P284" s="181">
        <v>110242.51</v>
      </c>
      <c r="Q284" s="181">
        <v>0</v>
      </c>
      <c r="R284" s="181">
        <v>0</v>
      </c>
      <c r="S284" s="181">
        <v>22174.97</v>
      </c>
      <c r="T284" s="181">
        <v>2389391.2200000002</v>
      </c>
      <c r="U284" s="181">
        <v>184224.76</v>
      </c>
      <c r="V284" s="181">
        <v>1403.1</v>
      </c>
      <c r="W284" s="181">
        <v>0</v>
      </c>
      <c r="X284" s="181">
        <v>1081</v>
      </c>
      <c r="Y284" s="181">
        <v>3052.32</v>
      </c>
      <c r="Z284" s="181">
        <v>30053.23</v>
      </c>
      <c r="AA284" s="181">
        <v>75983.839999999997</v>
      </c>
      <c r="AB284" s="181">
        <v>0</v>
      </c>
      <c r="AC284" s="181">
        <v>130760</v>
      </c>
      <c r="AD284" s="181">
        <v>122366</v>
      </c>
      <c r="AE284" s="181">
        <v>0</v>
      </c>
      <c r="AF284" s="181">
        <v>6796</v>
      </c>
      <c r="AG284" s="181">
        <v>0</v>
      </c>
      <c r="AH284" s="181">
        <v>14255.5</v>
      </c>
      <c r="AI284" s="181">
        <v>34163</v>
      </c>
      <c r="AJ284" s="181">
        <v>12349</v>
      </c>
      <c r="AK284" s="181">
        <v>0</v>
      </c>
      <c r="AL284" s="181">
        <v>0</v>
      </c>
      <c r="AM284" s="181">
        <v>0</v>
      </c>
      <c r="AN284" s="181">
        <v>1600</v>
      </c>
      <c r="AO284" s="181">
        <v>1075138.8</v>
      </c>
      <c r="AP284" s="181">
        <v>155105.75</v>
      </c>
      <c r="AQ284" s="181">
        <v>44818.6</v>
      </c>
      <c r="AR284" s="181">
        <v>40000</v>
      </c>
      <c r="AS284" s="181">
        <v>388565</v>
      </c>
      <c r="AT284" s="181">
        <v>5809.68</v>
      </c>
      <c r="AU284" s="181">
        <v>61865.64</v>
      </c>
      <c r="AV284" s="181">
        <v>56929.7</v>
      </c>
      <c r="AW284" s="181">
        <v>0</v>
      </c>
      <c r="AX284" s="181">
        <v>0</v>
      </c>
      <c r="AY284" s="181">
        <v>0</v>
      </c>
      <c r="AZ284" s="181">
        <v>0</v>
      </c>
      <c r="BA284" s="181">
        <v>49419.199999999997</v>
      </c>
      <c r="BB284" s="181">
        <v>0</v>
      </c>
      <c r="BC284" s="181">
        <v>0</v>
      </c>
      <c r="BD284" s="181">
        <v>0</v>
      </c>
      <c r="BE284" s="181">
        <v>5025</v>
      </c>
      <c r="BF284" s="181">
        <v>0</v>
      </c>
      <c r="BG284" s="181">
        <v>2485.5</v>
      </c>
      <c r="BH284" s="181">
        <v>0</v>
      </c>
      <c r="BI284" s="181">
        <v>0</v>
      </c>
      <c r="BJ284" s="181">
        <v>0</v>
      </c>
      <c r="BK284" s="181">
        <v>0</v>
      </c>
      <c r="BL284" s="181">
        <v>0</v>
      </c>
      <c r="BM284" s="182" t="s">
        <v>467</v>
      </c>
      <c r="BN284" s="182" t="s">
        <v>467</v>
      </c>
      <c r="BO284" s="182" t="s">
        <v>467</v>
      </c>
      <c r="BP284" s="182" t="s">
        <v>467</v>
      </c>
      <c r="BQ284" s="182" t="s">
        <v>467</v>
      </c>
      <c r="BR284" s="182" t="s">
        <v>467</v>
      </c>
      <c r="BS284" s="182" t="s">
        <v>467</v>
      </c>
      <c r="BT284" s="182" t="s">
        <v>467</v>
      </c>
      <c r="BU284" s="182" t="s">
        <v>467</v>
      </c>
      <c r="BV284" s="182" t="s">
        <v>467</v>
      </c>
      <c r="BW284" s="182" t="s">
        <v>467</v>
      </c>
      <c r="BX284" s="182" t="s">
        <v>467</v>
      </c>
      <c r="BY284" s="182" t="s">
        <v>467</v>
      </c>
      <c r="BZ284" s="181">
        <v>0</v>
      </c>
      <c r="CA284" s="181">
        <v>0</v>
      </c>
      <c r="CB284" s="181">
        <v>0</v>
      </c>
      <c r="CC284" s="181">
        <v>0</v>
      </c>
      <c r="CD284" s="181">
        <v>0</v>
      </c>
      <c r="CE284" s="181">
        <v>0</v>
      </c>
      <c r="CF284" s="181">
        <v>0</v>
      </c>
      <c r="CG284" s="181">
        <v>0</v>
      </c>
      <c r="CH284" s="181">
        <v>0</v>
      </c>
      <c r="CI284" s="181">
        <v>0</v>
      </c>
      <c r="CJ284" s="181">
        <v>0</v>
      </c>
      <c r="CK284" s="181">
        <v>0</v>
      </c>
      <c r="CL284" s="181">
        <v>0</v>
      </c>
      <c r="CM284" s="181">
        <v>0</v>
      </c>
      <c r="CN284" s="181">
        <v>0</v>
      </c>
      <c r="CO284" s="181">
        <v>0</v>
      </c>
      <c r="CP284" s="181">
        <v>0</v>
      </c>
      <c r="CQ284" s="182" t="s">
        <v>467</v>
      </c>
      <c r="CR284" s="182" t="s">
        <v>467</v>
      </c>
      <c r="CS284" s="182" t="s">
        <v>467</v>
      </c>
      <c r="CT284" s="181">
        <v>0</v>
      </c>
      <c r="CU284" s="181">
        <v>0</v>
      </c>
      <c r="CV284" s="181">
        <v>0</v>
      </c>
      <c r="CW284" s="181">
        <v>0</v>
      </c>
      <c r="CX284" s="181">
        <v>0</v>
      </c>
      <c r="CY284" s="181">
        <v>0</v>
      </c>
      <c r="CZ284" s="182" t="s">
        <v>467</v>
      </c>
      <c r="DA284" s="182" t="s">
        <v>467</v>
      </c>
      <c r="DB284" s="182" t="s">
        <v>467</v>
      </c>
      <c r="DC284" s="181">
        <v>0</v>
      </c>
      <c r="DD284" s="181">
        <v>0</v>
      </c>
      <c r="DE284" s="181">
        <v>0</v>
      </c>
      <c r="DF284" s="181">
        <v>0</v>
      </c>
      <c r="DG284" s="183">
        <v>0</v>
      </c>
    </row>
    <row r="285" spans="1:111">
      <c r="A285" s="334" t="s">
        <v>1074</v>
      </c>
      <c r="B285" s="335" t="s">
        <v>504</v>
      </c>
      <c r="C285" s="335" t="s">
        <v>504</v>
      </c>
      <c r="D285" s="253" t="s">
        <v>1075</v>
      </c>
      <c r="E285" s="181">
        <v>88997.17</v>
      </c>
      <c r="F285" s="181">
        <v>0</v>
      </c>
      <c r="G285" s="181">
        <v>0</v>
      </c>
      <c r="H285" s="181">
        <v>0</v>
      </c>
      <c r="I285" s="181">
        <v>0</v>
      </c>
      <c r="J285" s="181">
        <v>0</v>
      </c>
      <c r="K285" s="181">
        <v>0</v>
      </c>
      <c r="L285" s="181">
        <v>0</v>
      </c>
      <c r="M285" s="181">
        <v>0</v>
      </c>
      <c r="N285" s="181">
        <v>0</v>
      </c>
      <c r="O285" s="181">
        <v>0</v>
      </c>
      <c r="P285" s="181">
        <v>0</v>
      </c>
      <c r="Q285" s="181">
        <v>0</v>
      </c>
      <c r="R285" s="181">
        <v>0</v>
      </c>
      <c r="S285" s="181">
        <v>0</v>
      </c>
      <c r="T285" s="181">
        <v>88997.17</v>
      </c>
      <c r="U285" s="181">
        <v>0</v>
      </c>
      <c r="V285" s="181">
        <v>0</v>
      </c>
      <c r="W285" s="181">
        <v>0</v>
      </c>
      <c r="X285" s="181">
        <v>0</v>
      </c>
      <c r="Y285" s="181">
        <v>0</v>
      </c>
      <c r="Z285" s="181">
        <v>0</v>
      </c>
      <c r="AA285" s="181">
        <v>0</v>
      </c>
      <c r="AB285" s="181">
        <v>0</v>
      </c>
      <c r="AC285" s="181">
        <v>0</v>
      </c>
      <c r="AD285" s="181">
        <v>0</v>
      </c>
      <c r="AE285" s="181">
        <v>0</v>
      </c>
      <c r="AF285" s="181">
        <v>88997.17</v>
      </c>
      <c r="AG285" s="181">
        <v>0</v>
      </c>
      <c r="AH285" s="181">
        <v>0</v>
      </c>
      <c r="AI285" s="181">
        <v>0</v>
      </c>
      <c r="AJ285" s="181">
        <v>0</v>
      </c>
      <c r="AK285" s="181">
        <v>0</v>
      </c>
      <c r="AL285" s="181">
        <v>0</v>
      </c>
      <c r="AM285" s="181">
        <v>0</v>
      </c>
      <c r="AN285" s="181">
        <v>0</v>
      </c>
      <c r="AO285" s="181">
        <v>0</v>
      </c>
      <c r="AP285" s="181">
        <v>0</v>
      </c>
      <c r="AQ285" s="181">
        <v>0</v>
      </c>
      <c r="AR285" s="181">
        <v>0</v>
      </c>
      <c r="AS285" s="181">
        <v>0</v>
      </c>
      <c r="AT285" s="181">
        <v>0</v>
      </c>
      <c r="AU285" s="181">
        <v>0</v>
      </c>
      <c r="AV285" s="181">
        <v>0</v>
      </c>
      <c r="AW285" s="181">
        <v>0</v>
      </c>
      <c r="AX285" s="181">
        <v>0</v>
      </c>
      <c r="AY285" s="181">
        <v>0</v>
      </c>
      <c r="AZ285" s="181">
        <v>0</v>
      </c>
      <c r="BA285" s="181">
        <v>0</v>
      </c>
      <c r="BB285" s="181">
        <v>0</v>
      </c>
      <c r="BC285" s="181">
        <v>0</v>
      </c>
      <c r="BD285" s="181">
        <v>0</v>
      </c>
      <c r="BE285" s="181">
        <v>0</v>
      </c>
      <c r="BF285" s="181">
        <v>0</v>
      </c>
      <c r="BG285" s="181">
        <v>0</v>
      </c>
      <c r="BH285" s="181">
        <v>0</v>
      </c>
      <c r="BI285" s="181">
        <v>0</v>
      </c>
      <c r="BJ285" s="181">
        <v>0</v>
      </c>
      <c r="BK285" s="181">
        <v>0</v>
      </c>
      <c r="BL285" s="181">
        <v>0</v>
      </c>
      <c r="BM285" s="182" t="s">
        <v>467</v>
      </c>
      <c r="BN285" s="182" t="s">
        <v>467</v>
      </c>
      <c r="BO285" s="182" t="s">
        <v>467</v>
      </c>
      <c r="BP285" s="182" t="s">
        <v>467</v>
      </c>
      <c r="BQ285" s="182" t="s">
        <v>467</v>
      </c>
      <c r="BR285" s="182" t="s">
        <v>467</v>
      </c>
      <c r="BS285" s="182" t="s">
        <v>467</v>
      </c>
      <c r="BT285" s="182" t="s">
        <v>467</v>
      </c>
      <c r="BU285" s="182" t="s">
        <v>467</v>
      </c>
      <c r="BV285" s="182" t="s">
        <v>467</v>
      </c>
      <c r="BW285" s="182" t="s">
        <v>467</v>
      </c>
      <c r="BX285" s="182" t="s">
        <v>467</v>
      </c>
      <c r="BY285" s="182" t="s">
        <v>467</v>
      </c>
      <c r="BZ285" s="181">
        <v>0</v>
      </c>
      <c r="CA285" s="181">
        <v>0</v>
      </c>
      <c r="CB285" s="181">
        <v>0</v>
      </c>
      <c r="CC285" s="181">
        <v>0</v>
      </c>
      <c r="CD285" s="181">
        <v>0</v>
      </c>
      <c r="CE285" s="181">
        <v>0</v>
      </c>
      <c r="CF285" s="181">
        <v>0</v>
      </c>
      <c r="CG285" s="181">
        <v>0</v>
      </c>
      <c r="CH285" s="181">
        <v>0</v>
      </c>
      <c r="CI285" s="181">
        <v>0</v>
      </c>
      <c r="CJ285" s="181">
        <v>0</v>
      </c>
      <c r="CK285" s="181">
        <v>0</v>
      </c>
      <c r="CL285" s="181">
        <v>0</v>
      </c>
      <c r="CM285" s="181">
        <v>0</v>
      </c>
      <c r="CN285" s="181">
        <v>0</v>
      </c>
      <c r="CO285" s="181">
        <v>0</v>
      </c>
      <c r="CP285" s="181">
        <v>0</v>
      </c>
      <c r="CQ285" s="182" t="s">
        <v>467</v>
      </c>
      <c r="CR285" s="182" t="s">
        <v>467</v>
      </c>
      <c r="CS285" s="182" t="s">
        <v>467</v>
      </c>
      <c r="CT285" s="181">
        <v>0</v>
      </c>
      <c r="CU285" s="181">
        <v>0</v>
      </c>
      <c r="CV285" s="181">
        <v>0</v>
      </c>
      <c r="CW285" s="181">
        <v>0</v>
      </c>
      <c r="CX285" s="181">
        <v>0</v>
      </c>
      <c r="CY285" s="181">
        <v>0</v>
      </c>
      <c r="CZ285" s="182" t="s">
        <v>467</v>
      </c>
      <c r="DA285" s="182" t="s">
        <v>467</v>
      </c>
      <c r="DB285" s="182" t="s">
        <v>467</v>
      </c>
      <c r="DC285" s="181">
        <v>0</v>
      </c>
      <c r="DD285" s="181">
        <v>0</v>
      </c>
      <c r="DE285" s="181">
        <v>0</v>
      </c>
      <c r="DF285" s="181">
        <v>0</v>
      </c>
      <c r="DG285" s="183">
        <v>0</v>
      </c>
    </row>
    <row r="286" spans="1:111">
      <c r="A286" s="334" t="s">
        <v>1076</v>
      </c>
      <c r="B286" s="335" t="s">
        <v>504</v>
      </c>
      <c r="C286" s="335" t="s">
        <v>504</v>
      </c>
      <c r="D286" s="253" t="s">
        <v>1077</v>
      </c>
      <c r="E286" s="181">
        <v>42053.08</v>
      </c>
      <c r="F286" s="181">
        <v>0</v>
      </c>
      <c r="G286" s="181">
        <v>0</v>
      </c>
      <c r="H286" s="181">
        <v>0</v>
      </c>
      <c r="I286" s="181">
        <v>0</v>
      </c>
      <c r="J286" s="181">
        <v>0</v>
      </c>
      <c r="K286" s="181">
        <v>0</v>
      </c>
      <c r="L286" s="181">
        <v>0</v>
      </c>
      <c r="M286" s="181">
        <v>0</v>
      </c>
      <c r="N286" s="181">
        <v>0</v>
      </c>
      <c r="O286" s="181">
        <v>0</v>
      </c>
      <c r="P286" s="181">
        <v>0</v>
      </c>
      <c r="Q286" s="181">
        <v>0</v>
      </c>
      <c r="R286" s="181">
        <v>0</v>
      </c>
      <c r="S286" s="181">
        <v>0</v>
      </c>
      <c r="T286" s="181">
        <v>42053.08</v>
      </c>
      <c r="U286" s="181">
        <v>0</v>
      </c>
      <c r="V286" s="181">
        <v>0</v>
      </c>
      <c r="W286" s="181">
        <v>0</v>
      </c>
      <c r="X286" s="181">
        <v>0</v>
      </c>
      <c r="Y286" s="181">
        <v>0</v>
      </c>
      <c r="Z286" s="181">
        <v>0</v>
      </c>
      <c r="AA286" s="181">
        <v>11640</v>
      </c>
      <c r="AB286" s="181">
        <v>0</v>
      </c>
      <c r="AC286" s="181">
        <v>0</v>
      </c>
      <c r="AD286" s="181">
        <v>0</v>
      </c>
      <c r="AE286" s="181">
        <v>0</v>
      </c>
      <c r="AF286" s="181">
        <v>0</v>
      </c>
      <c r="AG286" s="181">
        <v>0</v>
      </c>
      <c r="AH286" s="181">
        <v>0</v>
      </c>
      <c r="AI286" s="181">
        <v>0</v>
      </c>
      <c r="AJ286" s="181">
        <v>0</v>
      </c>
      <c r="AK286" s="181">
        <v>0</v>
      </c>
      <c r="AL286" s="181">
        <v>0</v>
      </c>
      <c r="AM286" s="181">
        <v>0</v>
      </c>
      <c r="AN286" s="181">
        <v>0</v>
      </c>
      <c r="AO286" s="181">
        <v>0</v>
      </c>
      <c r="AP286" s="181">
        <v>0</v>
      </c>
      <c r="AQ286" s="181">
        <v>0</v>
      </c>
      <c r="AR286" s="181">
        <v>0</v>
      </c>
      <c r="AS286" s="181">
        <v>0</v>
      </c>
      <c r="AT286" s="181">
        <v>0</v>
      </c>
      <c r="AU286" s="181">
        <v>30413.08</v>
      </c>
      <c r="AV286" s="181">
        <v>0</v>
      </c>
      <c r="AW286" s="181">
        <v>0</v>
      </c>
      <c r="AX286" s="181">
        <v>0</v>
      </c>
      <c r="AY286" s="181">
        <v>0</v>
      </c>
      <c r="AZ286" s="181">
        <v>0</v>
      </c>
      <c r="BA286" s="181">
        <v>0</v>
      </c>
      <c r="BB286" s="181">
        <v>0</v>
      </c>
      <c r="BC286" s="181">
        <v>0</v>
      </c>
      <c r="BD286" s="181">
        <v>0</v>
      </c>
      <c r="BE286" s="181">
        <v>0</v>
      </c>
      <c r="BF286" s="181">
        <v>0</v>
      </c>
      <c r="BG286" s="181">
        <v>0</v>
      </c>
      <c r="BH286" s="181">
        <v>0</v>
      </c>
      <c r="BI286" s="181">
        <v>0</v>
      </c>
      <c r="BJ286" s="181">
        <v>0</v>
      </c>
      <c r="BK286" s="181">
        <v>0</v>
      </c>
      <c r="BL286" s="181">
        <v>0</v>
      </c>
      <c r="BM286" s="182" t="s">
        <v>467</v>
      </c>
      <c r="BN286" s="182" t="s">
        <v>467</v>
      </c>
      <c r="BO286" s="182" t="s">
        <v>467</v>
      </c>
      <c r="BP286" s="182" t="s">
        <v>467</v>
      </c>
      <c r="BQ286" s="182" t="s">
        <v>467</v>
      </c>
      <c r="BR286" s="182" t="s">
        <v>467</v>
      </c>
      <c r="BS286" s="182" t="s">
        <v>467</v>
      </c>
      <c r="BT286" s="182" t="s">
        <v>467</v>
      </c>
      <c r="BU286" s="182" t="s">
        <v>467</v>
      </c>
      <c r="BV286" s="182" t="s">
        <v>467</v>
      </c>
      <c r="BW286" s="182" t="s">
        <v>467</v>
      </c>
      <c r="BX286" s="182" t="s">
        <v>467</v>
      </c>
      <c r="BY286" s="182" t="s">
        <v>467</v>
      </c>
      <c r="BZ286" s="181">
        <v>0</v>
      </c>
      <c r="CA286" s="181">
        <v>0</v>
      </c>
      <c r="CB286" s="181">
        <v>0</v>
      </c>
      <c r="CC286" s="181">
        <v>0</v>
      </c>
      <c r="CD286" s="181">
        <v>0</v>
      </c>
      <c r="CE286" s="181">
        <v>0</v>
      </c>
      <c r="CF286" s="181">
        <v>0</v>
      </c>
      <c r="CG286" s="181">
        <v>0</v>
      </c>
      <c r="CH286" s="181">
        <v>0</v>
      </c>
      <c r="CI286" s="181">
        <v>0</v>
      </c>
      <c r="CJ286" s="181">
        <v>0</v>
      </c>
      <c r="CK286" s="181">
        <v>0</v>
      </c>
      <c r="CL286" s="181">
        <v>0</v>
      </c>
      <c r="CM286" s="181">
        <v>0</v>
      </c>
      <c r="CN286" s="181">
        <v>0</v>
      </c>
      <c r="CO286" s="181">
        <v>0</v>
      </c>
      <c r="CP286" s="181">
        <v>0</v>
      </c>
      <c r="CQ286" s="182" t="s">
        <v>467</v>
      </c>
      <c r="CR286" s="182" t="s">
        <v>467</v>
      </c>
      <c r="CS286" s="182" t="s">
        <v>467</v>
      </c>
      <c r="CT286" s="181">
        <v>0</v>
      </c>
      <c r="CU286" s="181">
        <v>0</v>
      </c>
      <c r="CV286" s="181">
        <v>0</v>
      </c>
      <c r="CW286" s="181">
        <v>0</v>
      </c>
      <c r="CX286" s="181">
        <v>0</v>
      </c>
      <c r="CY286" s="181">
        <v>0</v>
      </c>
      <c r="CZ286" s="182" t="s">
        <v>467</v>
      </c>
      <c r="DA286" s="182" t="s">
        <v>467</v>
      </c>
      <c r="DB286" s="182" t="s">
        <v>467</v>
      </c>
      <c r="DC286" s="181">
        <v>0</v>
      </c>
      <c r="DD286" s="181">
        <v>0</v>
      </c>
      <c r="DE286" s="181">
        <v>0</v>
      </c>
      <c r="DF286" s="181">
        <v>0</v>
      </c>
      <c r="DG286" s="183">
        <v>0</v>
      </c>
    </row>
    <row r="287" spans="1:111">
      <c r="A287" s="334" t="s">
        <v>1078</v>
      </c>
      <c r="B287" s="335" t="s">
        <v>504</v>
      </c>
      <c r="C287" s="335" t="s">
        <v>504</v>
      </c>
      <c r="D287" s="253" t="s">
        <v>1079</v>
      </c>
      <c r="E287" s="181">
        <v>100000</v>
      </c>
      <c r="F287" s="181">
        <v>0</v>
      </c>
      <c r="G287" s="181">
        <v>0</v>
      </c>
      <c r="H287" s="181">
        <v>0</v>
      </c>
      <c r="I287" s="181">
        <v>0</v>
      </c>
      <c r="J287" s="181">
        <v>0</v>
      </c>
      <c r="K287" s="181">
        <v>0</v>
      </c>
      <c r="L287" s="181">
        <v>0</v>
      </c>
      <c r="M287" s="181">
        <v>0</v>
      </c>
      <c r="N287" s="181">
        <v>0</v>
      </c>
      <c r="O287" s="181">
        <v>0</v>
      </c>
      <c r="P287" s="181">
        <v>0</v>
      </c>
      <c r="Q287" s="181">
        <v>0</v>
      </c>
      <c r="R287" s="181">
        <v>0</v>
      </c>
      <c r="S287" s="181">
        <v>0</v>
      </c>
      <c r="T287" s="181">
        <v>100000</v>
      </c>
      <c r="U287" s="181">
        <v>0</v>
      </c>
      <c r="V287" s="181">
        <v>0</v>
      </c>
      <c r="W287" s="181">
        <v>0</v>
      </c>
      <c r="X287" s="181">
        <v>0</v>
      </c>
      <c r="Y287" s="181">
        <v>0</v>
      </c>
      <c r="Z287" s="181">
        <v>0</v>
      </c>
      <c r="AA287" s="181">
        <v>0</v>
      </c>
      <c r="AB287" s="181">
        <v>0</v>
      </c>
      <c r="AC287" s="181">
        <v>0</v>
      </c>
      <c r="AD287" s="181">
        <v>0</v>
      </c>
      <c r="AE287" s="181">
        <v>0</v>
      </c>
      <c r="AF287" s="181">
        <v>0</v>
      </c>
      <c r="AG287" s="181">
        <v>0</v>
      </c>
      <c r="AH287" s="181">
        <v>0</v>
      </c>
      <c r="AI287" s="181">
        <v>0</v>
      </c>
      <c r="AJ287" s="181">
        <v>0</v>
      </c>
      <c r="AK287" s="181">
        <v>0</v>
      </c>
      <c r="AL287" s="181">
        <v>0</v>
      </c>
      <c r="AM287" s="181">
        <v>0</v>
      </c>
      <c r="AN287" s="181">
        <v>0</v>
      </c>
      <c r="AO287" s="181">
        <v>100000</v>
      </c>
      <c r="AP287" s="181">
        <v>0</v>
      </c>
      <c r="AQ287" s="181">
        <v>0</v>
      </c>
      <c r="AR287" s="181">
        <v>0</v>
      </c>
      <c r="AS287" s="181">
        <v>0</v>
      </c>
      <c r="AT287" s="181">
        <v>0</v>
      </c>
      <c r="AU287" s="181">
        <v>0</v>
      </c>
      <c r="AV287" s="181">
        <v>0</v>
      </c>
      <c r="AW287" s="181">
        <v>0</v>
      </c>
      <c r="AX287" s="181">
        <v>0</v>
      </c>
      <c r="AY287" s="181">
        <v>0</v>
      </c>
      <c r="AZ287" s="181">
        <v>0</v>
      </c>
      <c r="BA287" s="181">
        <v>0</v>
      </c>
      <c r="BB287" s="181">
        <v>0</v>
      </c>
      <c r="BC287" s="181">
        <v>0</v>
      </c>
      <c r="BD287" s="181">
        <v>0</v>
      </c>
      <c r="BE287" s="181">
        <v>0</v>
      </c>
      <c r="BF287" s="181">
        <v>0</v>
      </c>
      <c r="BG287" s="181">
        <v>0</v>
      </c>
      <c r="BH287" s="181">
        <v>0</v>
      </c>
      <c r="BI287" s="181">
        <v>0</v>
      </c>
      <c r="BJ287" s="181">
        <v>0</v>
      </c>
      <c r="BK287" s="181">
        <v>0</v>
      </c>
      <c r="BL287" s="181">
        <v>0</v>
      </c>
      <c r="BM287" s="182" t="s">
        <v>467</v>
      </c>
      <c r="BN287" s="182" t="s">
        <v>467</v>
      </c>
      <c r="BO287" s="182" t="s">
        <v>467</v>
      </c>
      <c r="BP287" s="182" t="s">
        <v>467</v>
      </c>
      <c r="BQ287" s="182" t="s">
        <v>467</v>
      </c>
      <c r="BR287" s="182" t="s">
        <v>467</v>
      </c>
      <c r="BS287" s="182" t="s">
        <v>467</v>
      </c>
      <c r="BT287" s="182" t="s">
        <v>467</v>
      </c>
      <c r="BU287" s="182" t="s">
        <v>467</v>
      </c>
      <c r="BV287" s="182" t="s">
        <v>467</v>
      </c>
      <c r="BW287" s="182" t="s">
        <v>467</v>
      </c>
      <c r="BX287" s="182" t="s">
        <v>467</v>
      </c>
      <c r="BY287" s="182" t="s">
        <v>467</v>
      </c>
      <c r="BZ287" s="181">
        <v>0</v>
      </c>
      <c r="CA287" s="181">
        <v>0</v>
      </c>
      <c r="CB287" s="181">
        <v>0</v>
      </c>
      <c r="CC287" s="181">
        <v>0</v>
      </c>
      <c r="CD287" s="181">
        <v>0</v>
      </c>
      <c r="CE287" s="181">
        <v>0</v>
      </c>
      <c r="CF287" s="181">
        <v>0</v>
      </c>
      <c r="CG287" s="181">
        <v>0</v>
      </c>
      <c r="CH287" s="181">
        <v>0</v>
      </c>
      <c r="CI287" s="181">
        <v>0</v>
      </c>
      <c r="CJ287" s="181">
        <v>0</v>
      </c>
      <c r="CK287" s="181">
        <v>0</v>
      </c>
      <c r="CL287" s="181">
        <v>0</v>
      </c>
      <c r="CM287" s="181">
        <v>0</v>
      </c>
      <c r="CN287" s="181">
        <v>0</v>
      </c>
      <c r="CO287" s="181">
        <v>0</v>
      </c>
      <c r="CP287" s="181">
        <v>0</v>
      </c>
      <c r="CQ287" s="182" t="s">
        <v>467</v>
      </c>
      <c r="CR287" s="182" t="s">
        <v>467</v>
      </c>
      <c r="CS287" s="182" t="s">
        <v>467</v>
      </c>
      <c r="CT287" s="181">
        <v>0</v>
      </c>
      <c r="CU287" s="181">
        <v>0</v>
      </c>
      <c r="CV287" s="181">
        <v>0</v>
      </c>
      <c r="CW287" s="181">
        <v>0</v>
      </c>
      <c r="CX287" s="181">
        <v>0</v>
      </c>
      <c r="CY287" s="181">
        <v>0</v>
      </c>
      <c r="CZ287" s="182" t="s">
        <v>467</v>
      </c>
      <c r="DA287" s="182" t="s">
        <v>467</v>
      </c>
      <c r="DB287" s="182" t="s">
        <v>467</v>
      </c>
      <c r="DC287" s="181">
        <v>0</v>
      </c>
      <c r="DD287" s="181">
        <v>0</v>
      </c>
      <c r="DE287" s="181">
        <v>0</v>
      </c>
      <c r="DF287" s="181">
        <v>0</v>
      </c>
      <c r="DG287" s="183">
        <v>0</v>
      </c>
    </row>
    <row r="288" spans="1:111">
      <c r="A288" s="334" t="s">
        <v>1080</v>
      </c>
      <c r="B288" s="335" t="s">
        <v>504</v>
      </c>
      <c r="C288" s="335" t="s">
        <v>504</v>
      </c>
      <c r="D288" s="253" t="s">
        <v>1081</v>
      </c>
      <c r="E288" s="181">
        <v>53299</v>
      </c>
      <c r="F288" s="181">
        <v>27972</v>
      </c>
      <c r="G288" s="181">
        <v>0</v>
      </c>
      <c r="H288" s="181">
        <v>0</v>
      </c>
      <c r="I288" s="181">
        <v>0</v>
      </c>
      <c r="J288" s="181">
        <v>27972</v>
      </c>
      <c r="K288" s="181">
        <v>0</v>
      </c>
      <c r="L288" s="181">
        <v>0</v>
      </c>
      <c r="M288" s="181">
        <v>0</v>
      </c>
      <c r="N288" s="181">
        <v>0</v>
      </c>
      <c r="O288" s="181">
        <v>0</v>
      </c>
      <c r="P288" s="181">
        <v>0</v>
      </c>
      <c r="Q288" s="181">
        <v>0</v>
      </c>
      <c r="R288" s="181">
        <v>0</v>
      </c>
      <c r="S288" s="181">
        <v>0</v>
      </c>
      <c r="T288" s="181">
        <v>25327</v>
      </c>
      <c r="U288" s="181">
        <v>2910</v>
      </c>
      <c r="V288" s="181">
        <v>0</v>
      </c>
      <c r="W288" s="181">
        <v>0</v>
      </c>
      <c r="X288" s="181">
        <v>0</v>
      </c>
      <c r="Y288" s="181">
        <v>0</v>
      </c>
      <c r="Z288" s="181">
        <v>0</v>
      </c>
      <c r="AA288" s="181">
        <v>0</v>
      </c>
      <c r="AB288" s="181">
        <v>0</v>
      </c>
      <c r="AC288" s="181">
        <v>0</v>
      </c>
      <c r="AD288" s="181">
        <v>8085</v>
      </c>
      <c r="AE288" s="181">
        <v>0</v>
      </c>
      <c r="AF288" s="181">
        <v>2355</v>
      </c>
      <c r="AG288" s="181">
        <v>0</v>
      </c>
      <c r="AH288" s="181">
        <v>2652</v>
      </c>
      <c r="AI288" s="181">
        <v>0</v>
      </c>
      <c r="AJ288" s="181">
        <v>1000</v>
      </c>
      <c r="AK288" s="181">
        <v>0</v>
      </c>
      <c r="AL288" s="181">
        <v>0</v>
      </c>
      <c r="AM288" s="181">
        <v>0</v>
      </c>
      <c r="AN288" s="181">
        <v>0</v>
      </c>
      <c r="AO288" s="181">
        <v>0</v>
      </c>
      <c r="AP288" s="181">
        <v>8325</v>
      </c>
      <c r="AQ288" s="181">
        <v>0</v>
      </c>
      <c r="AR288" s="181">
        <v>0</v>
      </c>
      <c r="AS288" s="181">
        <v>0</v>
      </c>
      <c r="AT288" s="181">
        <v>0</v>
      </c>
      <c r="AU288" s="181">
        <v>0</v>
      </c>
      <c r="AV288" s="181">
        <v>0</v>
      </c>
      <c r="AW288" s="181">
        <v>0</v>
      </c>
      <c r="AX288" s="181">
        <v>0</v>
      </c>
      <c r="AY288" s="181">
        <v>0</v>
      </c>
      <c r="AZ288" s="181">
        <v>0</v>
      </c>
      <c r="BA288" s="181">
        <v>0</v>
      </c>
      <c r="BB288" s="181">
        <v>0</v>
      </c>
      <c r="BC288" s="181">
        <v>0</v>
      </c>
      <c r="BD288" s="181">
        <v>0</v>
      </c>
      <c r="BE288" s="181">
        <v>0</v>
      </c>
      <c r="BF288" s="181">
        <v>0</v>
      </c>
      <c r="BG288" s="181">
        <v>0</v>
      </c>
      <c r="BH288" s="181">
        <v>0</v>
      </c>
      <c r="BI288" s="181">
        <v>0</v>
      </c>
      <c r="BJ288" s="181">
        <v>0</v>
      </c>
      <c r="BK288" s="181">
        <v>0</v>
      </c>
      <c r="BL288" s="181">
        <v>0</v>
      </c>
      <c r="BM288" s="182" t="s">
        <v>467</v>
      </c>
      <c r="BN288" s="182" t="s">
        <v>467</v>
      </c>
      <c r="BO288" s="182" t="s">
        <v>467</v>
      </c>
      <c r="BP288" s="182" t="s">
        <v>467</v>
      </c>
      <c r="BQ288" s="182" t="s">
        <v>467</v>
      </c>
      <c r="BR288" s="182" t="s">
        <v>467</v>
      </c>
      <c r="BS288" s="182" t="s">
        <v>467</v>
      </c>
      <c r="BT288" s="182" t="s">
        <v>467</v>
      </c>
      <c r="BU288" s="182" t="s">
        <v>467</v>
      </c>
      <c r="BV288" s="182" t="s">
        <v>467</v>
      </c>
      <c r="BW288" s="182" t="s">
        <v>467</v>
      </c>
      <c r="BX288" s="182" t="s">
        <v>467</v>
      </c>
      <c r="BY288" s="182" t="s">
        <v>467</v>
      </c>
      <c r="BZ288" s="181">
        <v>0</v>
      </c>
      <c r="CA288" s="181">
        <v>0</v>
      </c>
      <c r="CB288" s="181">
        <v>0</v>
      </c>
      <c r="CC288" s="181">
        <v>0</v>
      </c>
      <c r="CD288" s="181">
        <v>0</v>
      </c>
      <c r="CE288" s="181">
        <v>0</v>
      </c>
      <c r="CF288" s="181">
        <v>0</v>
      </c>
      <c r="CG288" s="181">
        <v>0</v>
      </c>
      <c r="CH288" s="181">
        <v>0</v>
      </c>
      <c r="CI288" s="181">
        <v>0</v>
      </c>
      <c r="CJ288" s="181">
        <v>0</v>
      </c>
      <c r="CK288" s="181">
        <v>0</v>
      </c>
      <c r="CL288" s="181">
        <v>0</v>
      </c>
      <c r="CM288" s="181">
        <v>0</v>
      </c>
      <c r="CN288" s="181">
        <v>0</v>
      </c>
      <c r="CO288" s="181">
        <v>0</v>
      </c>
      <c r="CP288" s="181">
        <v>0</v>
      </c>
      <c r="CQ288" s="182" t="s">
        <v>467</v>
      </c>
      <c r="CR288" s="182" t="s">
        <v>467</v>
      </c>
      <c r="CS288" s="182" t="s">
        <v>467</v>
      </c>
      <c r="CT288" s="181">
        <v>0</v>
      </c>
      <c r="CU288" s="181">
        <v>0</v>
      </c>
      <c r="CV288" s="181">
        <v>0</v>
      </c>
      <c r="CW288" s="181">
        <v>0</v>
      </c>
      <c r="CX288" s="181">
        <v>0</v>
      </c>
      <c r="CY288" s="181">
        <v>0</v>
      </c>
      <c r="CZ288" s="182" t="s">
        <v>467</v>
      </c>
      <c r="DA288" s="182" t="s">
        <v>467</v>
      </c>
      <c r="DB288" s="182" t="s">
        <v>467</v>
      </c>
      <c r="DC288" s="181">
        <v>0</v>
      </c>
      <c r="DD288" s="181">
        <v>0</v>
      </c>
      <c r="DE288" s="181">
        <v>0</v>
      </c>
      <c r="DF288" s="181">
        <v>0</v>
      </c>
      <c r="DG288" s="183">
        <v>0</v>
      </c>
    </row>
    <row r="289" spans="1:111">
      <c r="A289" s="334" t="s">
        <v>1082</v>
      </c>
      <c r="B289" s="335" t="s">
        <v>504</v>
      </c>
      <c r="C289" s="335" t="s">
        <v>504</v>
      </c>
      <c r="D289" s="253" t="s">
        <v>1083</v>
      </c>
      <c r="E289" s="181">
        <v>1586840.38</v>
      </c>
      <c r="F289" s="181">
        <v>1407477.48</v>
      </c>
      <c r="G289" s="181">
        <v>522086</v>
      </c>
      <c r="H289" s="181">
        <v>322990</v>
      </c>
      <c r="I289" s="181">
        <v>386243</v>
      </c>
      <c r="J289" s="181">
        <v>65328</v>
      </c>
      <c r="K289" s="181">
        <v>101948</v>
      </c>
      <c r="L289" s="181">
        <v>0</v>
      </c>
      <c r="M289" s="181">
        <v>0</v>
      </c>
      <c r="N289" s="181">
        <v>0</v>
      </c>
      <c r="O289" s="181">
        <v>0</v>
      </c>
      <c r="P289" s="181">
        <v>8882.48</v>
      </c>
      <c r="Q289" s="181">
        <v>0</v>
      </c>
      <c r="R289" s="181">
        <v>0</v>
      </c>
      <c r="S289" s="181">
        <v>0</v>
      </c>
      <c r="T289" s="181">
        <v>176962.9</v>
      </c>
      <c r="U289" s="181">
        <v>21155</v>
      </c>
      <c r="V289" s="181">
        <v>0</v>
      </c>
      <c r="W289" s="181">
        <v>0</v>
      </c>
      <c r="X289" s="181">
        <v>0</v>
      </c>
      <c r="Y289" s="181">
        <v>0</v>
      </c>
      <c r="Z289" s="181">
        <v>0</v>
      </c>
      <c r="AA289" s="181">
        <v>13080</v>
      </c>
      <c r="AB289" s="181">
        <v>0</v>
      </c>
      <c r="AC289" s="181">
        <v>0</v>
      </c>
      <c r="AD289" s="181">
        <v>15230</v>
      </c>
      <c r="AE289" s="181">
        <v>0</v>
      </c>
      <c r="AF289" s="181">
        <v>0</v>
      </c>
      <c r="AG289" s="181">
        <v>0</v>
      </c>
      <c r="AH289" s="181">
        <v>0</v>
      </c>
      <c r="AI289" s="181">
        <v>0</v>
      </c>
      <c r="AJ289" s="181">
        <v>0</v>
      </c>
      <c r="AK289" s="181">
        <v>0</v>
      </c>
      <c r="AL289" s="181">
        <v>0</v>
      </c>
      <c r="AM289" s="181">
        <v>0</v>
      </c>
      <c r="AN289" s="181">
        <v>0</v>
      </c>
      <c r="AO289" s="181">
        <v>0</v>
      </c>
      <c r="AP289" s="181">
        <v>21987.9</v>
      </c>
      <c r="AQ289" s="181">
        <v>0</v>
      </c>
      <c r="AR289" s="181">
        <v>0</v>
      </c>
      <c r="AS289" s="181">
        <v>81600</v>
      </c>
      <c r="AT289" s="181">
        <v>0</v>
      </c>
      <c r="AU289" s="181">
        <v>23910</v>
      </c>
      <c r="AV289" s="181">
        <v>2400</v>
      </c>
      <c r="AW289" s="181">
        <v>0</v>
      </c>
      <c r="AX289" s="181">
        <v>0</v>
      </c>
      <c r="AY289" s="181">
        <v>0</v>
      </c>
      <c r="AZ289" s="181">
        <v>0</v>
      </c>
      <c r="BA289" s="181">
        <v>0</v>
      </c>
      <c r="BB289" s="181">
        <v>0</v>
      </c>
      <c r="BC289" s="181">
        <v>0</v>
      </c>
      <c r="BD289" s="181">
        <v>0</v>
      </c>
      <c r="BE289" s="181">
        <v>1600</v>
      </c>
      <c r="BF289" s="181">
        <v>0</v>
      </c>
      <c r="BG289" s="181">
        <v>800</v>
      </c>
      <c r="BH289" s="181">
        <v>0</v>
      </c>
      <c r="BI289" s="181">
        <v>0</v>
      </c>
      <c r="BJ289" s="181">
        <v>0</v>
      </c>
      <c r="BK289" s="181">
        <v>0</v>
      </c>
      <c r="BL289" s="181">
        <v>0</v>
      </c>
      <c r="BM289" s="182" t="s">
        <v>467</v>
      </c>
      <c r="BN289" s="182" t="s">
        <v>467</v>
      </c>
      <c r="BO289" s="182" t="s">
        <v>467</v>
      </c>
      <c r="BP289" s="182" t="s">
        <v>467</v>
      </c>
      <c r="BQ289" s="182" t="s">
        <v>467</v>
      </c>
      <c r="BR289" s="182" t="s">
        <v>467</v>
      </c>
      <c r="BS289" s="182" t="s">
        <v>467</v>
      </c>
      <c r="BT289" s="182" t="s">
        <v>467</v>
      </c>
      <c r="BU289" s="182" t="s">
        <v>467</v>
      </c>
      <c r="BV289" s="182" t="s">
        <v>467</v>
      </c>
      <c r="BW289" s="182" t="s">
        <v>467</v>
      </c>
      <c r="BX289" s="182" t="s">
        <v>467</v>
      </c>
      <c r="BY289" s="182" t="s">
        <v>467</v>
      </c>
      <c r="BZ289" s="181">
        <v>0</v>
      </c>
      <c r="CA289" s="181">
        <v>0</v>
      </c>
      <c r="CB289" s="181">
        <v>0</v>
      </c>
      <c r="CC289" s="181">
        <v>0</v>
      </c>
      <c r="CD289" s="181">
        <v>0</v>
      </c>
      <c r="CE289" s="181">
        <v>0</v>
      </c>
      <c r="CF289" s="181">
        <v>0</v>
      </c>
      <c r="CG289" s="181">
        <v>0</v>
      </c>
      <c r="CH289" s="181">
        <v>0</v>
      </c>
      <c r="CI289" s="181">
        <v>0</v>
      </c>
      <c r="CJ289" s="181">
        <v>0</v>
      </c>
      <c r="CK289" s="181">
        <v>0</v>
      </c>
      <c r="CL289" s="181">
        <v>0</v>
      </c>
      <c r="CM289" s="181">
        <v>0</v>
      </c>
      <c r="CN289" s="181">
        <v>0</v>
      </c>
      <c r="CO289" s="181">
        <v>0</v>
      </c>
      <c r="CP289" s="181">
        <v>0</v>
      </c>
      <c r="CQ289" s="182" t="s">
        <v>467</v>
      </c>
      <c r="CR289" s="182" t="s">
        <v>467</v>
      </c>
      <c r="CS289" s="182" t="s">
        <v>467</v>
      </c>
      <c r="CT289" s="181">
        <v>0</v>
      </c>
      <c r="CU289" s="181">
        <v>0</v>
      </c>
      <c r="CV289" s="181">
        <v>0</v>
      </c>
      <c r="CW289" s="181">
        <v>0</v>
      </c>
      <c r="CX289" s="181">
        <v>0</v>
      </c>
      <c r="CY289" s="181">
        <v>0</v>
      </c>
      <c r="CZ289" s="182" t="s">
        <v>467</v>
      </c>
      <c r="DA289" s="182" t="s">
        <v>467</v>
      </c>
      <c r="DB289" s="182" t="s">
        <v>467</v>
      </c>
      <c r="DC289" s="181">
        <v>0</v>
      </c>
      <c r="DD289" s="181">
        <v>0</v>
      </c>
      <c r="DE289" s="181">
        <v>0</v>
      </c>
      <c r="DF289" s="181">
        <v>0</v>
      </c>
      <c r="DG289" s="183">
        <v>0</v>
      </c>
    </row>
    <row r="290" spans="1:111">
      <c r="A290" s="334" t="s">
        <v>1084</v>
      </c>
      <c r="B290" s="335" t="s">
        <v>504</v>
      </c>
      <c r="C290" s="335" t="s">
        <v>504</v>
      </c>
      <c r="D290" s="253" t="s">
        <v>625</v>
      </c>
      <c r="E290" s="181">
        <v>1520859</v>
      </c>
      <c r="F290" s="181">
        <v>1363886</v>
      </c>
      <c r="G290" s="181">
        <v>522086</v>
      </c>
      <c r="H290" s="181">
        <v>322990</v>
      </c>
      <c r="I290" s="181">
        <v>386243</v>
      </c>
      <c r="J290" s="181">
        <v>65328</v>
      </c>
      <c r="K290" s="181">
        <v>58614</v>
      </c>
      <c r="L290" s="181">
        <v>0</v>
      </c>
      <c r="M290" s="181">
        <v>0</v>
      </c>
      <c r="N290" s="181">
        <v>0</v>
      </c>
      <c r="O290" s="181">
        <v>0</v>
      </c>
      <c r="P290" s="181">
        <v>8625</v>
      </c>
      <c r="Q290" s="181">
        <v>0</v>
      </c>
      <c r="R290" s="181">
        <v>0</v>
      </c>
      <c r="S290" s="181">
        <v>0</v>
      </c>
      <c r="T290" s="181">
        <v>154573</v>
      </c>
      <c r="U290" s="181">
        <v>21155</v>
      </c>
      <c r="V290" s="181">
        <v>0</v>
      </c>
      <c r="W290" s="181">
        <v>0</v>
      </c>
      <c r="X290" s="181">
        <v>0</v>
      </c>
      <c r="Y290" s="181">
        <v>0</v>
      </c>
      <c r="Z290" s="181">
        <v>0</v>
      </c>
      <c r="AA290" s="181">
        <v>13080</v>
      </c>
      <c r="AB290" s="181">
        <v>0</v>
      </c>
      <c r="AC290" s="181">
        <v>0</v>
      </c>
      <c r="AD290" s="181">
        <v>0</v>
      </c>
      <c r="AE290" s="181">
        <v>0</v>
      </c>
      <c r="AF290" s="181">
        <v>0</v>
      </c>
      <c r="AG290" s="181">
        <v>0</v>
      </c>
      <c r="AH290" s="181">
        <v>0</v>
      </c>
      <c r="AI290" s="181">
        <v>0</v>
      </c>
      <c r="AJ290" s="181">
        <v>0</v>
      </c>
      <c r="AK290" s="181">
        <v>0</v>
      </c>
      <c r="AL290" s="181">
        <v>0</v>
      </c>
      <c r="AM290" s="181">
        <v>0</v>
      </c>
      <c r="AN290" s="181">
        <v>0</v>
      </c>
      <c r="AO290" s="181">
        <v>0</v>
      </c>
      <c r="AP290" s="181">
        <v>14828</v>
      </c>
      <c r="AQ290" s="181">
        <v>0</v>
      </c>
      <c r="AR290" s="181">
        <v>0</v>
      </c>
      <c r="AS290" s="181">
        <v>81600</v>
      </c>
      <c r="AT290" s="181">
        <v>0</v>
      </c>
      <c r="AU290" s="181">
        <v>23910</v>
      </c>
      <c r="AV290" s="181">
        <v>2400</v>
      </c>
      <c r="AW290" s="181">
        <v>0</v>
      </c>
      <c r="AX290" s="181">
        <v>0</v>
      </c>
      <c r="AY290" s="181">
        <v>0</v>
      </c>
      <c r="AZ290" s="181">
        <v>0</v>
      </c>
      <c r="BA290" s="181">
        <v>0</v>
      </c>
      <c r="BB290" s="181">
        <v>0</v>
      </c>
      <c r="BC290" s="181">
        <v>0</v>
      </c>
      <c r="BD290" s="181">
        <v>0</v>
      </c>
      <c r="BE290" s="181">
        <v>1600</v>
      </c>
      <c r="BF290" s="181">
        <v>0</v>
      </c>
      <c r="BG290" s="181">
        <v>800</v>
      </c>
      <c r="BH290" s="181">
        <v>0</v>
      </c>
      <c r="BI290" s="181">
        <v>0</v>
      </c>
      <c r="BJ290" s="181">
        <v>0</v>
      </c>
      <c r="BK290" s="181">
        <v>0</v>
      </c>
      <c r="BL290" s="181">
        <v>0</v>
      </c>
      <c r="BM290" s="182" t="s">
        <v>467</v>
      </c>
      <c r="BN290" s="182" t="s">
        <v>467</v>
      </c>
      <c r="BO290" s="182" t="s">
        <v>467</v>
      </c>
      <c r="BP290" s="182" t="s">
        <v>467</v>
      </c>
      <c r="BQ290" s="182" t="s">
        <v>467</v>
      </c>
      <c r="BR290" s="182" t="s">
        <v>467</v>
      </c>
      <c r="BS290" s="182" t="s">
        <v>467</v>
      </c>
      <c r="BT290" s="182" t="s">
        <v>467</v>
      </c>
      <c r="BU290" s="182" t="s">
        <v>467</v>
      </c>
      <c r="BV290" s="182" t="s">
        <v>467</v>
      </c>
      <c r="BW290" s="182" t="s">
        <v>467</v>
      </c>
      <c r="BX290" s="182" t="s">
        <v>467</v>
      </c>
      <c r="BY290" s="182" t="s">
        <v>467</v>
      </c>
      <c r="BZ290" s="181">
        <v>0</v>
      </c>
      <c r="CA290" s="181">
        <v>0</v>
      </c>
      <c r="CB290" s="181">
        <v>0</v>
      </c>
      <c r="CC290" s="181">
        <v>0</v>
      </c>
      <c r="CD290" s="181">
        <v>0</v>
      </c>
      <c r="CE290" s="181">
        <v>0</v>
      </c>
      <c r="CF290" s="181">
        <v>0</v>
      </c>
      <c r="CG290" s="181">
        <v>0</v>
      </c>
      <c r="CH290" s="181">
        <v>0</v>
      </c>
      <c r="CI290" s="181">
        <v>0</v>
      </c>
      <c r="CJ290" s="181">
        <v>0</v>
      </c>
      <c r="CK290" s="181">
        <v>0</v>
      </c>
      <c r="CL290" s="181">
        <v>0</v>
      </c>
      <c r="CM290" s="181">
        <v>0</v>
      </c>
      <c r="CN290" s="181">
        <v>0</v>
      </c>
      <c r="CO290" s="181">
        <v>0</v>
      </c>
      <c r="CP290" s="181">
        <v>0</v>
      </c>
      <c r="CQ290" s="182" t="s">
        <v>467</v>
      </c>
      <c r="CR290" s="182" t="s">
        <v>467</v>
      </c>
      <c r="CS290" s="182" t="s">
        <v>467</v>
      </c>
      <c r="CT290" s="181">
        <v>0</v>
      </c>
      <c r="CU290" s="181">
        <v>0</v>
      </c>
      <c r="CV290" s="181">
        <v>0</v>
      </c>
      <c r="CW290" s="181">
        <v>0</v>
      </c>
      <c r="CX290" s="181">
        <v>0</v>
      </c>
      <c r="CY290" s="181">
        <v>0</v>
      </c>
      <c r="CZ290" s="182" t="s">
        <v>467</v>
      </c>
      <c r="DA290" s="182" t="s">
        <v>467</v>
      </c>
      <c r="DB290" s="182" t="s">
        <v>467</v>
      </c>
      <c r="DC290" s="181">
        <v>0</v>
      </c>
      <c r="DD290" s="181">
        <v>0</v>
      </c>
      <c r="DE290" s="181">
        <v>0</v>
      </c>
      <c r="DF290" s="181">
        <v>0</v>
      </c>
      <c r="DG290" s="183">
        <v>0</v>
      </c>
    </row>
    <row r="291" spans="1:111">
      <c r="A291" s="334" t="s">
        <v>1085</v>
      </c>
      <c r="B291" s="335" t="s">
        <v>504</v>
      </c>
      <c r="C291" s="335" t="s">
        <v>504</v>
      </c>
      <c r="D291" s="253" t="s">
        <v>1086</v>
      </c>
      <c r="E291" s="181">
        <v>65981.38</v>
      </c>
      <c r="F291" s="181">
        <v>43591.48</v>
      </c>
      <c r="G291" s="181">
        <v>0</v>
      </c>
      <c r="H291" s="181">
        <v>0</v>
      </c>
      <c r="I291" s="181">
        <v>0</v>
      </c>
      <c r="J291" s="181">
        <v>0</v>
      </c>
      <c r="K291" s="181">
        <v>43334</v>
      </c>
      <c r="L291" s="181">
        <v>0</v>
      </c>
      <c r="M291" s="181">
        <v>0</v>
      </c>
      <c r="N291" s="181">
        <v>0</v>
      </c>
      <c r="O291" s="181">
        <v>0</v>
      </c>
      <c r="P291" s="181">
        <v>257.48</v>
      </c>
      <c r="Q291" s="181">
        <v>0</v>
      </c>
      <c r="R291" s="181">
        <v>0</v>
      </c>
      <c r="S291" s="181">
        <v>0</v>
      </c>
      <c r="T291" s="181">
        <v>22389.9</v>
      </c>
      <c r="U291" s="181">
        <v>0</v>
      </c>
      <c r="V291" s="181">
        <v>0</v>
      </c>
      <c r="W291" s="181">
        <v>0</v>
      </c>
      <c r="X291" s="181">
        <v>0</v>
      </c>
      <c r="Y291" s="181">
        <v>0</v>
      </c>
      <c r="Z291" s="181">
        <v>0</v>
      </c>
      <c r="AA291" s="181">
        <v>0</v>
      </c>
      <c r="AB291" s="181">
        <v>0</v>
      </c>
      <c r="AC291" s="181">
        <v>0</v>
      </c>
      <c r="AD291" s="181">
        <v>15230</v>
      </c>
      <c r="AE291" s="181">
        <v>0</v>
      </c>
      <c r="AF291" s="181">
        <v>0</v>
      </c>
      <c r="AG291" s="181">
        <v>0</v>
      </c>
      <c r="AH291" s="181">
        <v>0</v>
      </c>
      <c r="AI291" s="181">
        <v>0</v>
      </c>
      <c r="AJ291" s="181">
        <v>0</v>
      </c>
      <c r="AK291" s="181">
        <v>0</v>
      </c>
      <c r="AL291" s="181">
        <v>0</v>
      </c>
      <c r="AM291" s="181">
        <v>0</v>
      </c>
      <c r="AN291" s="181">
        <v>0</v>
      </c>
      <c r="AO291" s="181">
        <v>0</v>
      </c>
      <c r="AP291" s="181">
        <v>7159.9</v>
      </c>
      <c r="AQ291" s="181">
        <v>0</v>
      </c>
      <c r="AR291" s="181">
        <v>0</v>
      </c>
      <c r="AS291" s="181">
        <v>0</v>
      </c>
      <c r="AT291" s="181">
        <v>0</v>
      </c>
      <c r="AU291" s="181">
        <v>0</v>
      </c>
      <c r="AV291" s="181">
        <v>0</v>
      </c>
      <c r="AW291" s="181">
        <v>0</v>
      </c>
      <c r="AX291" s="181">
        <v>0</v>
      </c>
      <c r="AY291" s="181">
        <v>0</v>
      </c>
      <c r="AZ291" s="181">
        <v>0</v>
      </c>
      <c r="BA291" s="181">
        <v>0</v>
      </c>
      <c r="BB291" s="181">
        <v>0</v>
      </c>
      <c r="BC291" s="181">
        <v>0</v>
      </c>
      <c r="BD291" s="181">
        <v>0</v>
      </c>
      <c r="BE291" s="181">
        <v>0</v>
      </c>
      <c r="BF291" s="181">
        <v>0</v>
      </c>
      <c r="BG291" s="181">
        <v>0</v>
      </c>
      <c r="BH291" s="181">
        <v>0</v>
      </c>
      <c r="BI291" s="181">
        <v>0</v>
      </c>
      <c r="BJ291" s="181">
        <v>0</v>
      </c>
      <c r="BK291" s="181">
        <v>0</v>
      </c>
      <c r="BL291" s="181">
        <v>0</v>
      </c>
      <c r="BM291" s="182" t="s">
        <v>467</v>
      </c>
      <c r="BN291" s="182" t="s">
        <v>467</v>
      </c>
      <c r="BO291" s="182" t="s">
        <v>467</v>
      </c>
      <c r="BP291" s="182" t="s">
        <v>467</v>
      </c>
      <c r="BQ291" s="182" t="s">
        <v>467</v>
      </c>
      <c r="BR291" s="182" t="s">
        <v>467</v>
      </c>
      <c r="BS291" s="182" t="s">
        <v>467</v>
      </c>
      <c r="BT291" s="182" t="s">
        <v>467</v>
      </c>
      <c r="BU291" s="182" t="s">
        <v>467</v>
      </c>
      <c r="BV291" s="182" t="s">
        <v>467</v>
      </c>
      <c r="BW291" s="182" t="s">
        <v>467</v>
      </c>
      <c r="BX291" s="182" t="s">
        <v>467</v>
      </c>
      <c r="BY291" s="182" t="s">
        <v>467</v>
      </c>
      <c r="BZ291" s="181">
        <v>0</v>
      </c>
      <c r="CA291" s="181">
        <v>0</v>
      </c>
      <c r="CB291" s="181">
        <v>0</v>
      </c>
      <c r="CC291" s="181">
        <v>0</v>
      </c>
      <c r="CD291" s="181">
        <v>0</v>
      </c>
      <c r="CE291" s="181">
        <v>0</v>
      </c>
      <c r="CF291" s="181">
        <v>0</v>
      </c>
      <c r="CG291" s="181">
        <v>0</v>
      </c>
      <c r="CH291" s="181">
        <v>0</v>
      </c>
      <c r="CI291" s="181">
        <v>0</v>
      </c>
      <c r="CJ291" s="181">
        <v>0</v>
      </c>
      <c r="CK291" s="181">
        <v>0</v>
      </c>
      <c r="CL291" s="181">
        <v>0</v>
      </c>
      <c r="CM291" s="181">
        <v>0</v>
      </c>
      <c r="CN291" s="181">
        <v>0</v>
      </c>
      <c r="CO291" s="181">
        <v>0</v>
      </c>
      <c r="CP291" s="181">
        <v>0</v>
      </c>
      <c r="CQ291" s="182" t="s">
        <v>467</v>
      </c>
      <c r="CR291" s="182" t="s">
        <v>467</v>
      </c>
      <c r="CS291" s="182" t="s">
        <v>467</v>
      </c>
      <c r="CT291" s="181">
        <v>0</v>
      </c>
      <c r="CU291" s="181">
        <v>0</v>
      </c>
      <c r="CV291" s="181">
        <v>0</v>
      </c>
      <c r="CW291" s="181">
        <v>0</v>
      </c>
      <c r="CX291" s="181">
        <v>0</v>
      </c>
      <c r="CY291" s="181">
        <v>0</v>
      </c>
      <c r="CZ291" s="182" t="s">
        <v>467</v>
      </c>
      <c r="DA291" s="182" t="s">
        <v>467</v>
      </c>
      <c r="DB291" s="182" t="s">
        <v>467</v>
      </c>
      <c r="DC291" s="181">
        <v>0</v>
      </c>
      <c r="DD291" s="181">
        <v>0</v>
      </c>
      <c r="DE291" s="181">
        <v>0</v>
      </c>
      <c r="DF291" s="181">
        <v>0</v>
      </c>
      <c r="DG291" s="183">
        <v>0</v>
      </c>
    </row>
    <row r="292" spans="1:111">
      <c r="A292" s="334" t="s">
        <v>1087</v>
      </c>
      <c r="B292" s="335" t="s">
        <v>504</v>
      </c>
      <c r="C292" s="335" t="s">
        <v>504</v>
      </c>
      <c r="D292" s="253" t="s">
        <v>1088</v>
      </c>
      <c r="E292" s="181">
        <v>170000</v>
      </c>
      <c r="F292" s="181">
        <v>0</v>
      </c>
      <c r="G292" s="181">
        <v>0</v>
      </c>
      <c r="H292" s="181">
        <v>0</v>
      </c>
      <c r="I292" s="181">
        <v>0</v>
      </c>
      <c r="J292" s="181">
        <v>0</v>
      </c>
      <c r="K292" s="181">
        <v>0</v>
      </c>
      <c r="L292" s="181">
        <v>0</v>
      </c>
      <c r="M292" s="181">
        <v>0</v>
      </c>
      <c r="N292" s="181">
        <v>0</v>
      </c>
      <c r="O292" s="181">
        <v>0</v>
      </c>
      <c r="P292" s="181">
        <v>0</v>
      </c>
      <c r="Q292" s="181">
        <v>0</v>
      </c>
      <c r="R292" s="181">
        <v>0</v>
      </c>
      <c r="S292" s="181">
        <v>0</v>
      </c>
      <c r="T292" s="181">
        <v>170000</v>
      </c>
      <c r="U292" s="181">
        <v>0</v>
      </c>
      <c r="V292" s="181">
        <v>0</v>
      </c>
      <c r="W292" s="181">
        <v>0</v>
      </c>
      <c r="X292" s="181">
        <v>0</v>
      </c>
      <c r="Y292" s="181">
        <v>0</v>
      </c>
      <c r="Z292" s="181">
        <v>0</v>
      </c>
      <c r="AA292" s="181">
        <v>0</v>
      </c>
      <c r="AB292" s="181">
        <v>0</v>
      </c>
      <c r="AC292" s="181">
        <v>0</v>
      </c>
      <c r="AD292" s="181">
        <v>0</v>
      </c>
      <c r="AE292" s="181">
        <v>0</v>
      </c>
      <c r="AF292" s="181">
        <v>0</v>
      </c>
      <c r="AG292" s="181">
        <v>0</v>
      </c>
      <c r="AH292" s="181">
        <v>0</v>
      </c>
      <c r="AI292" s="181">
        <v>0</v>
      </c>
      <c r="AJ292" s="181">
        <v>0</v>
      </c>
      <c r="AK292" s="181">
        <v>0</v>
      </c>
      <c r="AL292" s="181">
        <v>0</v>
      </c>
      <c r="AM292" s="181">
        <v>0</v>
      </c>
      <c r="AN292" s="181">
        <v>0</v>
      </c>
      <c r="AO292" s="181">
        <v>170000</v>
      </c>
      <c r="AP292" s="181">
        <v>0</v>
      </c>
      <c r="AQ292" s="181">
        <v>0</v>
      </c>
      <c r="AR292" s="181">
        <v>0</v>
      </c>
      <c r="AS292" s="181">
        <v>0</v>
      </c>
      <c r="AT292" s="181">
        <v>0</v>
      </c>
      <c r="AU292" s="181">
        <v>0</v>
      </c>
      <c r="AV292" s="181">
        <v>0</v>
      </c>
      <c r="AW292" s="181">
        <v>0</v>
      </c>
      <c r="AX292" s="181">
        <v>0</v>
      </c>
      <c r="AY292" s="181">
        <v>0</v>
      </c>
      <c r="AZ292" s="181">
        <v>0</v>
      </c>
      <c r="BA292" s="181">
        <v>0</v>
      </c>
      <c r="BB292" s="181">
        <v>0</v>
      </c>
      <c r="BC292" s="181">
        <v>0</v>
      </c>
      <c r="BD292" s="181">
        <v>0</v>
      </c>
      <c r="BE292" s="181">
        <v>0</v>
      </c>
      <c r="BF292" s="181">
        <v>0</v>
      </c>
      <c r="BG292" s="181">
        <v>0</v>
      </c>
      <c r="BH292" s="181">
        <v>0</v>
      </c>
      <c r="BI292" s="181">
        <v>0</v>
      </c>
      <c r="BJ292" s="181">
        <v>0</v>
      </c>
      <c r="BK292" s="181">
        <v>0</v>
      </c>
      <c r="BL292" s="181">
        <v>0</v>
      </c>
      <c r="BM292" s="182" t="s">
        <v>467</v>
      </c>
      <c r="BN292" s="182" t="s">
        <v>467</v>
      </c>
      <c r="BO292" s="182" t="s">
        <v>467</v>
      </c>
      <c r="BP292" s="182" t="s">
        <v>467</v>
      </c>
      <c r="BQ292" s="182" t="s">
        <v>467</v>
      </c>
      <c r="BR292" s="182" t="s">
        <v>467</v>
      </c>
      <c r="BS292" s="182" t="s">
        <v>467</v>
      </c>
      <c r="BT292" s="182" t="s">
        <v>467</v>
      </c>
      <c r="BU292" s="182" t="s">
        <v>467</v>
      </c>
      <c r="BV292" s="182" t="s">
        <v>467</v>
      </c>
      <c r="BW292" s="182" t="s">
        <v>467</v>
      </c>
      <c r="BX292" s="182" t="s">
        <v>467</v>
      </c>
      <c r="BY292" s="182" t="s">
        <v>467</v>
      </c>
      <c r="BZ292" s="181">
        <v>0</v>
      </c>
      <c r="CA292" s="181">
        <v>0</v>
      </c>
      <c r="CB292" s="181">
        <v>0</v>
      </c>
      <c r="CC292" s="181">
        <v>0</v>
      </c>
      <c r="CD292" s="181">
        <v>0</v>
      </c>
      <c r="CE292" s="181">
        <v>0</v>
      </c>
      <c r="CF292" s="181">
        <v>0</v>
      </c>
      <c r="CG292" s="181">
        <v>0</v>
      </c>
      <c r="CH292" s="181">
        <v>0</v>
      </c>
      <c r="CI292" s="181">
        <v>0</v>
      </c>
      <c r="CJ292" s="181">
        <v>0</v>
      </c>
      <c r="CK292" s="181">
        <v>0</v>
      </c>
      <c r="CL292" s="181">
        <v>0</v>
      </c>
      <c r="CM292" s="181">
        <v>0</v>
      </c>
      <c r="CN292" s="181">
        <v>0</v>
      </c>
      <c r="CO292" s="181">
        <v>0</v>
      </c>
      <c r="CP292" s="181">
        <v>0</v>
      </c>
      <c r="CQ292" s="182" t="s">
        <v>467</v>
      </c>
      <c r="CR292" s="182" t="s">
        <v>467</v>
      </c>
      <c r="CS292" s="182" t="s">
        <v>467</v>
      </c>
      <c r="CT292" s="181">
        <v>0</v>
      </c>
      <c r="CU292" s="181">
        <v>0</v>
      </c>
      <c r="CV292" s="181">
        <v>0</v>
      </c>
      <c r="CW292" s="181">
        <v>0</v>
      </c>
      <c r="CX292" s="181">
        <v>0</v>
      </c>
      <c r="CY292" s="181">
        <v>0</v>
      </c>
      <c r="CZ292" s="182" t="s">
        <v>467</v>
      </c>
      <c r="DA292" s="182" t="s">
        <v>467</v>
      </c>
      <c r="DB292" s="182" t="s">
        <v>467</v>
      </c>
      <c r="DC292" s="181">
        <v>0</v>
      </c>
      <c r="DD292" s="181">
        <v>0</v>
      </c>
      <c r="DE292" s="181">
        <v>0</v>
      </c>
      <c r="DF292" s="181">
        <v>0</v>
      </c>
      <c r="DG292" s="183">
        <v>0</v>
      </c>
    </row>
    <row r="293" spans="1:111">
      <c r="A293" s="334" t="s">
        <v>1089</v>
      </c>
      <c r="B293" s="335" t="s">
        <v>504</v>
      </c>
      <c r="C293" s="335" t="s">
        <v>504</v>
      </c>
      <c r="D293" s="253" t="s">
        <v>1090</v>
      </c>
      <c r="E293" s="181">
        <v>170000</v>
      </c>
      <c r="F293" s="181">
        <v>0</v>
      </c>
      <c r="G293" s="181">
        <v>0</v>
      </c>
      <c r="H293" s="181">
        <v>0</v>
      </c>
      <c r="I293" s="181">
        <v>0</v>
      </c>
      <c r="J293" s="181">
        <v>0</v>
      </c>
      <c r="K293" s="181">
        <v>0</v>
      </c>
      <c r="L293" s="181">
        <v>0</v>
      </c>
      <c r="M293" s="181">
        <v>0</v>
      </c>
      <c r="N293" s="181">
        <v>0</v>
      </c>
      <c r="O293" s="181">
        <v>0</v>
      </c>
      <c r="P293" s="181">
        <v>0</v>
      </c>
      <c r="Q293" s="181">
        <v>0</v>
      </c>
      <c r="R293" s="181">
        <v>0</v>
      </c>
      <c r="S293" s="181">
        <v>0</v>
      </c>
      <c r="T293" s="181">
        <v>170000</v>
      </c>
      <c r="U293" s="181">
        <v>0</v>
      </c>
      <c r="V293" s="181">
        <v>0</v>
      </c>
      <c r="W293" s="181">
        <v>0</v>
      </c>
      <c r="X293" s="181">
        <v>0</v>
      </c>
      <c r="Y293" s="181">
        <v>0</v>
      </c>
      <c r="Z293" s="181">
        <v>0</v>
      </c>
      <c r="AA293" s="181">
        <v>0</v>
      </c>
      <c r="AB293" s="181">
        <v>0</v>
      </c>
      <c r="AC293" s="181">
        <v>0</v>
      </c>
      <c r="AD293" s="181">
        <v>0</v>
      </c>
      <c r="AE293" s="181">
        <v>0</v>
      </c>
      <c r="AF293" s="181">
        <v>0</v>
      </c>
      <c r="AG293" s="181">
        <v>0</v>
      </c>
      <c r="AH293" s="181">
        <v>0</v>
      </c>
      <c r="AI293" s="181">
        <v>0</v>
      </c>
      <c r="AJ293" s="181">
        <v>0</v>
      </c>
      <c r="AK293" s="181">
        <v>0</v>
      </c>
      <c r="AL293" s="181">
        <v>0</v>
      </c>
      <c r="AM293" s="181">
        <v>0</v>
      </c>
      <c r="AN293" s="181">
        <v>0</v>
      </c>
      <c r="AO293" s="181">
        <v>170000</v>
      </c>
      <c r="AP293" s="181">
        <v>0</v>
      </c>
      <c r="AQ293" s="181">
        <v>0</v>
      </c>
      <c r="AR293" s="181">
        <v>0</v>
      </c>
      <c r="AS293" s="181">
        <v>0</v>
      </c>
      <c r="AT293" s="181">
        <v>0</v>
      </c>
      <c r="AU293" s="181">
        <v>0</v>
      </c>
      <c r="AV293" s="181">
        <v>0</v>
      </c>
      <c r="AW293" s="181">
        <v>0</v>
      </c>
      <c r="AX293" s="181">
        <v>0</v>
      </c>
      <c r="AY293" s="181">
        <v>0</v>
      </c>
      <c r="AZ293" s="181">
        <v>0</v>
      </c>
      <c r="BA293" s="181">
        <v>0</v>
      </c>
      <c r="BB293" s="181">
        <v>0</v>
      </c>
      <c r="BC293" s="181">
        <v>0</v>
      </c>
      <c r="BD293" s="181">
        <v>0</v>
      </c>
      <c r="BE293" s="181">
        <v>0</v>
      </c>
      <c r="BF293" s="181">
        <v>0</v>
      </c>
      <c r="BG293" s="181">
        <v>0</v>
      </c>
      <c r="BH293" s="181">
        <v>0</v>
      </c>
      <c r="BI293" s="181">
        <v>0</v>
      </c>
      <c r="BJ293" s="181">
        <v>0</v>
      </c>
      <c r="BK293" s="181">
        <v>0</v>
      </c>
      <c r="BL293" s="181">
        <v>0</v>
      </c>
      <c r="BM293" s="182" t="s">
        <v>467</v>
      </c>
      <c r="BN293" s="182" t="s">
        <v>467</v>
      </c>
      <c r="BO293" s="182" t="s">
        <v>467</v>
      </c>
      <c r="BP293" s="182" t="s">
        <v>467</v>
      </c>
      <c r="BQ293" s="182" t="s">
        <v>467</v>
      </c>
      <c r="BR293" s="182" t="s">
        <v>467</v>
      </c>
      <c r="BS293" s="182" t="s">
        <v>467</v>
      </c>
      <c r="BT293" s="182" t="s">
        <v>467</v>
      </c>
      <c r="BU293" s="182" t="s">
        <v>467</v>
      </c>
      <c r="BV293" s="182" t="s">
        <v>467</v>
      </c>
      <c r="BW293" s="182" t="s">
        <v>467</v>
      </c>
      <c r="BX293" s="182" t="s">
        <v>467</v>
      </c>
      <c r="BY293" s="182" t="s">
        <v>467</v>
      </c>
      <c r="BZ293" s="181">
        <v>0</v>
      </c>
      <c r="CA293" s="181">
        <v>0</v>
      </c>
      <c r="CB293" s="181">
        <v>0</v>
      </c>
      <c r="CC293" s="181">
        <v>0</v>
      </c>
      <c r="CD293" s="181">
        <v>0</v>
      </c>
      <c r="CE293" s="181">
        <v>0</v>
      </c>
      <c r="CF293" s="181">
        <v>0</v>
      </c>
      <c r="CG293" s="181">
        <v>0</v>
      </c>
      <c r="CH293" s="181">
        <v>0</v>
      </c>
      <c r="CI293" s="181">
        <v>0</v>
      </c>
      <c r="CJ293" s="181">
        <v>0</v>
      </c>
      <c r="CK293" s="181">
        <v>0</v>
      </c>
      <c r="CL293" s="181">
        <v>0</v>
      </c>
      <c r="CM293" s="181">
        <v>0</v>
      </c>
      <c r="CN293" s="181">
        <v>0</v>
      </c>
      <c r="CO293" s="181">
        <v>0</v>
      </c>
      <c r="CP293" s="181">
        <v>0</v>
      </c>
      <c r="CQ293" s="182" t="s">
        <v>467</v>
      </c>
      <c r="CR293" s="182" t="s">
        <v>467</v>
      </c>
      <c r="CS293" s="182" t="s">
        <v>467</v>
      </c>
      <c r="CT293" s="181">
        <v>0</v>
      </c>
      <c r="CU293" s="181">
        <v>0</v>
      </c>
      <c r="CV293" s="181">
        <v>0</v>
      </c>
      <c r="CW293" s="181">
        <v>0</v>
      </c>
      <c r="CX293" s="181">
        <v>0</v>
      </c>
      <c r="CY293" s="181">
        <v>0</v>
      </c>
      <c r="CZ293" s="182" t="s">
        <v>467</v>
      </c>
      <c r="DA293" s="182" t="s">
        <v>467</v>
      </c>
      <c r="DB293" s="182" t="s">
        <v>467</v>
      </c>
      <c r="DC293" s="181">
        <v>0</v>
      </c>
      <c r="DD293" s="181">
        <v>0</v>
      </c>
      <c r="DE293" s="181">
        <v>0</v>
      </c>
      <c r="DF293" s="181">
        <v>0</v>
      </c>
      <c r="DG293" s="183">
        <v>0</v>
      </c>
    </row>
    <row r="294" spans="1:111">
      <c r="A294" s="334" t="s">
        <v>1091</v>
      </c>
      <c r="B294" s="335" t="s">
        <v>504</v>
      </c>
      <c r="C294" s="335" t="s">
        <v>504</v>
      </c>
      <c r="D294" s="253" t="s">
        <v>279</v>
      </c>
      <c r="E294" s="181">
        <v>350321150.19999999</v>
      </c>
      <c r="F294" s="181">
        <v>2998362</v>
      </c>
      <c r="G294" s="181">
        <v>977923</v>
      </c>
      <c r="H294" s="181">
        <v>885780</v>
      </c>
      <c r="I294" s="181">
        <v>984298</v>
      </c>
      <c r="J294" s="181">
        <v>82251</v>
      </c>
      <c r="K294" s="181">
        <v>0</v>
      </c>
      <c r="L294" s="181">
        <v>0</v>
      </c>
      <c r="M294" s="181">
        <v>0</v>
      </c>
      <c r="N294" s="181">
        <v>0</v>
      </c>
      <c r="O294" s="181">
        <v>0</v>
      </c>
      <c r="P294" s="181">
        <v>0</v>
      </c>
      <c r="Q294" s="181">
        <v>0</v>
      </c>
      <c r="R294" s="181">
        <v>0</v>
      </c>
      <c r="S294" s="181">
        <v>68110</v>
      </c>
      <c r="T294" s="181">
        <v>261223.85</v>
      </c>
      <c r="U294" s="181">
        <v>19733</v>
      </c>
      <c r="V294" s="181">
        <v>0</v>
      </c>
      <c r="W294" s="181">
        <v>0</v>
      </c>
      <c r="X294" s="181">
        <v>44</v>
      </c>
      <c r="Y294" s="181">
        <v>15000</v>
      </c>
      <c r="Z294" s="181">
        <v>0</v>
      </c>
      <c r="AA294" s="181">
        <v>21500</v>
      </c>
      <c r="AB294" s="181">
        <v>0</v>
      </c>
      <c r="AC294" s="181">
        <v>0</v>
      </c>
      <c r="AD294" s="181">
        <v>33117</v>
      </c>
      <c r="AE294" s="181">
        <v>0</v>
      </c>
      <c r="AF294" s="181">
        <v>0</v>
      </c>
      <c r="AG294" s="181">
        <v>0</v>
      </c>
      <c r="AH294" s="181">
        <v>0</v>
      </c>
      <c r="AI294" s="181">
        <v>0</v>
      </c>
      <c r="AJ294" s="181">
        <v>5000</v>
      </c>
      <c r="AK294" s="181">
        <v>0</v>
      </c>
      <c r="AL294" s="181">
        <v>0</v>
      </c>
      <c r="AM294" s="181">
        <v>0</v>
      </c>
      <c r="AN294" s="181">
        <v>0</v>
      </c>
      <c r="AO294" s="181">
        <v>0</v>
      </c>
      <c r="AP294" s="181">
        <v>46886</v>
      </c>
      <c r="AQ294" s="181">
        <v>0</v>
      </c>
      <c r="AR294" s="181">
        <v>19943.849999999999</v>
      </c>
      <c r="AS294" s="181">
        <v>0</v>
      </c>
      <c r="AT294" s="181">
        <v>0</v>
      </c>
      <c r="AU294" s="181">
        <v>100000</v>
      </c>
      <c r="AV294" s="181">
        <v>74835</v>
      </c>
      <c r="AW294" s="181">
        <v>0</v>
      </c>
      <c r="AX294" s="181">
        <v>0</v>
      </c>
      <c r="AY294" s="181">
        <v>0</v>
      </c>
      <c r="AZ294" s="181">
        <v>49560</v>
      </c>
      <c r="BA294" s="181">
        <v>11475</v>
      </c>
      <c r="BB294" s="181">
        <v>0</v>
      </c>
      <c r="BC294" s="181">
        <v>0</v>
      </c>
      <c r="BD294" s="181">
        <v>0</v>
      </c>
      <c r="BE294" s="181">
        <v>0</v>
      </c>
      <c r="BF294" s="181">
        <v>0</v>
      </c>
      <c r="BG294" s="181">
        <v>13800</v>
      </c>
      <c r="BH294" s="181">
        <v>0</v>
      </c>
      <c r="BI294" s="181">
        <v>0</v>
      </c>
      <c r="BJ294" s="181">
        <v>0</v>
      </c>
      <c r="BK294" s="181">
        <v>0</v>
      </c>
      <c r="BL294" s="181">
        <v>0</v>
      </c>
      <c r="BM294" s="182" t="s">
        <v>467</v>
      </c>
      <c r="BN294" s="182" t="s">
        <v>467</v>
      </c>
      <c r="BO294" s="182" t="s">
        <v>467</v>
      </c>
      <c r="BP294" s="182" t="s">
        <v>467</v>
      </c>
      <c r="BQ294" s="182" t="s">
        <v>467</v>
      </c>
      <c r="BR294" s="182" t="s">
        <v>467</v>
      </c>
      <c r="BS294" s="182" t="s">
        <v>467</v>
      </c>
      <c r="BT294" s="182" t="s">
        <v>467</v>
      </c>
      <c r="BU294" s="182" t="s">
        <v>467</v>
      </c>
      <c r="BV294" s="182" t="s">
        <v>467</v>
      </c>
      <c r="BW294" s="182" t="s">
        <v>467</v>
      </c>
      <c r="BX294" s="182" t="s">
        <v>467</v>
      </c>
      <c r="BY294" s="182" t="s">
        <v>467</v>
      </c>
      <c r="BZ294" s="181">
        <v>306986729.35000002</v>
      </c>
      <c r="CA294" s="181">
        <v>0</v>
      </c>
      <c r="CB294" s="181">
        <v>0</v>
      </c>
      <c r="CC294" s="181">
        <v>306986729.35000002</v>
      </c>
      <c r="CD294" s="181">
        <v>0</v>
      </c>
      <c r="CE294" s="181">
        <v>0</v>
      </c>
      <c r="CF294" s="181">
        <v>0</v>
      </c>
      <c r="CG294" s="181">
        <v>0</v>
      </c>
      <c r="CH294" s="181">
        <v>0</v>
      </c>
      <c r="CI294" s="181">
        <v>0</v>
      </c>
      <c r="CJ294" s="181">
        <v>0</v>
      </c>
      <c r="CK294" s="181">
        <v>0</v>
      </c>
      <c r="CL294" s="181">
        <v>0</v>
      </c>
      <c r="CM294" s="181">
        <v>0</v>
      </c>
      <c r="CN294" s="181">
        <v>0</v>
      </c>
      <c r="CO294" s="181">
        <v>0</v>
      </c>
      <c r="CP294" s="181">
        <v>0</v>
      </c>
      <c r="CQ294" s="182" t="s">
        <v>467</v>
      </c>
      <c r="CR294" s="182" t="s">
        <v>467</v>
      </c>
      <c r="CS294" s="182" t="s">
        <v>467</v>
      </c>
      <c r="CT294" s="181">
        <v>40000000</v>
      </c>
      <c r="CU294" s="181">
        <v>40000000</v>
      </c>
      <c r="CV294" s="181">
        <v>0</v>
      </c>
      <c r="CW294" s="181">
        <v>0</v>
      </c>
      <c r="CX294" s="181">
        <v>0</v>
      </c>
      <c r="CY294" s="181">
        <v>0</v>
      </c>
      <c r="CZ294" s="182" t="s">
        <v>467</v>
      </c>
      <c r="DA294" s="182" t="s">
        <v>467</v>
      </c>
      <c r="DB294" s="182" t="s">
        <v>467</v>
      </c>
      <c r="DC294" s="181">
        <v>0</v>
      </c>
      <c r="DD294" s="181">
        <v>0</v>
      </c>
      <c r="DE294" s="181">
        <v>0</v>
      </c>
      <c r="DF294" s="181">
        <v>0</v>
      </c>
      <c r="DG294" s="183">
        <v>0</v>
      </c>
    </row>
    <row r="295" spans="1:111">
      <c r="A295" s="334" t="s">
        <v>1092</v>
      </c>
      <c r="B295" s="335" t="s">
        <v>504</v>
      </c>
      <c r="C295" s="335" t="s">
        <v>504</v>
      </c>
      <c r="D295" s="253" t="s">
        <v>1093</v>
      </c>
      <c r="E295" s="181">
        <v>53694420.850000001</v>
      </c>
      <c r="F295" s="181">
        <v>2998362</v>
      </c>
      <c r="G295" s="181">
        <v>977923</v>
      </c>
      <c r="H295" s="181">
        <v>885780</v>
      </c>
      <c r="I295" s="181">
        <v>984298</v>
      </c>
      <c r="J295" s="181">
        <v>82251</v>
      </c>
      <c r="K295" s="181">
        <v>0</v>
      </c>
      <c r="L295" s="181">
        <v>0</v>
      </c>
      <c r="M295" s="181">
        <v>0</v>
      </c>
      <c r="N295" s="181">
        <v>0</v>
      </c>
      <c r="O295" s="181">
        <v>0</v>
      </c>
      <c r="P295" s="181">
        <v>0</v>
      </c>
      <c r="Q295" s="181">
        <v>0</v>
      </c>
      <c r="R295" s="181">
        <v>0</v>
      </c>
      <c r="S295" s="181">
        <v>68110</v>
      </c>
      <c r="T295" s="181">
        <v>261223.85</v>
      </c>
      <c r="U295" s="181">
        <v>19733</v>
      </c>
      <c r="V295" s="181">
        <v>0</v>
      </c>
      <c r="W295" s="181">
        <v>0</v>
      </c>
      <c r="X295" s="181">
        <v>44</v>
      </c>
      <c r="Y295" s="181">
        <v>15000</v>
      </c>
      <c r="Z295" s="181">
        <v>0</v>
      </c>
      <c r="AA295" s="181">
        <v>21500</v>
      </c>
      <c r="AB295" s="181">
        <v>0</v>
      </c>
      <c r="AC295" s="181">
        <v>0</v>
      </c>
      <c r="AD295" s="181">
        <v>33117</v>
      </c>
      <c r="AE295" s="181">
        <v>0</v>
      </c>
      <c r="AF295" s="181">
        <v>0</v>
      </c>
      <c r="AG295" s="181">
        <v>0</v>
      </c>
      <c r="AH295" s="181">
        <v>0</v>
      </c>
      <c r="AI295" s="181">
        <v>0</v>
      </c>
      <c r="AJ295" s="181">
        <v>5000</v>
      </c>
      <c r="AK295" s="181">
        <v>0</v>
      </c>
      <c r="AL295" s="181">
        <v>0</v>
      </c>
      <c r="AM295" s="181">
        <v>0</v>
      </c>
      <c r="AN295" s="181">
        <v>0</v>
      </c>
      <c r="AO295" s="181">
        <v>0</v>
      </c>
      <c r="AP295" s="181">
        <v>46886</v>
      </c>
      <c r="AQ295" s="181">
        <v>0</v>
      </c>
      <c r="AR295" s="181">
        <v>19943.849999999999</v>
      </c>
      <c r="AS295" s="181">
        <v>0</v>
      </c>
      <c r="AT295" s="181">
        <v>0</v>
      </c>
      <c r="AU295" s="181">
        <v>100000</v>
      </c>
      <c r="AV295" s="181">
        <v>74835</v>
      </c>
      <c r="AW295" s="181">
        <v>0</v>
      </c>
      <c r="AX295" s="181">
        <v>0</v>
      </c>
      <c r="AY295" s="181">
        <v>0</v>
      </c>
      <c r="AZ295" s="181">
        <v>49560</v>
      </c>
      <c r="BA295" s="181">
        <v>11475</v>
      </c>
      <c r="BB295" s="181">
        <v>0</v>
      </c>
      <c r="BC295" s="181">
        <v>0</v>
      </c>
      <c r="BD295" s="181">
        <v>0</v>
      </c>
      <c r="BE295" s="181">
        <v>0</v>
      </c>
      <c r="BF295" s="181">
        <v>0</v>
      </c>
      <c r="BG295" s="181">
        <v>13800</v>
      </c>
      <c r="BH295" s="181">
        <v>0</v>
      </c>
      <c r="BI295" s="181">
        <v>0</v>
      </c>
      <c r="BJ295" s="181">
        <v>0</v>
      </c>
      <c r="BK295" s="181">
        <v>0</v>
      </c>
      <c r="BL295" s="181">
        <v>0</v>
      </c>
      <c r="BM295" s="182" t="s">
        <v>467</v>
      </c>
      <c r="BN295" s="182" t="s">
        <v>467</v>
      </c>
      <c r="BO295" s="182" t="s">
        <v>467</v>
      </c>
      <c r="BP295" s="182" t="s">
        <v>467</v>
      </c>
      <c r="BQ295" s="182" t="s">
        <v>467</v>
      </c>
      <c r="BR295" s="182" t="s">
        <v>467</v>
      </c>
      <c r="BS295" s="182" t="s">
        <v>467</v>
      </c>
      <c r="BT295" s="182" t="s">
        <v>467</v>
      </c>
      <c r="BU295" s="182" t="s">
        <v>467</v>
      </c>
      <c r="BV295" s="182" t="s">
        <v>467</v>
      </c>
      <c r="BW295" s="182" t="s">
        <v>467</v>
      </c>
      <c r="BX295" s="182" t="s">
        <v>467</v>
      </c>
      <c r="BY295" s="182" t="s">
        <v>467</v>
      </c>
      <c r="BZ295" s="181">
        <v>10360000</v>
      </c>
      <c r="CA295" s="181">
        <v>0</v>
      </c>
      <c r="CB295" s="181">
        <v>0</v>
      </c>
      <c r="CC295" s="181">
        <v>10360000</v>
      </c>
      <c r="CD295" s="181">
        <v>0</v>
      </c>
      <c r="CE295" s="181">
        <v>0</v>
      </c>
      <c r="CF295" s="181">
        <v>0</v>
      </c>
      <c r="CG295" s="181">
        <v>0</v>
      </c>
      <c r="CH295" s="181">
        <v>0</v>
      </c>
      <c r="CI295" s="181">
        <v>0</v>
      </c>
      <c r="CJ295" s="181">
        <v>0</v>
      </c>
      <c r="CK295" s="181">
        <v>0</v>
      </c>
      <c r="CL295" s="181">
        <v>0</v>
      </c>
      <c r="CM295" s="181">
        <v>0</v>
      </c>
      <c r="CN295" s="181">
        <v>0</v>
      </c>
      <c r="CO295" s="181">
        <v>0</v>
      </c>
      <c r="CP295" s="181">
        <v>0</v>
      </c>
      <c r="CQ295" s="182" t="s">
        <v>467</v>
      </c>
      <c r="CR295" s="182" t="s">
        <v>467</v>
      </c>
      <c r="CS295" s="182" t="s">
        <v>467</v>
      </c>
      <c r="CT295" s="181">
        <v>40000000</v>
      </c>
      <c r="CU295" s="181">
        <v>40000000</v>
      </c>
      <c r="CV295" s="181">
        <v>0</v>
      </c>
      <c r="CW295" s="181">
        <v>0</v>
      </c>
      <c r="CX295" s="181">
        <v>0</v>
      </c>
      <c r="CY295" s="181">
        <v>0</v>
      </c>
      <c r="CZ295" s="182" t="s">
        <v>467</v>
      </c>
      <c r="DA295" s="182" t="s">
        <v>467</v>
      </c>
      <c r="DB295" s="182" t="s">
        <v>467</v>
      </c>
      <c r="DC295" s="181">
        <v>0</v>
      </c>
      <c r="DD295" s="181">
        <v>0</v>
      </c>
      <c r="DE295" s="181">
        <v>0</v>
      </c>
      <c r="DF295" s="181">
        <v>0</v>
      </c>
      <c r="DG295" s="183">
        <v>0</v>
      </c>
    </row>
    <row r="296" spans="1:111">
      <c r="A296" s="334" t="s">
        <v>1094</v>
      </c>
      <c r="B296" s="335" t="s">
        <v>504</v>
      </c>
      <c r="C296" s="335" t="s">
        <v>504</v>
      </c>
      <c r="D296" s="253" t="s">
        <v>625</v>
      </c>
      <c r="E296" s="181">
        <v>3222945.85</v>
      </c>
      <c r="F296" s="181">
        <v>2998362</v>
      </c>
      <c r="G296" s="181">
        <v>977923</v>
      </c>
      <c r="H296" s="181">
        <v>885780</v>
      </c>
      <c r="I296" s="181">
        <v>984298</v>
      </c>
      <c r="J296" s="181">
        <v>82251</v>
      </c>
      <c r="K296" s="181">
        <v>0</v>
      </c>
      <c r="L296" s="181">
        <v>0</v>
      </c>
      <c r="M296" s="181">
        <v>0</v>
      </c>
      <c r="N296" s="181">
        <v>0</v>
      </c>
      <c r="O296" s="181">
        <v>0</v>
      </c>
      <c r="P296" s="181">
        <v>0</v>
      </c>
      <c r="Q296" s="181">
        <v>0</v>
      </c>
      <c r="R296" s="181">
        <v>0</v>
      </c>
      <c r="S296" s="181">
        <v>68110</v>
      </c>
      <c r="T296" s="181">
        <v>161223.85</v>
      </c>
      <c r="U296" s="181">
        <v>19733</v>
      </c>
      <c r="V296" s="181">
        <v>0</v>
      </c>
      <c r="W296" s="181">
        <v>0</v>
      </c>
      <c r="X296" s="181">
        <v>44</v>
      </c>
      <c r="Y296" s="181">
        <v>15000</v>
      </c>
      <c r="Z296" s="181">
        <v>0</v>
      </c>
      <c r="AA296" s="181">
        <v>21500</v>
      </c>
      <c r="AB296" s="181">
        <v>0</v>
      </c>
      <c r="AC296" s="181">
        <v>0</v>
      </c>
      <c r="AD296" s="181">
        <v>33117</v>
      </c>
      <c r="AE296" s="181">
        <v>0</v>
      </c>
      <c r="AF296" s="181">
        <v>0</v>
      </c>
      <c r="AG296" s="181">
        <v>0</v>
      </c>
      <c r="AH296" s="181">
        <v>0</v>
      </c>
      <c r="AI296" s="181">
        <v>0</v>
      </c>
      <c r="AJ296" s="181">
        <v>5000</v>
      </c>
      <c r="AK296" s="181">
        <v>0</v>
      </c>
      <c r="AL296" s="181">
        <v>0</v>
      </c>
      <c r="AM296" s="181">
        <v>0</v>
      </c>
      <c r="AN296" s="181">
        <v>0</v>
      </c>
      <c r="AO296" s="181">
        <v>0</v>
      </c>
      <c r="AP296" s="181">
        <v>46886</v>
      </c>
      <c r="AQ296" s="181">
        <v>0</v>
      </c>
      <c r="AR296" s="181">
        <v>19943.849999999999</v>
      </c>
      <c r="AS296" s="181">
        <v>0</v>
      </c>
      <c r="AT296" s="181">
        <v>0</v>
      </c>
      <c r="AU296" s="181">
        <v>0</v>
      </c>
      <c r="AV296" s="181">
        <v>63360</v>
      </c>
      <c r="AW296" s="181">
        <v>0</v>
      </c>
      <c r="AX296" s="181">
        <v>0</v>
      </c>
      <c r="AY296" s="181">
        <v>0</v>
      </c>
      <c r="AZ296" s="181">
        <v>49560</v>
      </c>
      <c r="BA296" s="181">
        <v>0</v>
      </c>
      <c r="BB296" s="181">
        <v>0</v>
      </c>
      <c r="BC296" s="181">
        <v>0</v>
      </c>
      <c r="BD296" s="181">
        <v>0</v>
      </c>
      <c r="BE296" s="181">
        <v>0</v>
      </c>
      <c r="BF296" s="181">
        <v>0</v>
      </c>
      <c r="BG296" s="181">
        <v>13800</v>
      </c>
      <c r="BH296" s="181">
        <v>0</v>
      </c>
      <c r="BI296" s="181">
        <v>0</v>
      </c>
      <c r="BJ296" s="181">
        <v>0</v>
      </c>
      <c r="BK296" s="181">
        <v>0</v>
      </c>
      <c r="BL296" s="181">
        <v>0</v>
      </c>
      <c r="BM296" s="182" t="s">
        <v>467</v>
      </c>
      <c r="BN296" s="182" t="s">
        <v>467</v>
      </c>
      <c r="BO296" s="182" t="s">
        <v>467</v>
      </c>
      <c r="BP296" s="182" t="s">
        <v>467</v>
      </c>
      <c r="BQ296" s="182" t="s">
        <v>467</v>
      </c>
      <c r="BR296" s="182" t="s">
        <v>467</v>
      </c>
      <c r="BS296" s="182" t="s">
        <v>467</v>
      </c>
      <c r="BT296" s="182" t="s">
        <v>467</v>
      </c>
      <c r="BU296" s="182" t="s">
        <v>467</v>
      </c>
      <c r="BV296" s="182" t="s">
        <v>467</v>
      </c>
      <c r="BW296" s="182" t="s">
        <v>467</v>
      </c>
      <c r="BX296" s="182" t="s">
        <v>467</v>
      </c>
      <c r="BY296" s="182" t="s">
        <v>467</v>
      </c>
      <c r="BZ296" s="181">
        <v>0</v>
      </c>
      <c r="CA296" s="181">
        <v>0</v>
      </c>
      <c r="CB296" s="181">
        <v>0</v>
      </c>
      <c r="CC296" s="181">
        <v>0</v>
      </c>
      <c r="CD296" s="181">
        <v>0</v>
      </c>
      <c r="CE296" s="181">
        <v>0</v>
      </c>
      <c r="CF296" s="181">
        <v>0</v>
      </c>
      <c r="CG296" s="181">
        <v>0</v>
      </c>
      <c r="CH296" s="181">
        <v>0</v>
      </c>
      <c r="CI296" s="181">
        <v>0</v>
      </c>
      <c r="CJ296" s="181">
        <v>0</v>
      </c>
      <c r="CK296" s="181">
        <v>0</v>
      </c>
      <c r="CL296" s="181">
        <v>0</v>
      </c>
      <c r="CM296" s="181">
        <v>0</v>
      </c>
      <c r="CN296" s="181">
        <v>0</v>
      </c>
      <c r="CO296" s="181">
        <v>0</v>
      </c>
      <c r="CP296" s="181">
        <v>0</v>
      </c>
      <c r="CQ296" s="182" t="s">
        <v>467</v>
      </c>
      <c r="CR296" s="182" t="s">
        <v>467</v>
      </c>
      <c r="CS296" s="182" t="s">
        <v>467</v>
      </c>
      <c r="CT296" s="181">
        <v>0</v>
      </c>
      <c r="CU296" s="181">
        <v>0</v>
      </c>
      <c r="CV296" s="181">
        <v>0</v>
      </c>
      <c r="CW296" s="181">
        <v>0</v>
      </c>
      <c r="CX296" s="181">
        <v>0</v>
      </c>
      <c r="CY296" s="181">
        <v>0</v>
      </c>
      <c r="CZ296" s="182" t="s">
        <v>467</v>
      </c>
      <c r="DA296" s="182" t="s">
        <v>467</v>
      </c>
      <c r="DB296" s="182" t="s">
        <v>467</v>
      </c>
      <c r="DC296" s="181">
        <v>0</v>
      </c>
      <c r="DD296" s="181">
        <v>0</v>
      </c>
      <c r="DE296" s="181">
        <v>0</v>
      </c>
      <c r="DF296" s="181">
        <v>0</v>
      </c>
      <c r="DG296" s="183">
        <v>0</v>
      </c>
    </row>
    <row r="297" spans="1:111">
      <c r="A297" s="334" t="s">
        <v>1095</v>
      </c>
      <c r="B297" s="335" t="s">
        <v>504</v>
      </c>
      <c r="C297" s="335" t="s">
        <v>504</v>
      </c>
      <c r="D297" s="253" t="s">
        <v>638</v>
      </c>
      <c r="E297" s="181">
        <v>100000</v>
      </c>
      <c r="F297" s="181">
        <v>0</v>
      </c>
      <c r="G297" s="181">
        <v>0</v>
      </c>
      <c r="H297" s="181">
        <v>0</v>
      </c>
      <c r="I297" s="181">
        <v>0</v>
      </c>
      <c r="J297" s="181">
        <v>0</v>
      </c>
      <c r="K297" s="181">
        <v>0</v>
      </c>
      <c r="L297" s="181">
        <v>0</v>
      </c>
      <c r="M297" s="181">
        <v>0</v>
      </c>
      <c r="N297" s="181">
        <v>0</v>
      </c>
      <c r="O297" s="181">
        <v>0</v>
      </c>
      <c r="P297" s="181">
        <v>0</v>
      </c>
      <c r="Q297" s="181">
        <v>0</v>
      </c>
      <c r="R297" s="181">
        <v>0</v>
      </c>
      <c r="S297" s="181">
        <v>0</v>
      </c>
      <c r="T297" s="181">
        <v>100000</v>
      </c>
      <c r="U297" s="181">
        <v>0</v>
      </c>
      <c r="V297" s="181">
        <v>0</v>
      </c>
      <c r="W297" s="181">
        <v>0</v>
      </c>
      <c r="X297" s="181">
        <v>0</v>
      </c>
      <c r="Y297" s="181">
        <v>0</v>
      </c>
      <c r="Z297" s="181">
        <v>0</v>
      </c>
      <c r="AA297" s="181">
        <v>0</v>
      </c>
      <c r="AB297" s="181">
        <v>0</v>
      </c>
      <c r="AC297" s="181">
        <v>0</v>
      </c>
      <c r="AD297" s="181">
        <v>0</v>
      </c>
      <c r="AE297" s="181">
        <v>0</v>
      </c>
      <c r="AF297" s="181">
        <v>0</v>
      </c>
      <c r="AG297" s="181">
        <v>0</v>
      </c>
      <c r="AH297" s="181">
        <v>0</v>
      </c>
      <c r="AI297" s="181">
        <v>0</v>
      </c>
      <c r="AJ297" s="181">
        <v>0</v>
      </c>
      <c r="AK297" s="181">
        <v>0</v>
      </c>
      <c r="AL297" s="181">
        <v>0</v>
      </c>
      <c r="AM297" s="181">
        <v>0</v>
      </c>
      <c r="AN297" s="181">
        <v>0</v>
      </c>
      <c r="AO297" s="181">
        <v>0</v>
      </c>
      <c r="AP297" s="181">
        <v>0</v>
      </c>
      <c r="AQ297" s="181">
        <v>0</v>
      </c>
      <c r="AR297" s="181">
        <v>0</v>
      </c>
      <c r="AS297" s="181">
        <v>0</v>
      </c>
      <c r="AT297" s="181">
        <v>0</v>
      </c>
      <c r="AU297" s="181">
        <v>100000</v>
      </c>
      <c r="AV297" s="181">
        <v>0</v>
      </c>
      <c r="AW297" s="181">
        <v>0</v>
      </c>
      <c r="AX297" s="181">
        <v>0</v>
      </c>
      <c r="AY297" s="181">
        <v>0</v>
      </c>
      <c r="AZ297" s="181">
        <v>0</v>
      </c>
      <c r="BA297" s="181">
        <v>0</v>
      </c>
      <c r="BB297" s="181">
        <v>0</v>
      </c>
      <c r="BC297" s="181">
        <v>0</v>
      </c>
      <c r="BD297" s="181">
        <v>0</v>
      </c>
      <c r="BE297" s="181">
        <v>0</v>
      </c>
      <c r="BF297" s="181">
        <v>0</v>
      </c>
      <c r="BG297" s="181">
        <v>0</v>
      </c>
      <c r="BH297" s="181">
        <v>0</v>
      </c>
      <c r="BI297" s="181">
        <v>0</v>
      </c>
      <c r="BJ297" s="181">
        <v>0</v>
      </c>
      <c r="BK297" s="181">
        <v>0</v>
      </c>
      <c r="BL297" s="181">
        <v>0</v>
      </c>
      <c r="BM297" s="182" t="s">
        <v>467</v>
      </c>
      <c r="BN297" s="182" t="s">
        <v>467</v>
      </c>
      <c r="BO297" s="182" t="s">
        <v>467</v>
      </c>
      <c r="BP297" s="182" t="s">
        <v>467</v>
      </c>
      <c r="BQ297" s="182" t="s">
        <v>467</v>
      </c>
      <c r="BR297" s="182" t="s">
        <v>467</v>
      </c>
      <c r="BS297" s="182" t="s">
        <v>467</v>
      </c>
      <c r="BT297" s="182" t="s">
        <v>467</v>
      </c>
      <c r="BU297" s="182" t="s">
        <v>467</v>
      </c>
      <c r="BV297" s="182" t="s">
        <v>467</v>
      </c>
      <c r="BW297" s="182" t="s">
        <v>467</v>
      </c>
      <c r="BX297" s="182" t="s">
        <v>467</v>
      </c>
      <c r="BY297" s="182" t="s">
        <v>467</v>
      </c>
      <c r="BZ297" s="181">
        <v>0</v>
      </c>
      <c r="CA297" s="181">
        <v>0</v>
      </c>
      <c r="CB297" s="181">
        <v>0</v>
      </c>
      <c r="CC297" s="181">
        <v>0</v>
      </c>
      <c r="CD297" s="181">
        <v>0</v>
      </c>
      <c r="CE297" s="181">
        <v>0</v>
      </c>
      <c r="CF297" s="181">
        <v>0</v>
      </c>
      <c r="CG297" s="181">
        <v>0</v>
      </c>
      <c r="CH297" s="181">
        <v>0</v>
      </c>
      <c r="CI297" s="181">
        <v>0</v>
      </c>
      <c r="CJ297" s="181">
        <v>0</v>
      </c>
      <c r="CK297" s="181">
        <v>0</v>
      </c>
      <c r="CL297" s="181">
        <v>0</v>
      </c>
      <c r="CM297" s="181">
        <v>0</v>
      </c>
      <c r="CN297" s="181">
        <v>0</v>
      </c>
      <c r="CO297" s="181">
        <v>0</v>
      </c>
      <c r="CP297" s="181">
        <v>0</v>
      </c>
      <c r="CQ297" s="182" t="s">
        <v>467</v>
      </c>
      <c r="CR297" s="182" t="s">
        <v>467</v>
      </c>
      <c r="CS297" s="182" t="s">
        <v>467</v>
      </c>
      <c r="CT297" s="181">
        <v>0</v>
      </c>
      <c r="CU297" s="181">
        <v>0</v>
      </c>
      <c r="CV297" s="181">
        <v>0</v>
      </c>
      <c r="CW297" s="181">
        <v>0</v>
      </c>
      <c r="CX297" s="181">
        <v>0</v>
      </c>
      <c r="CY297" s="181">
        <v>0</v>
      </c>
      <c r="CZ297" s="182" t="s">
        <v>467</v>
      </c>
      <c r="DA297" s="182" t="s">
        <v>467</v>
      </c>
      <c r="DB297" s="182" t="s">
        <v>467</v>
      </c>
      <c r="DC297" s="181">
        <v>0</v>
      </c>
      <c r="DD297" s="181">
        <v>0</v>
      </c>
      <c r="DE297" s="181">
        <v>0</v>
      </c>
      <c r="DF297" s="181">
        <v>0</v>
      </c>
      <c r="DG297" s="183">
        <v>0</v>
      </c>
    </row>
    <row r="298" spans="1:111">
      <c r="A298" s="334" t="s">
        <v>1096</v>
      </c>
      <c r="B298" s="335" t="s">
        <v>504</v>
      </c>
      <c r="C298" s="335" t="s">
        <v>504</v>
      </c>
      <c r="D298" s="253" t="s">
        <v>1097</v>
      </c>
      <c r="E298" s="181">
        <v>10360000</v>
      </c>
      <c r="F298" s="181">
        <v>0</v>
      </c>
      <c r="G298" s="181">
        <v>0</v>
      </c>
      <c r="H298" s="181">
        <v>0</v>
      </c>
      <c r="I298" s="181">
        <v>0</v>
      </c>
      <c r="J298" s="181">
        <v>0</v>
      </c>
      <c r="K298" s="181">
        <v>0</v>
      </c>
      <c r="L298" s="181">
        <v>0</v>
      </c>
      <c r="M298" s="181">
        <v>0</v>
      </c>
      <c r="N298" s="181">
        <v>0</v>
      </c>
      <c r="O298" s="181">
        <v>0</v>
      </c>
      <c r="P298" s="181">
        <v>0</v>
      </c>
      <c r="Q298" s="181">
        <v>0</v>
      </c>
      <c r="R298" s="181">
        <v>0</v>
      </c>
      <c r="S298" s="181">
        <v>0</v>
      </c>
      <c r="T298" s="181">
        <v>0</v>
      </c>
      <c r="U298" s="181">
        <v>0</v>
      </c>
      <c r="V298" s="181">
        <v>0</v>
      </c>
      <c r="W298" s="181">
        <v>0</v>
      </c>
      <c r="X298" s="181">
        <v>0</v>
      </c>
      <c r="Y298" s="181">
        <v>0</v>
      </c>
      <c r="Z298" s="181">
        <v>0</v>
      </c>
      <c r="AA298" s="181">
        <v>0</v>
      </c>
      <c r="AB298" s="181">
        <v>0</v>
      </c>
      <c r="AC298" s="181">
        <v>0</v>
      </c>
      <c r="AD298" s="181">
        <v>0</v>
      </c>
      <c r="AE298" s="181">
        <v>0</v>
      </c>
      <c r="AF298" s="181">
        <v>0</v>
      </c>
      <c r="AG298" s="181">
        <v>0</v>
      </c>
      <c r="AH298" s="181">
        <v>0</v>
      </c>
      <c r="AI298" s="181">
        <v>0</v>
      </c>
      <c r="AJ298" s="181">
        <v>0</v>
      </c>
      <c r="AK298" s="181">
        <v>0</v>
      </c>
      <c r="AL298" s="181">
        <v>0</v>
      </c>
      <c r="AM298" s="181">
        <v>0</v>
      </c>
      <c r="AN298" s="181">
        <v>0</v>
      </c>
      <c r="AO298" s="181">
        <v>0</v>
      </c>
      <c r="AP298" s="181">
        <v>0</v>
      </c>
      <c r="AQ298" s="181">
        <v>0</v>
      </c>
      <c r="AR298" s="181">
        <v>0</v>
      </c>
      <c r="AS298" s="181">
        <v>0</v>
      </c>
      <c r="AT298" s="181">
        <v>0</v>
      </c>
      <c r="AU298" s="181">
        <v>0</v>
      </c>
      <c r="AV298" s="181">
        <v>0</v>
      </c>
      <c r="AW298" s="181">
        <v>0</v>
      </c>
      <c r="AX298" s="181">
        <v>0</v>
      </c>
      <c r="AY298" s="181">
        <v>0</v>
      </c>
      <c r="AZ298" s="181">
        <v>0</v>
      </c>
      <c r="BA298" s="181">
        <v>0</v>
      </c>
      <c r="BB298" s="181">
        <v>0</v>
      </c>
      <c r="BC298" s="181">
        <v>0</v>
      </c>
      <c r="BD298" s="181">
        <v>0</v>
      </c>
      <c r="BE298" s="181">
        <v>0</v>
      </c>
      <c r="BF298" s="181">
        <v>0</v>
      </c>
      <c r="BG298" s="181">
        <v>0</v>
      </c>
      <c r="BH298" s="181">
        <v>0</v>
      </c>
      <c r="BI298" s="181">
        <v>0</v>
      </c>
      <c r="BJ298" s="181">
        <v>0</v>
      </c>
      <c r="BK298" s="181">
        <v>0</v>
      </c>
      <c r="BL298" s="181">
        <v>0</v>
      </c>
      <c r="BM298" s="182" t="s">
        <v>467</v>
      </c>
      <c r="BN298" s="182" t="s">
        <v>467</v>
      </c>
      <c r="BO298" s="182" t="s">
        <v>467</v>
      </c>
      <c r="BP298" s="182" t="s">
        <v>467</v>
      </c>
      <c r="BQ298" s="182" t="s">
        <v>467</v>
      </c>
      <c r="BR298" s="182" t="s">
        <v>467</v>
      </c>
      <c r="BS298" s="182" t="s">
        <v>467</v>
      </c>
      <c r="BT298" s="182" t="s">
        <v>467</v>
      </c>
      <c r="BU298" s="182" t="s">
        <v>467</v>
      </c>
      <c r="BV298" s="182" t="s">
        <v>467</v>
      </c>
      <c r="BW298" s="182" t="s">
        <v>467</v>
      </c>
      <c r="BX298" s="182" t="s">
        <v>467</v>
      </c>
      <c r="BY298" s="182" t="s">
        <v>467</v>
      </c>
      <c r="BZ298" s="181">
        <v>10360000</v>
      </c>
      <c r="CA298" s="181">
        <v>0</v>
      </c>
      <c r="CB298" s="181">
        <v>0</v>
      </c>
      <c r="CC298" s="181">
        <v>10360000</v>
      </c>
      <c r="CD298" s="181">
        <v>0</v>
      </c>
      <c r="CE298" s="181">
        <v>0</v>
      </c>
      <c r="CF298" s="181">
        <v>0</v>
      </c>
      <c r="CG298" s="181">
        <v>0</v>
      </c>
      <c r="CH298" s="181">
        <v>0</v>
      </c>
      <c r="CI298" s="181">
        <v>0</v>
      </c>
      <c r="CJ298" s="181">
        <v>0</v>
      </c>
      <c r="CK298" s="181">
        <v>0</v>
      </c>
      <c r="CL298" s="181">
        <v>0</v>
      </c>
      <c r="CM298" s="181">
        <v>0</v>
      </c>
      <c r="CN298" s="181">
        <v>0</v>
      </c>
      <c r="CO298" s="181">
        <v>0</v>
      </c>
      <c r="CP298" s="181">
        <v>0</v>
      </c>
      <c r="CQ298" s="182" t="s">
        <v>467</v>
      </c>
      <c r="CR298" s="182" t="s">
        <v>467</v>
      </c>
      <c r="CS298" s="182" t="s">
        <v>467</v>
      </c>
      <c r="CT298" s="181">
        <v>0</v>
      </c>
      <c r="CU298" s="181">
        <v>0</v>
      </c>
      <c r="CV298" s="181">
        <v>0</v>
      </c>
      <c r="CW298" s="181">
        <v>0</v>
      </c>
      <c r="CX298" s="181">
        <v>0</v>
      </c>
      <c r="CY298" s="181">
        <v>0</v>
      </c>
      <c r="CZ298" s="182" t="s">
        <v>467</v>
      </c>
      <c r="DA298" s="182" t="s">
        <v>467</v>
      </c>
      <c r="DB298" s="182" t="s">
        <v>467</v>
      </c>
      <c r="DC298" s="181">
        <v>0</v>
      </c>
      <c r="DD298" s="181">
        <v>0</v>
      </c>
      <c r="DE298" s="181">
        <v>0</v>
      </c>
      <c r="DF298" s="181">
        <v>0</v>
      </c>
      <c r="DG298" s="183">
        <v>0</v>
      </c>
    </row>
    <row r="299" spans="1:111">
      <c r="A299" s="334" t="s">
        <v>1098</v>
      </c>
      <c r="B299" s="335" t="s">
        <v>504</v>
      </c>
      <c r="C299" s="335" t="s">
        <v>504</v>
      </c>
      <c r="D299" s="253" t="s">
        <v>1099</v>
      </c>
      <c r="E299" s="181">
        <v>11475</v>
      </c>
      <c r="F299" s="181">
        <v>0</v>
      </c>
      <c r="G299" s="181">
        <v>0</v>
      </c>
      <c r="H299" s="181">
        <v>0</v>
      </c>
      <c r="I299" s="181">
        <v>0</v>
      </c>
      <c r="J299" s="181">
        <v>0</v>
      </c>
      <c r="K299" s="181">
        <v>0</v>
      </c>
      <c r="L299" s="181">
        <v>0</v>
      </c>
      <c r="M299" s="181">
        <v>0</v>
      </c>
      <c r="N299" s="181">
        <v>0</v>
      </c>
      <c r="O299" s="181">
        <v>0</v>
      </c>
      <c r="P299" s="181">
        <v>0</v>
      </c>
      <c r="Q299" s="181">
        <v>0</v>
      </c>
      <c r="R299" s="181">
        <v>0</v>
      </c>
      <c r="S299" s="181">
        <v>0</v>
      </c>
      <c r="T299" s="181">
        <v>0</v>
      </c>
      <c r="U299" s="181">
        <v>0</v>
      </c>
      <c r="V299" s="181">
        <v>0</v>
      </c>
      <c r="W299" s="181">
        <v>0</v>
      </c>
      <c r="X299" s="181">
        <v>0</v>
      </c>
      <c r="Y299" s="181">
        <v>0</v>
      </c>
      <c r="Z299" s="181">
        <v>0</v>
      </c>
      <c r="AA299" s="181">
        <v>0</v>
      </c>
      <c r="AB299" s="181">
        <v>0</v>
      </c>
      <c r="AC299" s="181">
        <v>0</v>
      </c>
      <c r="AD299" s="181">
        <v>0</v>
      </c>
      <c r="AE299" s="181">
        <v>0</v>
      </c>
      <c r="AF299" s="181">
        <v>0</v>
      </c>
      <c r="AG299" s="181">
        <v>0</v>
      </c>
      <c r="AH299" s="181">
        <v>0</v>
      </c>
      <c r="AI299" s="181">
        <v>0</v>
      </c>
      <c r="AJ299" s="181">
        <v>0</v>
      </c>
      <c r="AK299" s="181">
        <v>0</v>
      </c>
      <c r="AL299" s="181">
        <v>0</v>
      </c>
      <c r="AM299" s="181">
        <v>0</v>
      </c>
      <c r="AN299" s="181">
        <v>0</v>
      </c>
      <c r="AO299" s="181">
        <v>0</v>
      </c>
      <c r="AP299" s="181">
        <v>0</v>
      </c>
      <c r="AQ299" s="181">
        <v>0</v>
      </c>
      <c r="AR299" s="181">
        <v>0</v>
      </c>
      <c r="AS299" s="181">
        <v>0</v>
      </c>
      <c r="AT299" s="181">
        <v>0</v>
      </c>
      <c r="AU299" s="181">
        <v>0</v>
      </c>
      <c r="AV299" s="181">
        <v>11475</v>
      </c>
      <c r="AW299" s="181">
        <v>0</v>
      </c>
      <c r="AX299" s="181">
        <v>0</v>
      </c>
      <c r="AY299" s="181">
        <v>0</v>
      </c>
      <c r="AZ299" s="181">
        <v>0</v>
      </c>
      <c r="BA299" s="181">
        <v>11475</v>
      </c>
      <c r="BB299" s="181">
        <v>0</v>
      </c>
      <c r="BC299" s="181">
        <v>0</v>
      </c>
      <c r="BD299" s="181">
        <v>0</v>
      </c>
      <c r="BE299" s="181">
        <v>0</v>
      </c>
      <c r="BF299" s="181">
        <v>0</v>
      </c>
      <c r="BG299" s="181">
        <v>0</v>
      </c>
      <c r="BH299" s="181">
        <v>0</v>
      </c>
      <c r="BI299" s="181">
        <v>0</v>
      </c>
      <c r="BJ299" s="181">
        <v>0</v>
      </c>
      <c r="BK299" s="181">
        <v>0</v>
      </c>
      <c r="BL299" s="181">
        <v>0</v>
      </c>
      <c r="BM299" s="182" t="s">
        <v>467</v>
      </c>
      <c r="BN299" s="182" t="s">
        <v>467</v>
      </c>
      <c r="BO299" s="182" t="s">
        <v>467</v>
      </c>
      <c r="BP299" s="182" t="s">
        <v>467</v>
      </c>
      <c r="BQ299" s="182" t="s">
        <v>467</v>
      </c>
      <c r="BR299" s="182" t="s">
        <v>467</v>
      </c>
      <c r="BS299" s="182" t="s">
        <v>467</v>
      </c>
      <c r="BT299" s="182" t="s">
        <v>467</v>
      </c>
      <c r="BU299" s="182" t="s">
        <v>467</v>
      </c>
      <c r="BV299" s="182" t="s">
        <v>467</v>
      </c>
      <c r="BW299" s="182" t="s">
        <v>467</v>
      </c>
      <c r="BX299" s="182" t="s">
        <v>467</v>
      </c>
      <c r="BY299" s="182" t="s">
        <v>467</v>
      </c>
      <c r="BZ299" s="181">
        <v>0</v>
      </c>
      <c r="CA299" s="181">
        <v>0</v>
      </c>
      <c r="CB299" s="181">
        <v>0</v>
      </c>
      <c r="CC299" s="181">
        <v>0</v>
      </c>
      <c r="CD299" s="181">
        <v>0</v>
      </c>
      <c r="CE299" s="181">
        <v>0</v>
      </c>
      <c r="CF299" s="181">
        <v>0</v>
      </c>
      <c r="CG299" s="181">
        <v>0</v>
      </c>
      <c r="CH299" s="181">
        <v>0</v>
      </c>
      <c r="CI299" s="181">
        <v>0</v>
      </c>
      <c r="CJ299" s="181">
        <v>0</v>
      </c>
      <c r="CK299" s="181">
        <v>0</v>
      </c>
      <c r="CL299" s="181">
        <v>0</v>
      </c>
      <c r="CM299" s="181">
        <v>0</v>
      </c>
      <c r="CN299" s="181">
        <v>0</v>
      </c>
      <c r="CO299" s="181">
        <v>0</v>
      </c>
      <c r="CP299" s="181">
        <v>0</v>
      </c>
      <c r="CQ299" s="182" t="s">
        <v>467</v>
      </c>
      <c r="CR299" s="182" t="s">
        <v>467</v>
      </c>
      <c r="CS299" s="182" t="s">
        <v>467</v>
      </c>
      <c r="CT299" s="181">
        <v>0</v>
      </c>
      <c r="CU299" s="181">
        <v>0</v>
      </c>
      <c r="CV299" s="181">
        <v>0</v>
      </c>
      <c r="CW299" s="181">
        <v>0</v>
      </c>
      <c r="CX299" s="181">
        <v>0</v>
      </c>
      <c r="CY299" s="181">
        <v>0</v>
      </c>
      <c r="CZ299" s="182" t="s">
        <v>467</v>
      </c>
      <c r="DA299" s="182" t="s">
        <v>467</v>
      </c>
      <c r="DB299" s="182" t="s">
        <v>467</v>
      </c>
      <c r="DC299" s="181">
        <v>0</v>
      </c>
      <c r="DD299" s="181">
        <v>0</v>
      </c>
      <c r="DE299" s="181">
        <v>0</v>
      </c>
      <c r="DF299" s="181">
        <v>0</v>
      </c>
      <c r="DG299" s="183">
        <v>0</v>
      </c>
    </row>
    <row r="300" spans="1:111">
      <c r="A300" s="334" t="s">
        <v>1100</v>
      </c>
      <c r="B300" s="335" t="s">
        <v>504</v>
      </c>
      <c r="C300" s="335" t="s">
        <v>504</v>
      </c>
      <c r="D300" s="253" t="s">
        <v>1101</v>
      </c>
      <c r="E300" s="181">
        <v>40000000</v>
      </c>
      <c r="F300" s="181">
        <v>0</v>
      </c>
      <c r="G300" s="181">
        <v>0</v>
      </c>
      <c r="H300" s="181">
        <v>0</v>
      </c>
      <c r="I300" s="181">
        <v>0</v>
      </c>
      <c r="J300" s="181">
        <v>0</v>
      </c>
      <c r="K300" s="181">
        <v>0</v>
      </c>
      <c r="L300" s="181">
        <v>0</v>
      </c>
      <c r="M300" s="181">
        <v>0</v>
      </c>
      <c r="N300" s="181">
        <v>0</v>
      </c>
      <c r="O300" s="181">
        <v>0</v>
      </c>
      <c r="P300" s="181">
        <v>0</v>
      </c>
      <c r="Q300" s="181">
        <v>0</v>
      </c>
      <c r="R300" s="181">
        <v>0</v>
      </c>
      <c r="S300" s="181">
        <v>0</v>
      </c>
      <c r="T300" s="181">
        <v>0</v>
      </c>
      <c r="U300" s="181">
        <v>0</v>
      </c>
      <c r="V300" s="181">
        <v>0</v>
      </c>
      <c r="W300" s="181">
        <v>0</v>
      </c>
      <c r="X300" s="181">
        <v>0</v>
      </c>
      <c r="Y300" s="181">
        <v>0</v>
      </c>
      <c r="Z300" s="181">
        <v>0</v>
      </c>
      <c r="AA300" s="181">
        <v>0</v>
      </c>
      <c r="AB300" s="181">
        <v>0</v>
      </c>
      <c r="AC300" s="181">
        <v>0</v>
      </c>
      <c r="AD300" s="181">
        <v>0</v>
      </c>
      <c r="AE300" s="181">
        <v>0</v>
      </c>
      <c r="AF300" s="181">
        <v>0</v>
      </c>
      <c r="AG300" s="181">
        <v>0</v>
      </c>
      <c r="AH300" s="181">
        <v>0</v>
      </c>
      <c r="AI300" s="181">
        <v>0</v>
      </c>
      <c r="AJ300" s="181">
        <v>0</v>
      </c>
      <c r="AK300" s="181">
        <v>0</v>
      </c>
      <c r="AL300" s="181">
        <v>0</v>
      </c>
      <c r="AM300" s="181">
        <v>0</v>
      </c>
      <c r="AN300" s="181">
        <v>0</v>
      </c>
      <c r="AO300" s="181">
        <v>0</v>
      </c>
      <c r="AP300" s="181">
        <v>0</v>
      </c>
      <c r="AQ300" s="181">
        <v>0</v>
      </c>
      <c r="AR300" s="181">
        <v>0</v>
      </c>
      <c r="AS300" s="181">
        <v>0</v>
      </c>
      <c r="AT300" s="181">
        <v>0</v>
      </c>
      <c r="AU300" s="181">
        <v>0</v>
      </c>
      <c r="AV300" s="181">
        <v>0</v>
      </c>
      <c r="AW300" s="181">
        <v>0</v>
      </c>
      <c r="AX300" s="181">
        <v>0</v>
      </c>
      <c r="AY300" s="181">
        <v>0</v>
      </c>
      <c r="AZ300" s="181">
        <v>0</v>
      </c>
      <c r="BA300" s="181">
        <v>0</v>
      </c>
      <c r="BB300" s="181">
        <v>0</v>
      </c>
      <c r="BC300" s="181">
        <v>0</v>
      </c>
      <c r="BD300" s="181">
        <v>0</v>
      </c>
      <c r="BE300" s="181">
        <v>0</v>
      </c>
      <c r="BF300" s="181">
        <v>0</v>
      </c>
      <c r="BG300" s="181">
        <v>0</v>
      </c>
      <c r="BH300" s="181">
        <v>0</v>
      </c>
      <c r="BI300" s="181">
        <v>0</v>
      </c>
      <c r="BJ300" s="181">
        <v>0</v>
      </c>
      <c r="BK300" s="181">
        <v>0</v>
      </c>
      <c r="BL300" s="181">
        <v>0</v>
      </c>
      <c r="BM300" s="182" t="s">
        <v>467</v>
      </c>
      <c r="BN300" s="182" t="s">
        <v>467</v>
      </c>
      <c r="BO300" s="182" t="s">
        <v>467</v>
      </c>
      <c r="BP300" s="182" t="s">
        <v>467</v>
      </c>
      <c r="BQ300" s="182" t="s">
        <v>467</v>
      </c>
      <c r="BR300" s="182" t="s">
        <v>467</v>
      </c>
      <c r="BS300" s="182" t="s">
        <v>467</v>
      </c>
      <c r="BT300" s="182" t="s">
        <v>467</v>
      </c>
      <c r="BU300" s="182" t="s">
        <v>467</v>
      </c>
      <c r="BV300" s="182" t="s">
        <v>467</v>
      </c>
      <c r="BW300" s="182" t="s">
        <v>467</v>
      </c>
      <c r="BX300" s="182" t="s">
        <v>467</v>
      </c>
      <c r="BY300" s="182" t="s">
        <v>467</v>
      </c>
      <c r="BZ300" s="181">
        <v>0</v>
      </c>
      <c r="CA300" s="181">
        <v>0</v>
      </c>
      <c r="CB300" s="181">
        <v>0</v>
      </c>
      <c r="CC300" s="181">
        <v>0</v>
      </c>
      <c r="CD300" s="181">
        <v>0</v>
      </c>
      <c r="CE300" s="181">
        <v>0</v>
      </c>
      <c r="CF300" s="181">
        <v>0</v>
      </c>
      <c r="CG300" s="181">
        <v>0</v>
      </c>
      <c r="CH300" s="181">
        <v>0</v>
      </c>
      <c r="CI300" s="181">
        <v>0</v>
      </c>
      <c r="CJ300" s="181">
        <v>0</v>
      </c>
      <c r="CK300" s="181">
        <v>0</v>
      </c>
      <c r="CL300" s="181">
        <v>0</v>
      </c>
      <c r="CM300" s="181">
        <v>0</v>
      </c>
      <c r="CN300" s="181">
        <v>0</v>
      </c>
      <c r="CO300" s="181">
        <v>0</v>
      </c>
      <c r="CP300" s="181">
        <v>0</v>
      </c>
      <c r="CQ300" s="182" t="s">
        <v>467</v>
      </c>
      <c r="CR300" s="182" t="s">
        <v>467</v>
      </c>
      <c r="CS300" s="182" t="s">
        <v>467</v>
      </c>
      <c r="CT300" s="181">
        <v>40000000</v>
      </c>
      <c r="CU300" s="181">
        <v>40000000</v>
      </c>
      <c r="CV300" s="181">
        <v>0</v>
      </c>
      <c r="CW300" s="181">
        <v>0</v>
      </c>
      <c r="CX300" s="181">
        <v>0</v>
      </c>
      <c r="CY300" s="181">
        <v>0</v>
      </c>
      <c r="CZ300" s="182" t="s">
        <v>467</v>
      </c>
      <c r="DA300" s="182" t="s">
        <v>467</v>
      </c>
      <c r="DB300" s="182" t="s">
        <v>467</v>
      </c>
      <c r="DC300" s="181">
        <v>0</v>
      </c>
      <c r="DD300" s="181">
        <v>0</v>
      </c>
      <c r="DE300" s="181">
        <v>0</v>
      </c>
      <c r="DF300" s="181">
        <v>0</v>
      </c>
      <c r="DG300" s="183">
        <v>0</v>
      </c>
    </row>
    <row r="301" spans="1:111">
      <c r="A301" s="334" t="s">
        <v>1102</v>
      </c>
      <c r="B301" s="335" t="s">
        <v>504</v>
      </c>
      <c r="C301" s="335" t="s">
        <v>504</v>
      </c>
      <c r="D301" s="253" t="s">
        <v>1103</v>
      </c>
      <c r="E301" s="181">
        <v>233906729.34999999</v>
      </c>
      <c r="F301" s="181">
        <v>0</v>
      </c>
      <c r="G301" s="181">
        <v>0</v>
      </c>
      <c r="H301" s="181">
        <v>0</v>
      </c>
      <c r="I301" s="181">
        <v>0</v>
      </c>
      <c r="J301" s="181">
        <v>0</v>
      </c>
      <c r="K301" s="181">
        <v>0</v>
      </c>
      <c r="L301" s="181">
        <v>0</v>
      </c>
      <c r="M301" s="181">
        <v>0</v>
      </c>
      <c r="N301" s="181">
        <v>0</v>
      </c>
      <c r="O301" s="181">
        <v>0</v>
      </c>
      <c r="P301" s="181">
        <v>0</v>
      </c>
      <c r="Q301" s="181">
        <v>0</v>
      </c>
      <c r="R301" s="181">
        <v>0</v>
      </c>
      <c r="S301" s="181">
        <v>0</v>
      </c>
      <c r="T301" s="181">
        <v>0</v>
      </c>
      <c r="U301" s="181">
        <v>0</v>
      </c>
      <c r="V301" s="181">
        <v>0</v>
      </c>
      <c r="W301" s="181">
        <v>0</v>
      </c>
      <c r="X301" s="181">
        <v>0</v>
      </c>
      <c r="Y301" s="181">
        <v>0</v>
      </c>
      <c r="Z301" s="181">
        <v>0</v>
      </c>
      <c r="AA301" s="181">
        <v>0</v>
      </c>
      <c r="AB301" s="181">
        <v>0</v>
      </c>
      <c r="AC301" s="181">
        <v>0</v>
      </c>
      <c r="AD301" s="181">
        <v>0</v>
      </c>
      <c r="AE301" s="181">
        <v>0</v>
      </c>
      <c r="AF301" s="181">
        <v>0</v>
      </c>
      <c r="AG301" s="181">
        <v>0</v>
      </c>
      <c r="AH301" s="181">
        <v>0</v>
      </c>
      <c r="AI301" s="181">
        <v>0</v>
      </c>
      <c r="AJ301" s="181">
        <v>0</v>
      </c>
      <c r="AK301" s="181">
        <v>0</v>
      </c>
      <c r="AL301" s="181">
        <v>0</v>
      </c>
      <c r="AM301" s="181">
        <v>0</v>
      </c>
      <c r="AN301" s="181">
        <v>0</v>
      </c>
      <c r="AO301" s="181">
        <v>0</v>
      </c>
      <c r="AP301" s="181">
        <v>0</v>
      </c>
      <c r="AQ301" s="181">
        <v>0</v>
      </c>
      <c r="AR301" s="181">
        <v>0</v>
      </c>
      <c r="AS301" s="181">
        <v>0</v>
      </c>
      <c r="AT301" s="181">
        <v>0</v>
      </c>
      <c r="AU301" s="181">
        <v>0</v>
      </c>
      <c r="AV301" s="181">
        <v>0</v>
      </c>
      <c r="AW301" s="181">
        <v>0</v>
      </c>
      <c r="AX301" s="181">
        <v>0</v>
      </c>
      <c r="AY301" s="181">
        <v>0</v>
      </c>
      <c r="AZ301" s="181">
        <v>0</v>
      </c>
      <c r="BA301" s="181">
        <v>0</v>
      </c>
      <c r="BB301" s="181">
        <v>0</v>
      </c>
      <c r="BC301" s="181">
        <v>0</v>
      </c>
      <c r="BD301" s="181">
        <v>0</v>
      </c>
      <c r="BE301" s="181">
        <v>0</v>
      </c>
      <c r="BF301" s="181">
        <v>0</v>
      </c>
      <c r="BG301" s="181">
        <v>0</v>
      </c>
      <c r="BH301" s="181">
        <v>0</v>
      </c>
      <c r="BI301" s="181">
        <v>0</v>
      </c>
      <c r="BJ301" s="181">
        <v>0</v>
      </c>
      <c r="BK301" s="181">
        <v>0</v>
      </c>
      <c r="BL301" s="181">
        <v>0</v>
      </c>
      <c r="BM301" s="182" t="s">
        <v>467</v>
      </c>
      <c r="BN301" s="182" t="s">
        <v>467</v>
      </c>
      <c r="BO301" s="182" t="s">
        <v>467</v>
      </c>
      <c r="BP301" s="182" t="s">
        <v>467</v>
      </c>
      <c r="BQ301" s="182" t="s">
        <v>467</v>
      </c>
      <c r="BR301" s="182" t="s">
        <v>467</v>
      </c>
      <c r="BS301" s="182" t="s">
        <v>467</v>
      </c>
      <c r="BT301" s="182" t="s">
        <v>467</v>
      </c>
      <c r="BU301" s="182" t="s">
        <v>467</v>
      </c>
      <c r="BV301" s="182" t="s">
        <v>467</v>
      </c>
      <c r="BW301" s="182" t="s">
        <v>467</v>
      </c>
      <c r="BX301" s="182" t="s">
        <v>467</v>
      </c>
      <c r="BY301" s="182" t="s">
        <v>467</v>
      </c>
      <c r="BZ301" s="181">
        <v>233906729.34999999</v>
      </c>
      <c r="CA301" s="181">
        <v>0</v>
      </c>
      <c r="CB301" s="181">
        <v>0</v>
      </c>
      <c r="CC301" s="181">
        <v>233906729.34999999</v>
      </c>
      <c r="CD301" s="181">
        <v>0</v>
      </c>
      <c r="CE301" s="181">
        <v>0</v>
      </c>
      <c r="CF301" s="181">
        <v>0</v>
      </c>
      <c r="CG301" s="181">
        <v>0</v>
      </c>
      <c r="CH301" s="181">
        <v>0</v>
      </c>
      <c r="CI301" s="181">
        <v>0</v>
      </c>
      <c r="CJ301" s="181">
        <v>0</v>
      </c>
      <c r="CK301" s="181">
        <v>0</v>
      </c>
      <c r="CL301" s="181">
        <v>0</v>
      </c>
      <c r="CM301" s="181">
        <v>0</v>
      </c>
      <c r="CN301" s="181">
        <v>0</v>
      </c>
      <c r="CO301" s="181">
        <v>0</v>
      </c>
      <c r="CP301" s="181">
        <v>0</v>
      </c>
      <c r="CQ301" s="182" t="s">
        <v>467</v>
      </c>
      <c r="CR301" s="182" t="s">
        <v>467</v>
      </c>
      <c r="CS301" s="182" t="s">
        <v>467</v>
      </c>
      <c r="CT301" s="181">
        <v>0</v>
      </c>
      <c r="CU301" s="181">
        <v>0</v>
      </c>
      <c r="CV301" s="181">
        <v>0</v>
      </c>
      <c r="CW301" s="181">
        <v>0</v>
      </c>
      <c r="CX301" s="181">
        <v>0</v>
      </c>
      <c r="CY301" s="181">
        <v>0</v>
      </c>
      <c r="CZ301" s="182" t="s">
        <v>467</v>
      </c>
      <c r="DA301" s="182" t="s">
        <v>467</v>
      </c>
      <c r="DB301" s="182" t="s">
        <v>467</v>
      </c>
      <c r="DC301" s="181">
        <v>0</v>
      </c>
      <c r="DD301" s="181">
        <v>0</v>
      </c>
      <c r="DE301" s="181">
        <v>0</v>
      </c>
      <c r="DF301" s="181">
        <v>0</v>
      </c>
      <c r="DG301" s="183">
        <v>0</v>
      </c>
    </row>
    <row r="302" spans="1:111">
      <c r="A302" s="334" t="s">
        <v>1104</v>
      </c>
      <c r="B302" s="335" t="s">
        <v>504</v>
      </c>
      <c r="C302" s="335" t="s">
        <v>504</v>
      </c>
      <c r="D302" s="253" t="s">
        <v>1105</v>
      </c>
      <c r="E302" s="181">
        <v>233906729.34999999</v>
      </c>
      <c r="F302" s="181">
        <v>0</v>
      </c>
      <c r="G302" s="181">
        <v>0</v>
      </c>
      <c r="H302" s="181">
        <v>0</v>
      </c>
      <c r="I302" s="181">
        <v>0</v>
      </c>
      <c r="J302" s="181">
        <v>0</v>
      </c>
      <c r="K302" s="181">
        <v>0</v>
      </c>
      <c r="L302" s="181">
        <v>0</v>
      </c>
      <c r="M302" s="181">
        <v>0</v>
      </c>
      <c r="N302" s="181">
        <v>0</v>
      </c>
      <c r="O302" s="181">
        <v>0</v>
      </c>
      <c r="P302" s="181">
        <v>0</v>
      </c>
      <c r="Q302" s="181">
        <v>0</v>
      </c>
      <c r="R302" s="181">
        <v>0</v>
      </c>
      <c r="S302" s="181">
        <v>0</v>
      </c>
      <c r="T302" s="181">
        <v>0</v>
      </c>
      <c r="U302" s="181">
        <v>0</v>
      </c>
      <c r="V302" s="181">
        <v>0</v>
      </c>
      <c r="W302" s="181">
        <v>0</v>
      </c>
      <c r="X302" s="181">
        <v>0</v>
      </c>
      <c r="Y302" s="181">
        <v>0</v>
      </c>
      <c r="Z302" s="181">
        <v>0</v>
      </c>
      <c r="AA302" s="181">
        <v>0</v>
      </c>
      <c r="AB302" s="181">
        <v>0</v>
      </c>
      <c r="AC302" s="181">
        <v>0</v>
      </c>
      <c r="AD302" s="181">
        <v>0</v>
      </c>
      <c r="AE302" s="181">
        <v>0</v>
      </c>
      <c r="AF302" s="181">
        <v>0</v>
      </c>
      <c r="AG302" s="181">
        <v>0</v>
      </c>
      <c r="AH302" s="181">
        <v>0</v>
      </c>
      <c r="AI302" s="181">
        <v>0</v>
      </c>
      <c r="AJ302" s="181">
        <v>0</v>
      </c>
      <c r="AK302" s="181">
        <v>0</v>
      </c>
      <c r="AL302" s="181">
        <v>0</v>
      </c>
      <c r="AM302" s="181">
        <v>0</v>
      </c>
      <c r="AN302" s="181">
        <v>0</v>
      </c>
      <c r="AO302" s="181">
        <v>0</v>
      </c>
      <c r="AP302" s="181">
        <v>0</v>
      </c>
      <c r="AQ302" s="181">
        <v>0</v>
      </c>
      <c r="AR302" s="181">
        <v>0</v>
      </c>
      <c r="AS302" s="181">
        <v>0</v>
      </c>
      <c r="AT302" s="181">
        <v>0</v>
      </c>
      <c r="AU302" s="181">
        <v>0</v>
      </c>
      <c r="AV302" s="181">
        <v>0</v>
      </c>
      <c r="AW302" s="181">
        <v>0</v>
      </c>
      <c r="AX302" s="181">
        <v>0</v>
      </c>
      <c r="AY302" s="181">
        <v>0</v>
      </c>
      <c r="AZ302" s="181">
        <v>0</v>
      </c>
      <c r="BA302" s="181">
        <v>0</v>
      </c>
      <c r="BB302" s="181">
        <v>0</v>
      </c>
      <c r="BC302" s="181">
        <v>0</v>
      </c>
      <c r="BD302" s="181">
        <v>0</v>
      </c>
      <c r="BE302" s="181">
        <v>0</v>
      </c>
      <c r="BF302" s="181">
        <v>0</v>
      </c>
      <c r="BG302" s="181">
        <v>0</v>
      </c>
      <c r="BH302" s="181">
        <v>0</v>
      </c>
      <c r="BI302" s="181">
        <v>0</v>
      </c>
      <c r="BJ302" s="181">
        <v>0</v>
      </c>
      <c r="BK302" s="181">
        <v>0</v>
      </c>
      <c r="BL302" s="181">
        <v>0</v>
      </c>
      <c r="BM302" s="182" t="s">
        <v>467</v>
      </c>
      <c r="BN302" s="182" t="s">
        <v>467</v>
      </c>
      <c r="BO302" s="182" t="s">
        <v>467</v>
      </c>
      <c r="BP302" s="182" t="s">
        <v>467</v>
      </c>
      <c r="BQ302" s="182" t="s">
        <v>467</v>
      </c>
      <c r="BR302" s="182" t="s">
        <v>467</v>
      </c>
      <c r="BS302" s="182" t="s">
        <v>467</v>
      </c>
      <c r="BT302" s="182" t="s">
        <v>467</v>
      </c>
      <c r="BU302" s="182" t="s">
        <v>467</v>
      </c>
      <c r="BV302" s="182" t="s">
        <v>467</v>
      </c>
      <c r="BW302" s="182" t="s">
        <v>467</v>
      </c>
      <c r="BX302" s="182" t="s">
        <v>467</v>
      </c>
      <c r="BY302" s="182" t="s">
        <v>467</v>
      </c>
      <c r="BZ302" s="181">
        <v>233906729.34999999</v>
      </c>
      <c r="CA302" s="181">
        <v>0</v>
      </c>
      <c r="CB302" s="181">
        <v>0</v>
      </c>
      <c r="CC302" s="181">
        <v>233906729.34999999</v>
      </c>
      <c r="CD302" s="181">
        <v>0</v>
      </c>
      <c r="CE302" s="181">
        <v>0</v>
      </c>
      <c r="CF302" s="181">
        <v>0</v>
      </c>
      <c r="CG302" s="181">
        <v>0</v>
      </c>
      <c r="CH302" s="181">
        <v>0</v>
      </c>
      <c r="CI302" s="181">
        <v>0</v>
      </c>
      <c r="CJ302" s="181">
        <v>0</v>
      </c>
      <c r="CK302" s="181">
        <v>0</v>
      </c>
      <c r="CL302" s="181">
        <v>0</v>
      </c>
      <c r="CM302" s="181">
        <v>0</v>
      </c>
      <c r="CN302" s="181">
        <v>0</v>
      </c>
      <c r="CO302" s="181">
        <v>0</v>
      </c>
      <c r="CP302" s="181">
        <v>0</v>
      </c>
      <c r="CQ302" s="182" t="s">
        <v>467</v>
      </c>
      <c r="CR302" s="182" t="s">
        <v>467</v>
      </c>
      <c r="CS302" s="182" t="s">
        <v>467</v>
      </c>
      <c r="CT302" s="181">
        <v>0</v>
      </c>
      <c r="CU302" s="181">
        <v>0</v>
      </c>
      <c r="CV302" s="181">
        <v>0</v>
      </c>
      <c r="CW302" s="181">
        <v>0</v>
      </c>
      <c r="CX302" s="181">
        <v>0</v>
      </c>
      <c r="CY302" s="181">
        <v>0</v>
      </c>
      <c r="CZ302" s="182" t="s">
        <v>467</v>
      </c>
      <c r="DA302" s="182" t="s">
        <v>467</v>
      </c>
      <c r="DB302" s="182" t="s">
        <v>467</v>
      </c>
      <c r="DC302" s="181">
        <v>0</v>
      </c>
      <c r="DD302" s="181">
        <v>0</v>
      </c>
      <c r="DE302" s="181">
        <v>0</v>
      </c>
      <c r="DF302" s="181">
        <v>0</v>
      </c>
      <c r="DG302" s="183">
        <v>0</v>
      </c>
    </row>
    <row r="303" spans="1:111">
      <c r="A303" s="334" t="s">
        <v>1106</v>
      </c>
      <c r="B303" s="335" t="s">
        <v>504</v>
      </c>
      <c r="C303" s="335" t="s">
        <v>504</v>
      </c>
      <c r="D303" s="253" t="s">
        <v>1107</v>
      </c>
      <c r="E303" s="181">
        <v>62720000</v>
      </c>
      <c r="F303" s="181">
        <v>0</v>
      </c>
      <c r="G303" s="181">
        <v>0</v>
      </c>
      <c r="H303" s="181">
        <v>0</v>
      </c>
      <c r="I303" s="181">
        <v>0</v>
      </c>
      <c r="J303" s="181">
        <v>0</v>
      </c>
      <c r="K303" s="181">
        <v>0</v>
      </c>
      <c r="L303" s="181">
        <v>0</v>
      </c>
      <c r="M303" s="181">
        <v>0</v>
      </c>
      <c r="N303" s="181">
        <v>0</v>
      </c>
      <c r="O303" s="181">
        <v>0</v>
      </c>
      <c r="P303" s="181">
        <v>0</v>
      </c>
      <c r="Q303" s="181">
        <v>0</v>
      </c>
      <c r="R303" s="181">
        <v>0</v>
      </c>
      <c r="S303" s="181">
        <v>0</v>
      </c>
      <c r="T303" s="181">
        <v>0</v>
      </c>
      <c r="U303" s="181">
        <v>0</v>
      </c>
      <c r="V303" s="181">
        <v>0</v>
      </c>
      <c r="W303" s="181">
        <v>0</v>
      </c>
      <c r="X303" s="181">
        <v>0</v>
      </c>
      <c r="Y303" s="181">
        <v>0</v>
      </c>
      <c r="Z303" s="181">
        <v>0</v>
      </c>
      <c r="AA303" s="181">
        <v>0</v>
      </c>
      <c r="AB303" s="181">
        <v>0</v>
      </c>
      <c r="AC303" s="181">
        <v>0</v>
      </c>
      <c r="AD303" s="181">
        <v>0</v>
      </c>
      <c r="AE303" s="181">
        <v>0</v>
      </c>
      <c r="AF303" s="181">
        <v>0</v>
      </c>
      <c r="AG303" s="181">
        <v>0</v>
      </c>
      <c r="AH303" s="181">
        <v>0</v>
      </c>
      <c r="AI303" s="181">
        <v>0</v>
      </c>
      <c r="AJ303" s="181">
        <v>0</v>
      </c>
      <c r="AK303" s="181">
        <v>0</v>
      </c>
      <c r="AL303" s="181">
        <v>0</v>
      </c>
      <c r="AM303" s="181">
        <v>0</v>
      </c>
      <c r="AN303" s="181">
        <v>0</v>
      </c>
      <c r="AO303" s="181">
        <v>0</v>
      </c>
      <c r="AP303" s="181">
        <v>0</v>
      </c>
      <c r="AQ303" s="181">
        <v>0</v>
      </c>
      <c r="AR303" s="181">
        <v>0</v>
      </c>
      <c r="AS303" s="181">
        <v>0</v>
      </c>
      <c r="AT303" s="181">
        <v>0</v>
      </c>
      <c r="AU303" s="181">
        <v>0</v>
      </c>
      <c r="AV303" s="181">
        <v>0</v>
      </c>
      <c r="AW303" s="181">
        <v>0</v>
      </c>
      <c r="AX303" s="181">
        <v>0</v>
      </c>
      <c r="AY303" s="181">
        <v>0</v>
      </c>
      <c r="AZ303" s="181">
        <v>0</v>
      </c>
      <c r="BA303" s="181">
        <v>0</v>
      </c>
      <c r="BB303" s="181">
        <v>0</v>
      </c>
      <c r="BC303" s="181">
        <v>0</v>
      </c>
      <c r="BD303" s="181">
        <v>0</v>
      </c>
      <c r="BE303" s="181">
        <v>0</v>
      </c>
      <c r="BF303" s="181">
        <v>0</v>
      </c>
      <c r="BG303" s="181">
        <v>0</v>
      </c>
      <c r="BH303" s="181">
        <v>0</v>
      </c>
      <c r="BI303" s="181">
        <v>0</v>
      </c>
      <c r="BJ303" s="181">
        <v>0</v>
      </c>
      <c r="BK303" s="181">
        <v>0</v>
      </c>
      <c r="BL303" s="181">
        <v>0</v>
      </c>
      <c r="BM303" s="182" t="s">
        <v>467</v>
      </c>
      <c r="BN303" s="182" t="s">
        <v>467</v>
      </c>
      <c r="BO303" s="182" t="s">
        <v>467</v>
      </c>
      <c r="BP303" s="182" t="s">
        <v>467</v>
      </c>
      <c r="BQ303" s="182" t="s">
        <v>467</v>
      </c>
      <c r="BR303" s="182" t="s">
        <v>467</v>
      </c>
      <c r="BS303" s="182" t="s">
        <v>467</v>
      </c>
      <c r="BT303" s="182" t="s">
        <v>467</v>
      </c>
      <c r="BU303" s="182" t="s">
        <v>467</v>
      </c>
      <c r="BV303" s="182" t="s">
        <v>467</v>
      </c>
      <c r="BW303" s="182" t="s">
        <v>467</v>
      </c>
      <c r="BX303" s="182" t="s">
        <v>467</v>
      </c>
      <c r="BY303" s="182" t="s">
        <v>467</v>
      </c>
      <c r="BZ303" s="181">
        <v>62720000</v>
      </c>
      <c r="CA303" s="181">
        <v>0</v>
      </c>
      <c r="CB303" s="181">
        <v>0</v>
      </c>
      <c r="CC303" s="181">
        <v>62720000</v>
      </c>
      <c r="CD303" s="181">
        <v>0</v>
      </c>
      <c r="CE303" s="181">
        <v>0</v>
      </c>
      <c r="CF303" s="181">
        <v>0</v>
      </c>
      <c r="CG303" s="181">
        <v>0</v>
      </c>
      <c r="CH303" s="181">
        <v>0</v>
      </c>
      <c r="CI303" s="181">
        <v>0</v>
      </c>
      <c r="CJ303" s="181">
        <v>0</v>
      </c>
      <c r="CK303" s="181">
        <v>0</v>
      </c>
      <c r="CL303" s="181">
        <v>0</v>
      </c>
      <c r="CM303" s="181">
        <v>0</v>
      </c>
      <c r="CN303" s="181">
        <v>0</v>
      </c>
      <c r="CO303" s="181">
        <v>0</v>
      </c>
      <c r="CP303" s="181">
        <v>0</v>
      </c>
      <c r="CQ303" s="182" t="s">
        <v>467</v>
      </c>
      <c r="CR303" s="182" t="s">
        <v>467</v>
      </c>
      <c r="CS303" s="182" t="s">
        <v>467</v>
      </c>
      <c r="CT303" s="181">
        <v>0</v>
      </c>
      <c r="CU303" s="181">
        <v>0</v>
      </c>
      <c r="CV303" s="181">
        <v>0</v>
      </c>
      <c r="CW303" s="181">
        <v>0</v>
      </c>
      <c r="CX303" s="181">
        <v>0</v>
      </c>
      <c r="CY303" s="181">
        <v>0</v>
      </c>
      <c r="CZ303" s="182" t="s">
        <v>467</v>
      </c>
      <c r="DA303" s="182" t="s">
        <v>467</v>
      </c>
      <c r="DB303" s="182" t="s">
        <v>467</v>
      </c>
      <c r="DC303" s="181">
        <v>0</v>
      </c>
      <c r="DD303" s="181">
        <v>0</v>
      </c>
      <c r="DE303" s="181">
        <v>0</v>
      </c>
      <c r="DF303" s="181">
        <v>0</v>
      </c>
      <c r="DG303" s="183">
        <v>0</v>
      </c>
    </row>
    <row r="304" spans="1:111">
      <c r="A304" s="334" t="s">
        <v>1108</v>
      </c>
      <c r="B304" s="335" t="s">
        <v>504</v>
      </c>
      <c r="C304" s="335" t="s">
        <v>504</v>
      </c>
      <c r="D304" s="253" t="s">
        <v>1109</v>
      </c>
      <c r="E304" s="181">
        <v>62720000</v>
      </c>
      <c r="F304" s="181">
        <v>0</v>
      </c>
      <c r="G304" s="181">
        <v>0</v>
      </c>
      <c r="H304" s="181">
        <v>0</v>
      </c>
      <c r="I304" s="181">
        <v>0</v>
      </c>
      <c r="J304" s="181">
        <v>0</v>
      </c>
      <c r="K304" s="181">
        <v>0</v>
      </c>
      <c r="L304" s="181">
        <v>0</v>
      </c>
      <c r="M304" s="181">
        <v>0</v>
      </c>
      <c r="N304" s="181">
        <v>0</v>
      </c>
      <c r="O304" s="181">
        <v>0</v>
      </c>
      <c r="P304" s="181">
        <v>0</v>
      </c>
      <c r="Q304" s="181">
        <v>0</v>
      </c>
      <c r="R304" s="181">
        <v>0</v>
      </c>
      <c r="S304" s="181">
        <v>0</v>
      </c>
      <c r="T304" s="181">
        <v>0</v>
      </c>
      <c r="U304" s="181">
        <v>0</v>
      </c>
      <c r="V304" s="181">
        <v>0</v>
      </c>
      <c r="W304" s="181">
        <v>0</v>
      </c>
      <c r="X304" s="181">
        <v>0</v>
      </c>
      <c r="Y304" s="181">
        <v>0</v>
      </c>
      <c r="Z304" s="181">
        <v>0</v>
      </c>
      <c r="AA304" s="181">
        <v>0</v>
      </c>
      <c r="AB304" s="181">
        <v>0</v>
      </c>
      <c r="AC304" s="181">
        <v>0</v>
      </c>
      <c r="AD304" s="181">
        <v>0</v>
      </c>
      <c r="AE304" s="181">
        <v>0</v>
      </c>
      <c r="AF304" s="181">
        <v>0</v>
      </c>
      <c r="AG304" s="181">
        <v>0</v>
      </c>
      <c r="AH304" s="181">
        <v>0</v>
      </c>
      <c r="AI304" s="181">
        <v>0</v>
      </c>
      <c r="AJ304" s="181">
        <v>0</v>
      </c>
      <c r="AK304" s="181">
        <v>0</v>
      </c>
      <c r="AL304" s="181">
        <v>0</v>
      </c>
      <c r="AM304" s="181">
        <v>0</v>
      </c>
      <c r="AN304" s="181">
        <v>0</v>
      </c>
      <c r="AO304" s="181">
        <v>0</v>
      </c>
      <c r="AP304" s="181">
        <v>0</v>
      </c>
      <c r="AQ304" s="181">
        <v>0</v>
      </c>
      <c r="AR304" s="181">
        <v>0</v>
      </c>
      <c r="AS304" s="181">
        <v>0</v>
      </c>
      <c r="AT304" s="181">
        <v>0</v>
      </c>
      <c r="AU304" s="181">
        <v>0</v>
      </c>
      <c r="AV304" s="181">
        <v>0</v>
      </c>
      <c r="AW304" s="181">
        <v>0</v>
      </c>
      <c r="AX304" s="181">
        <v>0</v>
      </c>
      <c r="AY304" s="181">
        <v>0</v>
      </c>
      <c r="AZ304" s="181">
        <v>0</v>
      </c>
      <c r="BA304" s="181">
        <v>0</v>
      </c>
      <c r="BB304" s="181">
        <v>0</v>
      </c>
      <c r="BC304" s="181">
        <v>0</v>
      </c>
      <c r="BD304" s="181">
        <v>0</v>
      </c>
      <c r="BE304" s="181">
        <v>0</v>
      </c>
      <c r="BF304" s="181">
        <v>0</v>
      </c>
      <c r="BG304" s="181">
        <v>0</v>
      </c>
      <c r="BH304" s="181">
        <v>0</v>
      </c>
      <c r="BI304" s="181">
        <v>0</v>
      </c>
      <c r="BJ304" s="181">
        <v>0</v>
      </c>
      <c r="BK304" s="181">
        <v>0</v>
      </c>
      <c r="BL304" s="181">
        <v>0</v>
      </c>
      <c r="BM304" s="182" t="s">
        <v>467</v>
      </c>
      <c r="BN304" s="182" t="s">
        <v>467</v>
      </c>
      <c r="BO304" s="182" t="s">
        <v>467</v>
      </c>
      <c r="BP304" s="182" t="s">
        <v>467</v>
      </c>
      <c r="BQ304" s="182" t="s">
        <v>467</v>
      </c>
      <c r="BR304" s="182" t="s">
        <v>467</v>
      </c>
      <c r="BS304" s="182" t="s">
        <v>467</v>
      </c>
      <c r="BT304" s="182" t="s">
        <v>467</v>
      </c>
      <c r="BU304" s="182" t="s">
        <v>467</v>
      </c>
      <c r="BV304" s="182" t="s">
        <v>467</v>
      </c>
      <c r="BW304" s="182" t="s">
        <v>467</v>
      </c>
      <c r="BX304" s="182" t="s">
        <v>467</v>
      </c>
      <c r="BY304" s="182" t="s">
        <v>467</v>
      </c>
      <c r="BZ304" s="181">
        <v>62720000</v>
      </c>
      <c r="CA304" s="181">
        <v>0</v>
      </c>
      <c r="CB304" s="181">
        <v>0</v>
      </c>
      <c r="CC304" s="181">
        <v>62720000</v>
      </c>
      <c r="CD304" s="181">
        <v>0</v>
      </c>
      <c r="CE304" s="181">
        <v>0</v>
      </c>
      <c r="CF304" s="181">
        <v>0</v>
      </c>
      <c r="CG304" s="181">
        <v>0</v>
      </c>
      <c r="CH304" s="181">
        <v>0</v>
      </c>
      <c r="CI304" s="181">
        <v>0</v>
      </c>
      <c r="CJ304" s="181">
        <v>0</v>
      </c>
      <c r="CK304" s="181">
        <v>0</v>
      </c>
      <c r="CL304" s="181">
        <v>0</v>
      </c>
      <c r="CM304" s="181">
        <v>0</v>
      </c>
      <c r="CN304" s="181">
        <v>0</v>
      </c>
      <c r="CO304" s="181">
        <v>0</v>
      </c>
      <c r="CP304" s="181">
        <v>0</v>
      </c>
      <c r="CQ304" s="182" t="s">
        <v>467</v>
      </c>
      <c r="CR304" s="182" t="s">
        <v>467</v>
      </c>
      <c r="CS304" s="182" t="s">
        <v>467</v>
      </c>
      <c r="CT304" s="181">
        <v>0</v>
      </c>
      <c r="CU304" s="181">
        <v>0</v>
      </c>
      <c r="CV304" s="181">
        <v>0</v>
      </c>
      <c r="CW304" s="181">
        <v>0</v>
      </c>
      <c r="CX304" s="181">
        <v>0</v>
      </c>
      <c r="CY304" s="181">
        <v>0</v>
      </c>
      <c r="CZ304" s="182" t="s">
        <v>467</v>
      </c>
      <c r="DA304" s="182" t="s">
        <v>467</v>
      </c>
      <c r="DB304" s="182" t="s">
        <v>467</v>
      </c>
      <c r="DC304" s="181">
        <v>0</v>
      </c>
      <c r="DD304" s="181">
        <v>0</v>
      </c>
      <c r="DE304" s="181">
        <v>0</v>
      </c>
      <c r="DF304" s="181">
        <v>0</v>
      </c>
      <c r="DG304" s="183">
        <v>0</v>
      </c>
    </row>
    <row r="305" spans="1:111">
      <c r="A305" s="334" t="s">
        <v>1110</v>
      </c>
      <c r="B305" s="335" t="s">
        <v>504</v>
      </c>
      <c r="C305" s="335" t="s">
        <v>504</v>
      </c>
      <c r="D305" s="253" t="s">
        <v>284</v>
      </c>
      <c r="E305" s="181">
        <v>234474050.81</v>
      </c>
      <c r="F305" s="181">
        <v>28726694.170000002</v>
      </c>
      <c r="G305" s="181">
        <v>9674399.8900000006</v>
      </c>
      <c r="H305" s="181">
        <v>5559171</v>
      </c>
      <c r="I305" s="181">
        <v>8048390.9000000004</v>
      </c>
      <c r="J305" s="181">
        <v>832144.3</v>
      </c>
      <c r="K305" s="181">
        <v>1888290.5</v>
      </c>
      <c r="L305" s="181">
        <v>1477610.22</v>
      </c>
      <c r="M305" s="181">
        <v>106551.6</v>
      </c>
      <c r="N305" s="181">
        <v>252955.9</v>
      </c>
      <c r="O305" s="181">
        <v>75212.5</v>
      </c>
      <c r="P305" s="181">
        <v>106643.46</v>
      </c>
      <c r="Q305" s="181">
        <v>319162</v>
      </c>
      <c r="R305" s="181">
        <v>0</v>
      </c>
      <c r="S305" s="181">
        <v>386161.9</v>
      </c>
      <c r="T305" s="181">
        <v>5423946.2400000002</v>
      </c>
      <c r="U305" s="181">
        <v>1156948.75</v>
      </c>
      <c r="V305" s="181">
        <v>15973.27</v>
      </c>
      <c r="W305" s="181">
        <v>0</v>
      </c>
      <c r="X305" s="181">
        <v>2464.5</v>
      </c>
      <c r="Y305" s="181">
        <v>20192.580000000002</v>
      </c>
      <c r="Z305" s="181">
        <v>115304.32000000001</v>
      </c>
      <c r="AA305" s="181">
        <v>266187.27</v>
      </c>
      <c r="AB305" s="181">
        <v>0</v>
      </c>
      <c r="AC305" s="181">
        <v>134640</v>
      </c>
      <c r="AD305" s="181">
        <v>509630.56</v>
      </c>
      <c r="AE305" s="181">
        <v>0</v>
      </c>
      <c r="AF305" s="181">
        <v>21036.1</v>
      </c>
      <c r="AG305" s="181">
        <v>0</v>
      </c>
      <c r="AH305" s="181">
        <v>53492</v>
      </c>
      <c r="AI305" s="181">
        <v>27619</v>
      </c>
      <c r="AJ305" s="181">
        <v>51047</v>
      </c>
      <c r="AK305" s="181">
        <v>0</v>
      </c>
      <c r="AL305" s="181">
        <v>0</v>
      </c>
      <c r="AM305" s="181">
        <v>0</v>
      </c>
      <c r="AN305" s="181">
        <v>76952.03</v>
      </c>
      <c r="AO305" s="181">
        <v>101333</v>
      </c>
      <c r="AP305" s="181">
        <v>420843.32</v>
      </c>
      <c r="AQ305" s="181">
        <v>2520</v>
      </c>
      <c r="AR305" s="181">
        <v>229304.29</v>
      </c>
      <c r="AS305" s="181">
        <v>1528318.99</v>
      </c>
      <c r="AT305" s="181">
        <v>4095</v>
      </c>
      <c r="AU305" s="181">
        <v>686044.26</v>
      </c>
      <c r="AV305" s="181">
        <v>318550.40000000002</v>
      </c>
      <c r="AW305" s="181">
        <v>0</v>
      </c>
      <c r="AX305" s="181">
        <v>0</v>
      </c>
      <c r="AY305" s="181">
        <v>0</v>
      </c>
      <c r="AZ305" s="181">
        <v>57686.7</v>
      </c>
      <c r="BA305" s="181">
        <v>171411</v>
      </c>
      <c r="BB305" s="181">
        <v>0</v>
      </c>
      <c r="BC305" s="181">
        <v>0</v>
      </c>
      <c r="BD305" s="181">
        <v>0</v>
      </c>
      <c r="BE305" s="181">
        <v>10700</v>
      </c>
      <c r="BF305" s="181">
        <v>0</v>
      </c>
      <c r="BG305" s="181">
        <v>78752.7</v>
      </c>
      <c r="BH305" s="181">
        <v>0</v>
      </c>
      <c r="BI305" s="181">
        <v>0</v>
      </c>
      <c r="BJ305" s="181">
        <v>0</v>
      </c>
      <c r="BK305" s="181">
        <v>0</v>
      </c>
      <c r="BL305" s="181">
        <v>0</v>
      </c>
      <c r="BM305" s="182" t="s">
        <v>467</v>
      </c>
      <c r="BN305" s="182" t="s">
        <v>467</v>
      </c>
      <c r="BO305" s="182" t="s">
        <v>467</v>
      </c>
      <c r="BP305" s="182" t="s">
        <v>467</v>
      </c>
      <c r="BQ305" s="182" t="s">
        <v>467</v>
      </c>
      <c r="BR305" s="182" t="s">
        <v>467</v>
      </c>
      <c r="BS305" s="182" t="s">
        <v>467</v>
      </c>
      <c r="BT305" s="182" t="s">
        <v>467</v>
      </c>
      <c r="BU305" s="182" t="s">
        <v>467</v>
      </c>
      <c r="BV305" s="182" t="s">
        <v>467</v>
      </c>
      <c r="BW305" s="182" t="s">
        <v>467</v>
      </c>
      <c r="BX305" s="182" t="s">
        <v>467</v>
      </c>
      <c r="BY305" s="182" t="s">
        <v>467</v>
      </c>
      <c r="BZ305" s="181">
        <v>4860</v>
      </c>
      <c r="CA305" s="181">
        <v>0</v>
      </c>
      <c r="CB305" s="181">
        <v>4860</v>
      </c>
      <c r="CC305" s="181">
        <v>0</v>
      </c>
      <c r="CD305" s="181">
        <v>0</v>
      </c>
      <c r="CE305" s="181">
        <v>0</v>
      </c>
      <c r="CF305" s="181">
        <v>0</v>
      </c>
      <c r="CG305" s="181">
        <v>0</v>
      </c>
      <c r="CH305" s="181">
        <v>0</v>
      </c>
      <c r="CI305" s="181">
        <v>0</v>
      </c>
      <c r="CJ305" s="181">
        <v>0</v>
      </c>
      <c r="CK305" s="181">
        <v>0</v>
      </c>
      <c r="CL305" s="181">
        <v>0</v>
      </c>
      <c r="CM305" s="181">
        <v>0</v>
      </c>
      <c r="CN305" s="181">
        <v>0</v>
      </c>
      <c r="CO305" s="181">
        <v>0</v>
      </c>
      <c r="CP305" s="181">
        <v>0</v>
      </c>
      <c r="CQ305" s="182" t="s">
        <v>467</v>
      </c>
      <c r="CR305" s="182" t="s">
        <v>467</v>
      </c>
      <c r="CS305" s="182" t="s">
        <v>467</v>
      </c>
      <c r="CT305" s="181">
        <v>200000000</v>
      </c>
      <c r="CU305" s="181">
        <v>200000000</v>
      </c>
      <c r="CV305" s="181">
        <v>0</v>
      </c>
      <c r="CW305" s="181">
        <v>0</v>
      </c>
      <c r="CX305" s="181">
        <v>0</v>
      </c>
      <c r="CY305" s="181">
        <v>0</v>
      </c>
      <c r="CZ305" s="182" t="s">
        <v>467</v>
      </c>
      <c r="DA305" s="182" t="s">
        <v>467</v>
      </c>
      <c r="DB305" s="182" t="s">
        <v>467</v>
      </c>
      <c r="DC305" s="181">
        <v>0</v>
      </c>
      <c r="DD305" s="181">
        <v>0</v>
      </c>
      <c r="DE305" s="181">
        <v>0</v>
      </c>
      <c r="DF305" s="181">
        <v>0</v>
      </c>
      <c r="DG305" s="183">
        <v>0</v>
      </c>
    </row>
    <row r="306" spans="1:111">
      <c r="A306" s="334" t="s">
        <v>1111</v>
      </c>
      <c r="B306" s="335" t="s">
        <v>504</v>
      </c>
      <c r="C306" s="335" t="s">
        <v>504</v>
      </c>
      <c r="D306" s="253" t="s">
        <v>1112</v>
      </c>
      <c r="E306" s="181">
        <v>2339329.67</v>
      </c>
      <c r="F306" s="181">
        <v>2098294.7999999998</v>
      </c>
      <c r="G306" s="181">
        <v>400409</v>
      </c>
      <c r="H306" s="181">
        <v>0</v>
      </c>
      <c r="I306" s="181">
        <v>0</v>
      </c>
      <c r="J306" s="181">
        <v>0</v>
      </c>
      <c r="K306" s="181">
        <v>366864</v>
      </c>
      <c r="L306" s="181">
        <v>889408.7</v>
      </c>
      <c r="M306" s="181">
        <v>106551.6</v>
      </c>
      <c r="N306" s="181">
        <v>102530.9</v>
      </c>
      <c r="O306" s="181">
        <v>0</v>
      </c>
      <c r="P306" s="181">
        <v>31750</v>
      </c>
      <c r="Q306" s="181">
        <v>107760</v>
      </c>
      <c r="R306" s="181">
        <v>0</v>
      </c>
      <c r="S306" s="181">
        <v>93020.6</v>
      </c>
      <c r="T306" s="181">
        <v>69279.17</v>
      </c>
      <c r="U306" s="181">
        <v>5616</v>
      </c>
      <c r="V306" s="181">
        <v>0</v>
      </c>
      <c r="W306" s="181">
        <v>0</v>
      </c>
      <c r="X306" s="181">
        <v>900</v>
      </c>
      <c r="Y306" s="181">
        <v>1500</v>
      </c>
      <c r="Z306" s="181">
        <v>17013.87</v>
      </c>
      <c r="AA306" s="181">
        <v>5660.49</v>
      </c>
      <c r="AB306" s="181">
        <v>0</v>
      </c>
      <c r="AC306" s="181">
        <v>0</v>
      </c>
      <c r="AD306" s="181">
        <v>0</v>
      </c>
      <c r="AE306" s="181">
        <v>0</v>
      </c>
      <c r="AF306" s="181">
        <v>0</v>
      </c>
      <c r="AG306" s="181">
        <v>0</v>
      </c>
      <c r="AH306" s="181">
        <v>0</v>
      </c>
      <c r="AI306" s="181">
        <v>4716</v>
      </c>
      <c r="AJ306" s="181">
        <v>0</v>
      </c>
      <c r="AK306" s="181">
        <v>0</v>
      </c>
      <c r="AL306" s="181">
        <v>0</v>
      </c>
      <c r="AM306" s="181">
        <v>0</v>
      </c>
      <c r="AN306" s="181">
        <v>0</v>
      </c>
      <c r="AO306" s="181">
        <v>0</v>
      </c>
      <c r="AP306" s="181">
        <v>15606.45</v>
      </c>
      <c r="AQ306" s="181">
        <v>0</v>
      </c>
      <c r="AR306" s="181">
        <v>0</v>
      </c>
      <c r="AS306" s="181">
        <v>0</v>
      </c>
      <c r="AT306" s="181">
        <v>4095</v>
      </c>
      <c r="AU306" s="181">
        <v>14171.36</v>
      </c>
      <c r="AV306" s="181">
        <v>171755.7</v>
      </c>
      <c r="AW306" s="181">
        <v>0</v>
      </c>
      <c r="AX306" s="181">
        <v>0</v>
      </c>
      <c r="AY306" s="181">
        <v>0</v>
      </c>
      <c r="AZ306" s="181">
        <v>56966.7</v>
      </c>
      <c r="BA306" s="181">
        <v>114789</v>
      </c>
      <c r="BB306" s="181">
        <v>0</v>
      </c>
      <c r="BC306" s="181">
        <v>0</v>
      </c>
      <c r="BD306" s="181">
        <v>0</v>
      </c>
      <c r="BE306" s="181">
        <v>0</v>
      </c>
      <c r="BF306" s="181">
        <v>0</v>
      </c>
      <c r="BG306" s="181">
        <v>0</v>
      </c>
      <c r="BH306" s="181">
        <v>0</v>
      </c>
      <c r="BI306" s="181">
        <v>0</v>
      </c>
      <c r="BJ306" s="181">
        <v>0</v>
      </c>
      <c r="BK306" s="181">
        <v>0</v>
      </c>
      <c r="BL306" s="181">
        <v>0</v>
      </c>
      <c r="BM306" s="182" t="s">
        <v>467</v>
      </c>
      <c r="BN306" s="182" t="s">
        <v>467</v>
      </c>
      <c r="BO306" s="182" t="s">
        <v>467</v>
      </c>
      <c r="BP306" s="182" t="s">
        <v>467</v>
      </c>
      <c r="BQ306" s="182" t="s">
        <v>467</v>
      </c>
      <c r="BR306" s="182" t="s">
        <v>467</v>
      </c>
      <c r="BS306" s="182" t="s">
        <v>467</v>
      </c>
      <c r="BT306" s="182" t="s">
        <v>467</v>
      </c>
      <c r="BU306" s="182" t="s">
        <v>467</v>
      </c>
      <c r="BV306" s="182" t="s">
        <v>467</v>
      </c>
      <c r="BW306" s="182" t="s">
        <v>467</v>
      </c>
      <c r="BX306" s="182" t="s">
        <v>467</v>
      </c>
      <c r="BY306" s="182" t="s">
        <v>467</v>
      </c>
      <c r="BZ306" s="181">
        <v>0</v>
      </c>
      <c r="CA306" s="181">
        <v>0</v>
      </c>
      <c r="CB306" s="181">
        <v>0</v>
      </c>
      <c r="CC306" s="181">
        <v>0</v>
      </c>
      <c r="CD306" s="181">
        <v>0</v>
      </c>
      <c r="CE306" s="181">
        <v>0</v>
      </c>
      <c r="CF306" s="181">
        <v>0</v>
      </c>
      <c r="CG306" s="181">
        <v>0</v>
      </c>
      <c r="CH306" s="181">
        <v>0</v>
      </c>
      <c r="CI306" s="181">
        <v>0</v>
      </c>
      <c r="CJ306" s="181">
        <v>0</v>
      </c>
      <c r="CK306" s="181">
        <v>0</v>
      </c>
      <c r="CL306" s="181">
        <v>0</v>
      </c>
      <c r="CM306" s="181">
        <v>0</v>
      </c>
      <c r="CN306" s="181">
        <v>0</v>
      </c>
      <c r="CO306" s="181">
        <v>0</v>
      </c>
      <c r="CP306" s="181">
        <v>0</v>
      </c>
      <c r="CQ306" s="182" t="s">
        <v>467</v>
      </c>
      <c r="CR306" s="182" t="s">
        <v>467</v>
      </c>
      <c r="CS306" s="182" t="s">
        <v>467</v>
      </c>
      <c r="CT306" s="181">
        <v>0</v>
      </c>
      <c r="CU306" s="181">
        <v>0</v>
      </c>
      <c r="CV306" s="181">
        <v>0</v>
      </c>
      <c r="CW306" s="181">
        <v>0</v>
      </c>
      <c r="CX306" s="181">
        <v>0</v>
      </c>
      <c r="CY306" s="181">
        <v>0</v>
      </c>
      <c r="CZ306" s="182" t="s">
        <v>467</v>
      </c>
      <c r="DA306" s="182" t="s">
        <v>467</v>
      </c>
      <c r="DB306" s="182" t="s">
        <v>467</v>
      </c>
      <c r="DC306" s="181">
        <v>0</v>
      </c>
      <c r="DD306" s="181">
        <v>0</v>
      </c>
      <c r="DE306" s="181">
        <v>0</v>
      </c>
      <c r="DF306" s="181">
        <v>0</v>
      </c>
      <c r="DG306" s="183">
        <v>0</v>
      </c>
    </row>
    <row r="307" spans="1:111">
      <c r="A307" s="334" t="s">
        <v>1113</v>
      </c>
      <c r="B307" s="335" t="s">
        <v>504</v>
      </c>
      <c r="C307" s="335" t="s">
        <v>504</v>
      </c>
      <c r="D307" s="253" t="s">
        <v>625</v>
      </c>
      <c r="E307" s="181">
        <v>2339329.67</v>
      </c>
      <c r="F307" s="181">
        <v>2098294.7999999998</v>
      </c>
      <c r="G307" s="181">
        <v>400409</v>
      </c>
      <c r="H307" s="181">
        <v>0</v>
      </c>
      <c r="I307" s="181">
        <v>0</v>
      </c>
      <c r="J307" s="181">
        <v>0</v>
      </c>
      <c r="K307" s="181">
        <v>366864</v>
      </c>
      <c r="L307" s="181">
        <v>889408.7</v>
      </c>
      <c r="M307" s="181">
        <v>106551.6</v>
      </c>
      <c r="N307" s="181">
        <v>102530.9</v>
      </c>
      <c r="O307" s="181">
        <v>0</v>
      </c>
      <c r="P307" s="181">
        <v>31750</v>
      </c>
      <c r="Q307" s="181">
        <v>107760</v>
      </c>
      <c r="R307" s="181">
        <v>0</v>
      </c>
      <c r="S307" s="181">
        <v>93020.6</v>
      </c>
      <c r="T307" s="181">
        <v>69279.17</v>
      </c>
      <c r="U307" s="181">
        <v>5616</v>
      </c>
      <c r="V307" s="181">
        <v>0</v>
      </c>
      <c r="W307" s="181">
        <v>0</v>
      </c>
      <c r="X307" s="181">
        <v>900</v>
      </c>
      <c r="Y307" s="181">
        <v>1500</v>
      </c>
      <c r="Z307" s="181">
        <v>17013.87</v>
      </c>
      <c r="AA307" s="181">
        <v>5660.49</v>
      </c>
      <c r="AB307" s="181">
        <v>0</v>
      </c>
      <c r="AC307" s="181">
        <v>0</v>
      </c>
      <c r="AD307" s="181">
        <v>0</v>
      </c>
      <c r="AE307" s="181">
        <v>0</v>
      </c>
      <c r="AF307" s="181">
        <v>0</v>
      </c>
      <c r="AG307" s="181">
        <v>0</v>
      </c>
      <c r="AH307" s="181">
        <v>0</v>
      </c>
      <c r="AI307" s="181">
        <v>4716</v>
      </c>
      <c r="AJ307" s="181">
        <v>0</v>
      </c>
      <c r="AK307" s="181">
        <v>0</v>
      </c>
      <c r="AL307" s="181">
        <v>0</v>
      </c>
      <c r="AM307" s="181">
        <v>0</v>
      </c>
      <c r="AN307" s="181">
        <v>0</v>
      </c>
      <c r="AO307" s="181">
        <v>0</v>
      </c>
      <c r="AP307" s="181">
        <v>15606.45</v>
      </c>
      <c r="AQ307" s="181">
        <v>0</v>
      </c>
      <c r="AR307" s="181">
        <v>0</v>
      </c>
      <c r="AS307" s="181">
        <v>0</v>
      </c>
      <c r="AT307" s="181">
        <v>4095</v>
      </c>
      <c r="AU307" s="181">
        <v>14171.36</v>
      </c>
      <c r="AV307" s="181">
        <v>171755.7</v>
      </c>
      <c r="AW307" s="181">
        <v>0</v>
      </c>
      <c r="AX307" s="181">
        <v>0</v>
      </c>
      <c r="AY307" s="181">
        <v>0</v>
      </c>
      <c r="AZ307" s="181">
        <v>56966.7</v>
      </c>
      <c r="BA307" s="181">
        <v>114789</v>
      </c>
      <c r="BB307" s="181">
        <v>0</v>
      </c>
      <c r="BC307" s="181">
        <v>0</v>
      </c>
      <c r="BD307" s="181">
        <v>0</v>
      </c>
      <c r="BE307" s="181">
        <v>0</v>
      </c>
      <c r="BF307" s="181">
        <v>0</v>
      </c>
      <c r="BG307" s="181">
        <v>0</v>
      </c>
      <c r="BH307" s="181">
        <v>0</v>
      </c>
      <c r="BI307" s="181">
        <v>0</v>
      </c>
      <c r="BJ307" s="181">
        <v>0</v>
      </c>
      <c r="BK307" s="181">
        <v>0</v>
      </c>
      <c r="BL307" s="181">
        <v>0</v>
      </c>
      <c r="BM307" s="182" t="s">
        <v>467</v>
      </c>
      <c r="BN307" s="182" t="s">
        <v>467</v>
      </c>
      <c r="BO307" s="182" t="s">
        <v>467</v>
      </c>
      <c r="BP307" s="182" t="s">
        <v>467</v>
      </c>
      <c r="BQ307" s="182" t="s">
        <v>467</v>
      </c>
      <c r="BR307" s="182" t="s">
        <v>467</v>
      </c>
      <c r="BS307" s="182" t="s">
        <v>467</v>
      </c>
      <c r="BT307" s="182" t="s">
        <v>467</v>
      </c>
      <c r="BU307" s="182" t="s">
        <v>467</v>
      </c>
      <c r="BV307" s="182" t="s">
        <v>467</v>
      </c>
      <c r="BW307" s="182" t="s">
        <v>467</v>
      </c>
      <c r="BX307" s="182" t="s">
        <v>467</v>
      </c>
      <c r="BY307" s="182" t="s">
        <v>467</v>
      </c>
      <c r="BZ307" s="181">
        <v>0</v>
      </c>
      <c r="CA307" s="181">
        <v>0</v>
      </c>
      <c r="CB307" s="181">
        <v>0</v>
      </c>
      <c r="CC307" s="181">
        <v>0</v>
      </c>
      <c r="CD307" s="181">
        <v>0</v>
      </c>
      <c r="CE307" s="181">
        <v>0</v>
      </c>
      <c r="CF307" s="181">
        <v>0</v>
      </c>
      <c r="CG307" s="181">
        <v>0</v>
      </c>
      <c r="CH307" s="181">
        <v>0</v>
      </c>
      <c r="CI307" s="181">
        <v>0</v>
      </c>
      <c r="CJ307" s="181">
        <v>0</v>
      </c>
      <c r="CK307" s="181">
        <v>0</v>
      </c>
      <c r="CL307" s="181">
        <v>0</v>
      </c>
      <c r="CM307" s="181">
        <v>0</v>
      </c>
      <c r="CN307" s="181">
        <v>0</v>
      </c>
      <c r="CO307" s="181">
        <v>0</v>
      </c>
      <c r="CP307" s="181">
        <v>0</v>
      </c>
      <c r="CQ307" s="182" t="s">
        <v>467</v>
      </c>
      <c r="CR307" s="182" t="s">
        <v>467</v>
      </c>
      <c r="CS307" s="182" t="s">
        <v>467</v>
      </c>
      <c r="CT307" s="181">
        <v>0</v>
      </c>
      <c r="CU307" s="181">
        <v>0</v>
      </c>
      <c r="CV307" s="181">
        <v>0</v>
      </c>
      <c r="CW307" s="181">
        <v>0</v>
      </c>
      <c r="CX307" s="181">
        <v>0</v>
      </c>
      <c r="CY307" s="181">
        <v>0</v>
      </c>
      <c r="CZ307" s="182" t="s">
        <v>467</v>
      </c>
      <c r="DA307" s="182" t="s">
        <v>467</v>
      </c>
      <c r="DB307" s="182" t="s">
        <v>467</v>
      </c>
      <c r="DC307" s="181">
        <v>0</v>
      </c>
      <c r="DD307" s="181">
        <v>0</v>
      </c>
      <c r="DE307" s="181">
        <v>0</v>
      </c>
      <c r="DF307" s="181">
        <v>0</v>
      </c>
      <c r="DG307" s="183">
        <v>0</v>
      </c>
    </row>
    <row r="308" spans="1:111">
      <c r="A308" s="334" t="s">
        <v>1114</v>
      </c>
      <c r="B308" s="335" t="s">
        <v>504</v>
      </c>
      <c r="C308" s="335" t="s">
        <v>504</v>
      </c>
      <c r="D308" s="253" t="s">
        <v>1115</v>
      </c>
      <c r="E308" s="181">
        <v>18642216.280000001</v>
      </c>
      <c r="F308" s="181">
        <v>15179770.789999999</v>
      </c>
      <c r="G308" s="181">
        <v>4942660.25</v>
      </c>
      <c r="H308" s="181">
        <v>2158024</v>
      </c>
      <c r="I308" s="181">
        <v>5187996.5</v>
      </c>
      <c r="J308" s="181">
        <v>441497</v>
      </c>
      <c r="K308" s="181">
        <v>1521426.5</v>
      </c>
      <c r="L308" s="181">
        <v>382896.52</v>
      </c>
      <c r="M308" s="181">
        <v>0</v>
      </c>
      <c r="N308" s="181">
        <v>150425</v>
      </c>
      <c r="O308" s="181">
        <v>75212.5</v>
      </c>
      <c r="P308" s="181">
        <v>57008.62</v>
      </c>
      <c r="Q308" s="181">
        <v>211402</v>
      </c>
      <c r="R308" s="181">
        <v>0</v>
      </c>
      <c r="S308" s="181">
        <v>51221.9</v>
      </c>
      <c r="T308" s="181">
        <v>3450415.49</v>
      </c>
      <c r="U308" s="181">
        <v>939574.37</v>
      </c>
      <c r="V308" s="181">
        <v>990</v>
      </c>
      <c r="W308" s="181">
        <v>0</v>
      </c>
      <c r="X308" s="181">
        <v>1564.5</v>
      </c>
      <c r="Y308" s="181">
        <v>18192.580000000002</v>
      </c>
      <c r="Z308" s="181">
        <v>97562.45</v>
      </c>
      <c r="AA308" s="181">
        <v>180323.85</v>
      </c>
      <c r="AB308" s="181">
        <v>0</v>
      </c>
      <c r="AC308" s="181">
        <v>134640</v>
      </c>
      <c r="AD308" s="181">
        <v>342041.21</v>
      </c>
      <c r="AE308" s="181">
        <v>0</v>
      </c>
      <c r="AF308" s="181">
        <v>3080</v>
      </c>
      <c r="AG308" s="181">
        <v>0</v>
      </c>
      <c r="AH308" s="181">
        <v>29200</v>
      </c>
      <c r="AI308" s="181">
        <v>4266</v>
      </c>
      <c r="AJ308" s="181">
        <v>14341</v>
      </c>
      <c r="AK308" s="181">
        <v>0</v>
      </c>
      <c r="AL308" s="181">
        <v>0</v>
      </c>
      <c r="AM308" s="181">
        <v>0</v>
      </c>
      <c r="AN308" s="181">
        <v>73552.03</v>
      </c>
      <c r="AO308" s="181">
        <v>0</v>
      </c>
      <c r="AP308" s="181">
        <v>257883.77</v>
      </c>
      <c r="AQ308" s="181">
        <v>2400</v>
      </c>
      <c r="AR308" s="181">
        <v>105348.69</v>
      </c>
      <c r="AS308" s="181">
        <v>793373.99</v>
      </c>
      <c r="AT308" s="181">
        <v>0</v>
      </c>
      <c r="AU308" s="181">
        <v>452081.05</v>
      </c>
      <c r="AV308" s="181">
        <v>7170</v>
      </c>
      <c r="AW308" s="181">
        <v>0</v>
      </c>
      <c r="AX308" s="181">
        <v>0</v>
      </c>
      <c r="AY308" s="181">
        <v>0</v>
      </c>
      <c r="AZ308" s="181">
        <v>720</v>
      </c>
      <c r="BA308" s="181">
        <v>4050</v>
      </c>
      <c r="BB308" s="181">
        <v>0</v>
      </c>
      <c r="BC308" s="181">
        <v>0</v>
      </c>
      <c r="BD308" s="181">
        <v>0</v>
      </c>
      <c r="BE308" s="181">
        <v>0</v>
      </c>
      <c r="BF308" s="181">
        <v>0</v>
      </c>
      <c r="BG308" s="181">
        <v>2400</v>
      </c>
      <c r="BH308" s="181">
        <v>0</v>
      </c>
      <c r="BI308" s="181">
        <v>0</v>
      </c>
      <c r="BJ308" s="181">
        <v>0</v>
      </c>
      <c r="BK308" s="181">
        <v>0</v>
      </c>
      <c r="BL308" s="181">
        <v>0</v>
      </c>
      <c r="BM308" s="182" t="s">
        <v>467</v>
      </c>
      <c r="BN308" s="182" t="s">
        <v>467</v>
      </c>
      <c r="BO308" s="182" t="s">
        <v>467</v>
      </c>
      <c r="BP308" s="182" t="s">
        <v>467</v>
      </c>
      <c r="BQ308" s="182" t="s">
        <v>467</v>
      </c>
      <c r="BR308" s="182" t="s">
        <v>467</v>
      </c>
      <c r="BS308" s="182" t="s">
        <v>467</v>
      </c>
      <c r="BT308" s="182" t="s">
        <v>467</v>
      </c>
      <c r="BU308" s="182" t="s">
        <v>467</v>
      </c>
      <c r="BV308" s="182" t="s">
        <v>467</v>
      </c>
      <c r="BW308" s="182" t="s">
        <v>467</v>
      </c>
      <c r="BX308" s="182" t="s">
        <v>467</v>
      </c>
      <c r="BY308" s="182" t="s">
        <v>467</v>
      </c>
      <c r="BZ308" s="181">
        <v>4860</v>
      </c>
      <c r="CA308" s="181">
        <v>0</v>
      </c>
      <c r="CB308" s="181">
        <v>4860</v>
      </c>
      <c r="CC308" s="181">
        <v>0</v>
      </c>
      <c r="CD308" s="181">
        <v>0</v>
      </c>
      <c r="CE308" s="181">
        <v>0</v>
      </c>
      <c r="CF308" s="181">
        <v>0</v>
      </c>
      <c r="CG308" s="181">
        <v>0</v>
      </c>
      <c r="CH308" s="181">
        <v>0</v>
      </c>
      <c r="CI308" s="181">
        <v>0</v>
      </c>
      <c r="CJ308" s="181">
        <v>0</v>
      </c>
      <c r="CK308" s="181">
        <v>0</v>
      </c>
      <c r="CL308" s="181">
        <v>0</v>
      </c>
      <c r="CM308" s="181">
        <v>0</v>
      </c>
      <c r="CN308" s="181">
        <v>0</v>
      </c>
      <c r="CO308" s="181">
        <v>0</v>
      </c>
      <c r="CP308" s="181">
        <v>0</v>
      </c>
      <c r="CQ308" s="182" t="s">
        <v>467</v>
      </c>
      <c r="CR308" s="182" t="s">
        <v>467</v>
      </c>
      <c r="CS308" s="182" t="s">
        <v>467</v>
      </c>
      <c r="CT308" s="181">
        <v>0</v>
      </c>
      <c r="CU308" s="181">
        <v>0</v>
      </c>
      <c r="CV308" s="181">
        <v>0</v>
      </c>
      <c r="CW308" s="181">
        <v>0</v>
      </c>
      <c r="CX308" s="181">
        <v>0</v>
      </c>
      <c r="CY308" s="181">
        <v>0</v>
      </c>
      <c r="CZ308" s="182" t="s">
        <v>467</v>
      </c>
      <c r="DA308" s="182" t="s">
        <v>467</v>
      </c>
      <c r="DB308" s="182" t="s">
        <v>467</v>
      </c>
      <c r="DC308" s="181">
        <v>0</v>
      </c>
      <c r="DD308" s="181">
        <v>0</v>
      </c>
      <c r="DE308" s="181">
        <v>0</v>
      </c>
      <c r="DF308" s="181">
        <v>0</v>
      </c>
      <c r="DG308" s="183">
        <v>0</v>
      </c>
    </row>
    <row r="309" spans="1:111">
      <c r="A309" s="334" t="s">
        <v>1116</v>
      </c>
      <c r="B309" s="335" t="s">
        <v>504</v>
      </c>
      <c r="C309" s="335" t="s">
        <v>504</v>
      </c>
      <c r="D309" s="253" t="s">
        <v>625</v>
      </c>
      <c r="E309" s="181">
        <v>16172647.83</v>
      </c>
      <c r="F309" s="181">
        <v>14038643.949999999</v>
      </c>
      <c r="G309" s="181">
        <v>4486674.25</v>
      </c>
      <c r="H309" s="181">
        <v>1885664</v>
      </c>
      <c r="I309" s="181">
        <v>4870755.5</v>
      </c>
      <c r="J309" s="181">
        <v>367254</v>
      </c>
      <c r="K309" s="181">
        <v>1521426.5</v>
      </c>
      <c r="L309" s="181">
        <v>382896.52</v>
      </c>
      <c r="M309" s="181">
        <v>0</v>
      </c>
      <c r="N309" s="181">
        <v>150425</v>
      </c>
      <c r="O309" s="181">
        <v>75212.5</v>
      </c>
      <c r="P309" s="181">
        <v>35711.78</v>
      </c>
      <c r="Q309" s="181">
        <v>211402</v>
      </c>
      <c r="R309" s="181">
        <v>0</v>
      </c>
      <c r="S309" s="181">
        <v>51221.9</v>
      </c>
      <c r="T309" s="181">
        <v>2129473.88</v>
      </c>
      <c r="U309" s="181">
        <v>363623.65</v>
      </c>
      <c r="V309" s="181">
        <v>990</v>
      </c>
      <c r="W309" s="181">
        <v>0</v>
      </c>
      <c r="X309" s="181">
        <v>1497.5</v>
      </c>
      <c r="Y309" s="181">
        <v>7600.5</v>
      </c>
      <c r="Z309" s="181">
        <v>12578.65</v>
      </c>
      <c r="AA309" s="181">
        <v>131879.54</v>
      </c>
      <c r="AB309" s="181">
        <v>0</v>
      </c>
      <c r="AC309" s="181">
        <v>118800</v>
      </c>
      <c r="AD309" s="181">
        <v>87591.24</v>
      </c>
      <c r="AE309" s="181">
        <v>0</v>
      </c>
      <c r="AF309" s="181">
        <v>2954</v>
      </c>
      <c r="AG309" s="181">
        <v>0</v>
      </c>
      <c r="AH309" s="181">
        <v>0</v>
      </c>
      <c r="AI309" s="181">
        <v>4266</v>
      </c>
      <c r="AJ309" s="181">
        <v>7875</v>
      </c>
      <c r="AK309" s="181">
        <v>0</v>
      </c>
      <c r="AL309" s="181">
        <v>0</v>
      </c>
      <c r="AM309" s="181">
        <v>0</v>
      </c>
      <c r="AN309" s="181">
        <v>700</v>
      </c>
      <c r="AO309" s="181">
        <v>0</v>
      </c>
      <c r="AP309" s="181">
        <v>243082.77</v>
      </c>
      <c r="AQ309" s="181">
        <v>2400</v>
      </c>
      <c r="AR309" s="181">
        <v>105348.69</v>
      </c>
      <c r="AS309" s="181">
        <v>691623.99</v>
      </c>
      <c r="AT309" s="181">
        <v>0</v>
      </c>
      <c r="AU309" s="181">
        <v>346662.35</v>
      </c>
      <c r="AV309" s="181">
        <v>4530</v>
      </c>
      <c r="AW309" s="181">
        <v>0</v>
      </c>
      <c r="AX309" s="181">
        <v>0</v>
      </c>
      <c r="AY309" s="181">
        <v>0</v>
      </c>
      <c r="AZ309" s="181">
        <v>720</v>
      </c>
      <c r="BA309" s="181">
        <v>3810</v>
      </c>
      <c r="BB309" s="181">
        <v>0</v>
      </c>
      <c r="BC309" s="181">
        <v>0</v>
      </c>
      <c r="BD309" s="181">
        <v>0</v>
      </c>
      <c r="BE309" s="181">
        <v>0</v>
      </c>
      <c r="BF309" s="181">
        <v>0</v>
      </c>
      <c r="BG309" s="181">
        <v>0</v>
      </c>
      <c r="BH309" s="181">
        <v>0</v>
      </c>
      <c r="BI309" s="181">
        <v>0</v>
      </c>
      <c r="BJ309" s="181">
        <v>0</v>
      </c>
      <c r="BK309" s="181">
        <v>0</v>
      </c>
      <c r="BL309" s="181">
        <v>0</v>
      </c>
      <c r="BM309" s="182" t="s">
        <v>467</v>
      </c>
      <c r="BN309" s="182" t="s">
        <v>467</v>
      </c>
      <c r="BO309" s="182" t="s">
        <v>467</v>
      </c>
      <c r="BP309" s="182" t="s">
        <v>467</v>
      </c>
      <c r="BQ309" s="182" t="s">
        <v>467</v>
      </c>
      <c r="BR309" s="182" t="s">
        <v>467</v>
      </c>
      <c r="BS309" s="182" t="s">
        <v>467</v>
      </c>
      <c r="BT309" s="182" t="s">
        <v>467</v>
      </c>
      <c r="BU309" s="182" t="s">
        <v>467</v>
      </c>
      <c r="BV309" s="182" t="s">
        <v>467</v>
      </c>
      <c r="BW309" s="182" t="s">
        <v>467</v>
      </c>
      <c r="BX309" s="182" t="s">
        <v>467</v>
      </c>
      <c r="BY309" s="182" t="s">
        <v>467</v>
      </c>
      <c r="BZ309" s="181">
        <v>0</v>
      </c>
      <c r="CA309" s="181">
        <v>0</v>
      </c>
      <c r="CB309" s="181">
        <v>0</v>
      </c>
      <c r="CC309" s="181">
        <v>0</v>
      </c>
      <c r="CD309" s="181">
        <v>0</v>
      </c>
      <c r="CE309" s="181">
        <v>0</v>
      </c>
      <c r="CF309" s="181">
        <v>0</v>
      </c>
      <c r="CG309" s="181">
        <v>0</v>
      </c>
      <c r="CH309" s="181">
        <v>0</v>
      </c>
      <c r="CI309" s="181">
        <v>0</v>
      </c>
      <c r="CJ309" s="181">
        <v>0</v>
      </c>
      <c r="CK309" s="181">
        <v>0</v>
      </c>
      <c r="CL309" s="181">
        <v>0</v>
      </c>
      <c r="CM309" s="181">
        <v>0</v>
      </c>
      <c r="CN309" s="181">
        <v>0</v>
      </c>
      <c r="CO309" s="181">
        <v>0</v>
      </c>
      <c r="CP309" s="181">
        <v>0</v>
      </c>
      <c r="CQ309" s="182" t="s">
        <v>467</v>
      </c>
      <c r="CR309" s="182" t="s">
        <v>467</v>
      </c>
      <c r="CS309" s="182" t="s">
        <v>467</v>
      </c>
      <c r="CT309" s="181">
        <v>0</v>
      </c>
      <c r="CU309" s="181">
        <v>0</v>
      </c>
      <c r="CV309" s="181">
        <v>0</v>
      </c>
      <c r="CW309" s="181">
        <v>0</v>
      </c>
      <c r="CX309" s="181">
        <v>0</v>
      </c>
      <c r="CY309" s="181">
        <v>0</v>
      </c>
      <c r="CZ309" s="182" t="s">
        <v>467</v>
      </c>
      <c r="DA309" s="182" t="s">
        <v>467</v>
      </c>
      <c r="DB309" s="182" t="s">
        <v>467</v>
      </c>
      <c r="DC309" s="181">
        <v>0</v>
      </c>
      <c r="DD309" s="181">
        <v>0</v>
      </c>
      <c r="DE309" s="181">
        <v>0</v>
      </c>
      <c r="DF309" s="181">
        <v>0</v>
      </c>
      <c r="DG309" s="183">
        <v>0</v>
      </c>
    </row>
    <row r="310" spans="1:111">
      <c r="A310" s="334" t="s">
        <v>1117</v>
      </c>
      <c r="B310" s="335" t="s">
        <v>504</v>
      </c>
      <c r="C310" s="335" t="s">
        <v>504</v>
      </c>
      <c r="D310" s="253" t="s">
        <v>638</v>
      </c>
      <c r="E310" s="181">
        <v>914130.21</v>
      </c>
      <c r="F310" s="181">
        <v>5140</v>
      </c>
      <c r="G310" s="181">
        <v>0</v>
      </c>
      <c r="H310" s="181">
        <v>0</v>
      </c>
      <c r="I310" s="181">
        <v>0</v>
      </c>
      <c r="J310" s="181">
        <v>0</v>
      </c>
      <c r="K310" s="181">
        <v>0</v>
      </c>
      <c r="L310" s="181">
        <v>0</v>
      </c>
      <c r="M310" s="181">
        <v>0</v>
      </c>
      <c r="N310" s="181">
        <v>0</v>
      </c>
      <c r="O310" s="181">
        <v>0</v>
      </c>
      <c r="P310" s="181">
        <v>5140</v>
      </c>
      <c r="Q310" s="181">
        <v>0</v>
      </c>
      <c r="R310" s="181">
        <v>0</v>
      </c>
      <c r="S310" s="181">
        <v>0</v>
      </c>
      <c r="T310" s="181">
        <v>904130.21</v>
      </c>
      <c r="U310" s="181">
        <v>476249.24</v>
      </c>
      <c r="V310" s="181">
        <v>0</v>
      </c>
      <c r="W310" s="181">
        <v>0</v>
      </c>
      <c r="X310" s="181">
        <v>67</v>
      </c>
      <c r="Y310" s="181">
        <v>10005.6</v>
      </c>
      <c r="Z310" s="181">
        <v>71966.34</v>
      </c>
      <c r="AA310" s="181">
        <v>29190.799999999999</v>
      </c>
      <c r="AB310" s="181">
        <v>0</v>
      </c>
      <c r="AC310" s="181">
        <v>0</v>
      </c>
      <c r="AD310" s="181">
        <v>180082</v>
      </c>
      <c r="AE310" s="181">
        <v>0</v>
      </c>
      <c r="AF310" s="181">
        <v>126</v>
      </c>
      <c r="AG310" s="181">
        <v>0</v>
      </c>
      <c r="AH310" s="181">
        <v>29200</v>
      </c>
      <c r="AI310" s="181">
        <v>0</v>
      </c>
      <c r="AJ310" s="181">
        <v>5492</v>
      </c>
      <c r="AK310" s="181">
        <v>0</v>
      </c>
      <c r="AL310" s="181">
        <v>0</v>
      </c>
      <c r="AM310" s="181">
        <v>0</v>
      </c>
      <c r="AN310" s="181">
        <v>72852.03</v>
      </c>
      <c r="AO310" s="181">
        <v>0</v>
      </c>
      <c r="AP310" s="181">
        <v>0</v>
      </c>
      <c r="AQ310" s="181">
        <v>0</v>
      </c>
      <c r="AR310" s="181">
        <v>0</v>
      </c>
      <c r="AS310" s="181">
        <v>7050</v>
      </c>
      <c r="AT310" s="181">
        <v>0</v>
      </c>
      <c r="AU310" s="181">
        <v>21849.200000000001</v>
      </c>
      <c r="AV310" s="181">
        <v>0</v>
      </c>
      <c r="AW310" s="181">
        <v>0</v>
      </c>
      <c r="AX310" s="181">
        <v>0</v>
      </c>
      <c r="AY310" s="181">
        <v>0</v>
      </c>
      <c r="AZ310" s="181">
        <v>0</v>
      </c>
      <c r="BA310" s="181">
        <v>0</v>
      </c>
      <c r="BB310" s="181">
        <v>0</v>
      </c>
      <c r="BC310" s="181">
        <v>0</v>
      </c>
      <c r="BD310" s="181">
        <v>0</v>
      </c>
      <c r="BE310" s="181">
        <v>0</v>
      </c>
      <c r="BF310" s="181">
        <v>0</v>
      </c>
      <c r="BG310" s="181">
        <v>0</v>
      </c>
      <c r="BH310" s="181">
        <v>0</v>
      </c>
      <c r="BI310" s="181">
        <v>0</v>
      </c>
      <c r="BJ310" s="181">
        <v>0</v>
      </c>
      <c r="BK310" s="181">
        <v>0</v>
      </c>
      <c r="BL310" s="181">
        <v>0</v>
      </c>
      <c r="BM310" s="182" t="s">
        <v>467</v>
      </c>
      <c r="BN310" s="182" t="s">
        <v>467</v>
      </c>
      <c r="BO310" s="182" t="s">
        <v>467</v>
      </c>
      <c r="BP310" s="182" t="s">
        <v>467</v>
      </c>
      <c r="BQ310" s="182" t="s">
        <v>467</v>
      </c>
      <c r="BR310" s="182" t="s">
        <v>467</v>
      </c>
      <c r="BS310" s="182" t="s">
        <v>467</v>
      </c>
      <c r="BT310" s="182" t="s">
        <v>467</v>
      </c>
      <c r="BU310" s="182" t="s">
        <v>467</v>
      </c>
      <c r="BV310" s="182" t="s">
        <v>467</v>
      </c>
      <c r="BW310" s="182" t="s">
        <v>467</v>
      </c>
      <c r="BX310" s="182" t="s">
        <v>467</v>
      </c>
      <c r="BY310" s="182" t="s">
        <v>467</v>
      </c>
      <c r="BZ310" s="181">
        <v>4860</v>
      </c>
      <c r="CA310" s="181">
        <v>0</v>
      </c>
      <c r="CB310" s="181">
        <v>4860</v>
      </c>
      <c r="CC310" s="181">
        <v>0</v>
      </c>
      <c r="CD310" s="181">
        <v>0</v>
      </c>
      <c r="CE310" s="181">
        <v>0</v>
      </c>
      <c r="CF310" s="181">
        <v>0</v>
      </c>
      <c r="CG310" s="181">
        <v>0</v>
      </c>
      <c r="CH310" s="181">
        <v>0</v>
      </c>
      <c r="CI310" s="181">
        <v>0</v>
      </c>
      <c r="CJ310" s="181">
        <v>0</v>
      </c>
      <c r="CK310" s="181">
        <v>0</v>
      </c>
      <c r="CL310" s="181">
        <v>0</v>
      </c>
      <c r="CM310" s="181">
        <v>0</v>
      </c>
      <c r="CN310" s="181">
        <v>0</v>
      </c>
      <c r="CO310" s="181">
        <v>0</v>
      </c>
      <c r="CP310" s="181">
        <v>0</v>
      </c>
      <c r="CQ310" s="182" t="s">
        <v>467</v>
      </c>
      <c r="CR310" s="182" t="s">
        <v>467</v>
      </c>
      <c r="CS310" s="182" t="s">
        <v>467</v>
      </c>
      <c r="CT310" s="181">
        <v>0</v>
      </c>
      <c r="CU310" s="181">
        <v>0</v>
      </c>
      <c r="CV310" s="181">
        <v>0</v>
      </c>
      <c r="CW310" s="181">
        <v>0</v>
      </c>
      <c r="CX310" s="181">
        <v>0</v>
      </c>
      <c r="CY310" s="181">
        <v>0</v>
      </c>
      <c r="CZ310" s="182" t="s">
        <v>467</v>
      </c>
      <c r="DA310" s="182" t="s">
        <v>467</v>
      </c>
      <c r="DB310" s="182" t="s">
        <v>467</v>
      </c>
      <c r="DC310" s="181">
        <v>0</v>
      </c>
      <c r="DD310" s="181">
        <v>0</v>
      </c>
      <c r="DE310" s="181">
        <v>0</v>
      </c>
      <c r="DF310" s="181">
        <v>0</v>
      </c>
      <c r="DG310" s="183">
        <v>0</v>
      </c>
    </row>
    <row r="311" spans="1:111">
      <c r="A311" s="334" t="s">
        <v>1118</v>
      </c>
      <c r="B311" s="335" t="s">
        <v>504</v>
      </c>
      <c r="C311" s="335" t="s">
        <v>504</v>
      </c>
      <c r="D311" s="253" t="s">
        <v>1119</v>
      </c>
      <c r="E311" s="181">
        <v>1555438.24</v>
      </c>
      <c r="F311" s="181">
        <v>1135986.8400000001</v>
      </c>
      <c r="G311" s="181">
        <v>455986</v>
      </c>
      <c r="H311" s="181">
        <v>272360</v>
      </c>
      <c r="I311" s="181">
        <v>317241</v>
      </c>
      <c r="J311" s="181">
        <v>74243</v>
      </c>
      <c r="K311" s="181">
        <v>0</v>
      </c>
      <c r="L311" s="181">
        <v>0</v>
      </c>
      <c r="M311" s="181">
        <v>0</v>
      </c>
      <c r="N311" s="181">
        <v>0</v>
      </c>
      <c r="O311" s="181">
        <v>0</v>
      </c>
      <c r="P311" s="181">
        <v>16156.84</v>
      </c>
      <c r="Q311" s="181">
        <v>0</v>
      </c>
      <c r="R311" s="181">
        <v>0</v>
      </c>
      <c r="S311" s="181">
        <v>0</v>
      </c>
      <c r="T311" s="181">
        <v>416811.4</v>
      </c>
      <c r="U311" s="181">
        <v>99701.48</v>
      </c>
      <c r="V311" s="181">
        <v>0</v>
      </c>
      <c r="W311" s="181">
        <v>0</v>
      </c>
      <c r="X311" s="181">
        <v>0</v>
      </c>
      <c r="Y311" s="181">
        <v>586.48</v>
      </c>
      <c r="Z311" s="181">
        <v>13017.46</v>
      </c>
      <c r="AA311" s="181">
        <v>19253.509999999998</v>
      </c>
      <c r="AB311" s="181">
        <v>0</v>
      </c>
      <c r="AC311" s="181">
        <v>15840</v>
      </c>
      <c r="AD311" s="181">
        <v>74367.97</v>
      </c>
      <c r="AE311" s="181">
        <v>0</v>
      </c>
      <c r="AF311" s="181">
        <v>0</v>
      </c>
      <c r="AG311" s="181">
        <v>0</v>
      </c>
      <c r="AH311" s="181">
        <v>0</v>
      </c>
      <c r="AI311" s="181">
        <v>0</v>
      </c>
      <c r="AJ311" s="181">
        <v>974</v>
      </c>
      <c r="AK311" s="181">
        <v>0</v>
      </c>
      <c r="AL311" s="181">
        <v>0</v>
      </c>
      <c r="AM311" s="181">
        <v>0</v>
      </c>
      <c r="AN311" s="181">
        <v>0</v>
      </c>
      <c r="AO311" s="181">
        <v>0</v>
      </c>
      <c r="AP311" s="181">
        <v>14801</v>
      </c>
      <c r="AQ311" s="181">
        <v>0</v>
      </c>
      <c r="AR311" s="181">
        <v>0</v>
      </c>
      <c r="AS311" s="181">
        <v>94700</v>
      </c>
      <c r="AT311" s="181">
        <v>0</v>
      </c>
      <c r="AU311" s="181">
        <v>83569.5</v>
      </c>
      <c r="AV311" s="181">
        <v>2640</v>
      </c>
      <c r="AW311" s="181">
        <v>0</v>
      </c>
      <c r="AX311" s="181">
        <v>0</v>
      </c>
      <c r="AY311" s="181">
        <v>0</v>
      </c>
      <c r="AZ311" s="181">
        <v>0</v>
      </c>
      <c r="BA311" s="181">
        <v>240</v>
      </c>
      <c r="BB311" s="181">
        <v>0</v>
      </c>
      <c r="BC311" s="181">
        <v>0</v>
      </c>
      <c r="BD311" s="181">
        <v>0</v>
      </c>
      <c r="BE311" s="181">
        <v>0</v>
      </c>
      <c r="BF311" s="181">
        <v>0</v>
      </c>
      <c r="BG311" s="181">
        <v>2400</v>
      </c>
      <c r="BH311" s="181">
        <v>0</v>
      </c>
      <c r="BI311" s="181">
        <v>0</v>
      </c>
      <c r="BJ311" s="181">
        <v>0</v>
      </c>
      <c r="BK311" s="181">
        <v>0</v>
      </c>
      <c r="BL311" s="181">
        <v>0</v>
      </c>
      <c r="BM311" s="182" t="s">
        <v>467</v>
      </c>
      <c r="BN311" s="182" t="s">
        <v>467</v>
      </c>
      <c r="BO311" s="182" t="s">
        <v>467</v>
      </c>
      <c r="BP311" s="182" t="s">
        <v>467</v>
      </c>
      <c r="BQ311" s="182" t="s">
        <v>467</v>
      </c>
      <c r="BR311" s="182" t="s">
        <v>467</v>
      </c>
      <c r="BS311" s="182" t="s">
        <v>467</v>
      </c>
      <c r="BT311" s="182" t="s">
        <v>467</v>
      </c>
      <c r="BU311" s="182" t="s">
        <v>467</v>
      </c>
      <c r="BV311" s="182" t="s">
        <v>467</v>
      </c>
      <c r="BW311" s="182" t="s">
        <v>467</v>
      </c>
      <c r="BX311" s="182" t="s">
        <v>467</v>
      </c>
      <c r="BY311" s="182" t="s">
        <v>467</v>
      </c>
      <c r="BZ311" s="181">
        <v>0</v>
      </c>
      <c r="CA311" s="181">
        <v>0</v>
      </c>
      <c r="CB311" s="181">
        <v>0</v>
      </c>
      <c r="CC311" s="181">
        <v>0</v>
      </c>
      <c r="CD311" s="181">
        <v>0</v>
      </c>
      <c r="CE311" s="181">
        <v>0</v>
      </c>
      <c r="CF311" s="181">
        <v>0</v>
      </c>
      <c r="CG311" s="181">
        <v>0</v>
      </c>
      <c r="CH311" s="181">
        <v>0</v>
      </c>
      <c r="CI311" s="181">
        <v>0</v>
      </c>
      <c r="CJ311" s="181">
        <v>0</v>
      </c>
      <c r="CK311" s="181">
        <v>0</v>
      </c>
      <c r="CL311" s="181">
        <v>0</v>
      </c>
      <c r="CM311" s="181">
        <v>0</v>
      </c>
      <c r="CN311" s="181">
        <v>0</v>
      </c>
      <c r="CO311" s="181">
        <v>0</v>
      </c>
      <c r="CP311" s="181">
        <v>0</v>
      </c>
      <c r="CQ311" s="182" t="s">
        <v>467</v>
      </c>
      <c r="CR311" s="182" t="s">
        <v>467</v>
      </c>
      <c r="CS311" s="182" t="s">
        <v>467</v>
      </c>
      <c r="CT311" s="181">
        <v>0</v>
      </c>
      <c r="CU311" s="181">
        <v>0</v>
      </c>
      <c r="CV311" s="181">
        <v>0</v>
      </c>
      <c r="CW311" s="181">
        <v>0</v>
      </c>
      <c r="CX311" s="181">
        <v>0</v>
      </c>
      <c r="CY311" s="181">
        <v>0</v>
      </c>
      <c r="CZ311" s="182" t="s">
        <v>467</v>
      </c>
      <c r="DA311" s="182" t="s">
        <v>467</v>
      </c>
      <c r="DB311" s="182" t="s">
        <v>467</v>
      </c>
      <c r="DC311" s="181">
        <v>0</v>
      </c>
      <c r="DD311" s="181">
        <v>0</v>
      </c>
      <c r="DE311" s="181">
        <v>0</v>
      </c>
      <c r="DF311" s="181">
        <v>0</v>
      </c>
      <c r="DG311" s="183">
        <v>0</v>
      </c>
    </row>
    <row r="312" spans="1:111">
      <c r="A312" s="334" t="s">
        <v>1120</v>
      </c>
      <c r="B312" s="335" t="s">
        <v>504</v>
      </c>
      <c r="C312" s="335" t="s">
        <v>504</v>
      </c>
      <c r="D312" s="253" t="s">
        <v>1121</v>
      </c>
      <c r="E312" s="181">
        <v>678115</v>
      </c>
      <c r="F312" s="181">
        <v>635544.5</v>
      </c>
      <c r="G312" s="181">
        <v>198577</v>
      </c>
      <c r="H312" s="181">
        <v>173310</v>
      </c>
      <c r="I312" s="181">
        <v>227681</v>
      </c>
      <c r="J312" s="181">
        <v>19175</v>
      </c>
      <c r="K312" s="181">
        <v>0</v>
      </c>
      <c r="L312" s="181">
        <v>0</v>
      </c>
      <c r="M312" s="181">
        <v>0</v>
      </c>
      <c r="N312" s="181">
        <v>0</v>
      </c>
      <c r="O312" s="181">
        <v>0</v>
      </c>
      <c r="P312" s="181">
        <v>5710.5</v>
      </c>
      <c r="Q312" s="181">
        <v>0</v>
      </c>
      <c r="R312" s="181">
        <v>0</v>
      </c>
      <c r="S312" s="181">
        <v>11091</v>
      </c>
      <c r="T312" s="181">
        <v>42210.5</v>
      </c>
      <c r="U312" s="181">
        <v>2771.5</v>
      </c>
      <c r="V312" s="181">
        <v>504</v>
      </c>
      <c r="W312" s="181">
        <v>0</v>
      </c>
      <c r="X312" s="181">
        <v>0</v>
      </c>
      <c r="Y312" s="181">
        <v>500</v>
      </c>
      <c r="Z312" s="181">
        <v>728</v>
      </c>
      <c r="AA312" s="181">
        <v>6900</v>
      </c>
      <c r="AB312" s="181">
        <v>0</v>
      </c>
      <c r="AC312" s="181">
        <v>0</v>
      </c>
      <c r="AD312" s="181">
        <v>4286</v>
      </c>
      <c r="AE312" s="181">
        <v>0</v>
      </c>
      <c r="AF312" s="181">
        <v>0</v>
      </c>
      <c r="AG312" s="181">
        <v>0</v>
      </c>
      <c r="AH312" s="181">
        <v>1000</v>
      </c>
      <c r="AI312" s="181">
        <v>900</v>
      </c>
      <c r="AJ312" s="181">
        <v>1000</v>
      </c>
      <c r="AK312" s="181">
        <v>0</v>
      </c>
      <c r="AL312" s="181">
        <v>0</v>
      </c>
      <c r="AM312" s="181">
        <v>0</v>
      </c>
      <c r="AN312" s="181">
        <v>0</v>
      </c>
      <c r="AO312" s="181">
        <v>550</v>
      </c>
      <c r="AP312" s="181">
        <v>12321</v>
      </c>
      <c r="AQ312" s="181">
        <v>0</v>
      </c>
      <c r="AR312" s="181">
        <v>0</v>
      </c>
      <c r="AS312" s="181">
        <v>0</v>
      </c>
      <c r="AT312" s="181">
        <v>0</v>
      </c>
      <c r="AU312" s="181">
        <v>10750</v>
      </c>
      <c r="AV312" s="181">
        <v>360</v>
      </c>
      <c r="AW312" s="181">
        <v>0</v>
      </c>
      <c r="AX312" s="181">
        <v>0</v>
      </c>
      <c r="AY312" s="181">
        <v>0</v>
      </c>
      <c r="AZ312" s="181">
        <v>0</v>
      </c>
      <c r="BA312" s="181">
        <v>360</v>
      </c>
      <c r="BB312" s="181">
        <v>0</v>
      </c>
      <c r="BC312" s="181">
        <v>0</v>
      </c>
      <c r="BD312" s="181">
        <v>0</v>
      </c>
      <c r="BE312" s="181">
        <v>0</v>
      </c>
      <c r="BF312" s="181">
        <v>0</v>
      </c>
      <c r="BG312" s="181">
        <v>0</v>
      </c>
      <c r="BH312" s="181">
        <v>0</v>
      </c>
      <c r="BI312" s="181">
        <v>0</v>
      </c>
      <c r="BJ312" s="181">
        <v>0</v>
      </c>
      <c r="BK312" s="181">
        <v>0</v>
      </c>
      <c r="BL312" s="181">
        <v>0</v>
      </c>
      <c r="BM312" s="182" t="s">
        <v>467</v>
      </c>
      <c r="BN312" s="182" t="s">
        <v>467</v>
      </c>
      <c r="BO312" s="182" t="s">
        <v>467</v>
      </c>
      <c r="BP312" s="182" t="s">
        <v>467</v>
      </c>
      <c r="BQ312" s="182" t="s">
        <v>467</v>
      </c>
      <c r="BR312" s="182" t="s">
        <v>467</v>
      </c>
      <c r="BS312" s="182" t="s">
        <v>467</v>
      </c>
      <c r="BT312" s="182" t="s">
        <v>467</v>
      </c>
      <c r="BU312" s="182" t="s">
        <v>467</v>
      </c>
      <c r="BV312" s="182" t="s">
        <v>467</v>
      </c>
      <c r="BW312" s="182" t="s">
        <v>467</v>
      </c>
      <c r="BX312" s="182" t="s">
        <v>467</v>
      </c>
      <c r="BY312" s="182" t="s">
        <v>467</v>
      </c>
      <c r="BZ312" s="181">
        <v>0</v>
      </c>
      <c r="CA312" s="181">
        <v>0</v>
      </c>
      <c r="CB312" s="181">
        <v>0</v>
      </c>
      <c r="CC312" s="181">
        <v>0</v>
      </c>
      <c r="CD312" s="181">
        <v>0</v>
      </c>
      <c r="CE312" s="181">
        <v>0</v>
      </c>
      <c r="CF312" s="181">
        <v>0</v>
      </c>
      <c r="CG312" s="181">
        <v>0</v>
      </c>
      <c r="CH312" s="181">
        <v>0</v>
      </c>
      <c r="CI312" s="181">
        <v>0</v>
      </c>
      <c r="CJ312" s="181">
        <v>0</v>
      </c>
      <c r="CK312" s="181">
        <v>0</v>
      </c>
      <c r="CL312" s="181">
        <v>0</v>
      </c>
      <c r="CM312" s="181">
        <v>0</v>
      </c>
      <c r="CN312" s="181">
        <v>0</v>
      </c>
      <c r="CO312" s="181">
        <v>0</v>
      </c>
      <c r="CP312" s="181">
        <v>0</v>
      </c>
      <c r="CQ312" s="182" t="s">
        <v>467</v>
      </c>
      <c r="CR312" s="182" t="s">
        <v>467</v>
      </c>
      <c r="CS312" s="182" t="s">
        <v>467</v>
      </c>
      <c r="CT312" s="181">
        <v>0</v>
      </c>
      <c r="CU312" s="181">
        <v>0</v>
      </c>
      <c r="CV312" s="181">
        <v>0</v>
      </c>
      <c r="CW312" s="181">
        <v>0</v>
      </c>
      <c r="CX312" s="181">
        <v>0</v>
      </c>
      <c r="CY312" s="181">
        <v>0</v>
      </c>
      <c r="CZ312" s="182" t="s">
        <v>467</v>
      </c>
      <c r="DA312" s="182" t="s">
        <v>467</v>
      </c>
      <c r="DB312" s="182" t="s">
        <v>467</v>
      </c>
      <c r="DC312" s="181">
        <v>0</v>
      </c>
      <c r="DD312" s="181">
        <v>0</v>
      </c>
      <c r="DE312" s="181">
        <v>0</v>
      </c>
      <c r="DF312" s="181">
        <v>0</v>
      </c>
      <c r="DG312" s="183">
        <v>0</v>
      </c>
    </row>
    <row r="313" spans="1:111">
      <c r="A313" s="334" t="s">
        <v>1122</v>
      </c>
      <c r="B313" s="335" t="s">
        <v>504</v>
      </c>
      <c r="C313" s="335" t="s">
        <v>504</v>
      </c>
      <c r="D313" s="253" t="s">
        <v>1123</v>
      </c>
      <c r="E313" s="181">
        <v>678115</v>
      </c>
      <c r="F313" s="181">
        <v>635544.5</v>
      </c>
      <c r="G313" s="181">
        <v>198577</v>
      </c>
      <c r="H313" s="181">
        <v>173310</v>
      </c>
      <c r="I313" s="181">
        <v>227681</v>
      </c>
      <c r="J313" s="181">
        <v>19175</v>
      </c>
      <c r="K313" s="181">
        <v>0</v>
      </c>
      <c r="L313" s="181">
        <v>0</v>
      </c>
      <c r="M313" s="181">
        <v>0</v>
      </c>
      <c r="N313" s="181">
        <v>0</v>
      </c>
      <c r="O313" s="181">
        <v>0</v>
      </c>
      <c r="P313" s="181">
        <v>5710.5</v>
      </c>
      <c r="Q313" s="181">
        <v>0</v>
      </c>
      <c r="R313" s="181">
        <v>0</v>
      </c>
      <c r="S313" s="181">
        <v>11091</v>
      </c>
      <c r="T313" s="181">
        <v>42210.5</v>
      </c>
      <c r="U313" s="181">
        <v>2771.5</v>
      </c>
      <c r="V313" s="181">
        <v>504</v>
      </c>
      <c r="W313" s="181">
        <v>0</v>
      </c>
      <c r="X313" s="181">
        <v>0</v>
      </c>
      <c r="Y313" s="181">
        <v>500</v>
      </c>
      <c r="Z313" s="181">
        <v>728</v>
      </c>
      <c r="AA313" s="181">
        <v>6900</v>
      </c>
      <c r="AB313" s="181">
        <v>0</v>
      </c>
      <c r="AC313" s="181">
        <v>0</v>
      </c>
      <c r="AD313" s="181">
        <v>4286</v>
      </c>
      <c r="AE313" s="181">
        <v>0</v>
      </c>
      <c r="AF313" s="181">
        <v>0</v>
      </c>
      <c r="AG313" s="181">
        <v>0</v>
      </c>
      <c r="AH313" s="181">
        <v>1000</v>
      </c>
      <c r="AI313" s="181">
        <v>900</v>
      </c>
      <c r="AJ313" s="181">
        <v>1000</v>
      </c>
      <c r="AK313" s="181">
        <v>0</v>
      </c>
      <c r="AL313" s="181">
        <v>0</v>
      </c>
      <c r="AM313" s="181">
        <v>0</v>
      </c>
      <c r="AN313" s="181">
        <v>0</v>
      </c>
      <c r="AO313" s="181">
        <v>550</v>
      </c>
      <c r="AP313" s="181">
        <v>12321</v>
      </c>
      <c r="AQ313" s="181">
        <v>0</v>
      </c>
      <c r="AR313" s="181">
        <v>0</v>
      </c>
      <c r="AS313" s="181">
        <v>0</v>
      </c>
      <c r="AT313" s="181">
        <v>0</v>
      </c>
      <c r="AU313" s="181">
        <v>10750</v>
      </c>
      <c r="AV313" s="181">
        <v>360</v>
      </c>
      <c r="AW313" s="181">
        <v>0</v>
      </c>
      <c r="AX313" s="181">
        <v>0</v>
      </c>
      <c r="AY313" s="181">
        <v>0</v>
      </c>
      <c r="AZ313" s="181">
        <v>0</v>
      </c>
      <c r="BA313" s="181">
        <v>360</v>
      </c>
      <c r="BB313" s="181">
        <v>0</v>
      </c>
      <c r="BC313" s="181">
        <v>0</v>
      </c>
      <c r="BD313" s="181">
        <v>0</v>
      </c>
      <c r="BE313" s="181">
        <v>0</v>
      </c>
      <c r="BF313" s="181">
        <v>0</v>
      </c>
      <c r="BG313" s="181">
        <v>0</v>
      </c>
      <c r="BH313" s="181">
        <v>0</v>
      </c>
      <c r="BI313" s="181">
        <v>0</v>
      </c>
      <c r="BJ313" s="181">
        <v>0</v>
      </c>
      <c r="BK313" s="181">
        <v>0</v>
      </c>
      <c r="BL313" s="181">
        <v>0</v>
      </c>
      <c r="BM313" s="182" t="s">
        <v>467</v>
      </c>
      <c r="BN313" s="182" t="s">
        <v>467</v>
      </c>
      <c r="BO313" s="182" t="s">
        <v>467</v>
      </c>
      <c r="BP313" s="182" t="s">
        <v>467</v>
      </c>
      <c r="BQ313" s="182" t="s">
        <v>467</v>
      </c>
      <c r="BR313" s="182" t="s">
        <v>467</v>
      </c>
      <c r="BS313" s="182" t="s">
        <v>467</v>
      </c>
      <c r="BT313" s="182" t="s">
        <v>467</v>
      </c>
      <c r="BU313" s="182" t="s">
        <v>467</v>
      </c>
      <c r="BV313" s="182" t="s">
        <v>467</v>
      </c>
      <c r="BW313" s="182" t="s">
        <v>467</v>
      </c>
      <c r="BX313" s="182" t="s">
        <v>467</v>
      </c>
      <c r="BY313" s="182" t="s">
        <v>467</v>
      </c>
      <c r="BZ313" s="181">
        <v>0</v>
      </c>
      <c r="CA313" s="181">
        <v>0</v>
      </c>
      <c r="CB313" s="181">
        <v>0</v>
      </c>
      <c r="CC313" s="181">
        <v>0</v>
      </c>
      <c r="CD313" s="181">
        <v>0</v>
      </c>
      <c r="CE313" s="181">
        <v>0</v>
      </c>
      <c r="CF313" s="181">
        <v>0</v>
      </c>
      <c r="CG313" s="181">
        <v>0</v>
      </c>
      <c r="CH313" s="181">
        <v>0</v>
      </c>
      <c r="CI313" s="181">
        <v>0</v>
      </c>
      <c r="CJ313" s="181">
        <v>0</v>
      </c>
      <c r="CK313" s="181">
        <v>0</v>
      </c>
      <c r="CL313" s="181">
        <v>0</v>
      </c>
      <c r="CM313" s="181">
        <v>0</v>
      </c>
      <c r="CN313" s="181">
        <v>0</v>
      </c>
      <c r="CO313" s="181">
        <v>0</v>
      </c>
      <c r="CP313" s="181">
        <v>0</v>
      </c>
      <c r="CQ313" s="182" t="s">
        <v>467</v>
      </c>
      <c r="CR313" s="182" t="s">
        <v>467</v>
      </c>
      <c r="CS313" s="182" t="s">
        <v>467</v>
      </c>
      <c r="CT313" s="181">
        <v>0</v>
      </c>
      <c r="CU313" s="181">
        <v>0</v>
      </c>
      <c r="CV313" s="181">
        <v>0</v>
      </c>
      <c r="CW313" s="181">
        <v>0</v>
      </c>
      <c r="CX313" s="181">
        <v>0</v>
      </c>
      <c r="CY313" s="181">
        <v>0</v>
      </c>
      <c r="CZ313" s="182" t="s">
        <v>467</v>
      </c>
      <c r="DA313" s="182" t="s">
        <v>467</v>
      </c>
      <c r="DB313" s="182" t="s">
        <v>467</v>
      </c>
      <c r="DC313" s="181">
        <v>0</v>
      </c>
      <c r="DD313" s="181">
        <v>0</v>
      </c>
      <c r="DE313" s="181">
        <v>0</v>
      </c>
      <c r="DF313" s="181">
        <v>0</v>
      </c>
      <c r="DG313" s="183">
        <v>0</v>
      </c>
    </row>
    <row r="314" spans="1:111">
      <c r="A314" s="334" t="s">
        <v>1124</v>
      </c>
      <c r="B314" s="335" t="s">
        <v>504</v>
      </c>
      <c r="C314" s="335" t="s">
        <v>504</v>
      </c>
      <c r="D314" s="253" t="s">
        <v>1125</v>
      </c>
      <c r="E314" s="181">
        <v>3984966.6</v>
      </c>
      <c r="F314" s="181">
        <v>3301414</v>
      </c>
      <c r="G314" s="181">
        <v>1822831</v>
      </c>
      <c r="H314" s="181">
        <v>1171566</v>
      </c>
      <c r="I314" s="181">
        <v>143550</v>
      </c>
      <c r="J314" s="181">
        <v>149517</v>
      </c>
      <c r="K314" s="181">
        <v>0</v>
      </c>
      <c r="L314" s="181">
        <v>0</v>
      </c>
      <c r="M314" s="181">
        <v>0</v>
      </c>
      <c r="N314" s="181">
        <v>0</v>
      </c>
      <c r="O314" s="181">
        <v>0</v>
      </c>
      <c r="P314" s="181">
        <v>0</v>
      </c>
      <c r="Q314" s="181">
        <v>0</v>
      </c>
      <c r="R314" s="181">
        <v>0</v>
      </c>
      <c r="S314" s="181">
        <v>13950</v>
      </c>
      <c r="T314" s="181">
        <v>620312.6</v>
      </c>
      <c r="U314" s="181">
        <v>15815</v>
      </c>
      <c r="V314" s="181">
        <v>7423.75</v>
      </c>
      <c r="W314" s="181">
        <v>0</v>
      </c>
      <c r="X314" s="181">
        <v>0</v>
      </c>
      <c r="Y314" s="181">
        <v>0</v>
      </c>
      <c r="Z314" s="181">
        <v>0</v>
      </c>
      <c r="AA314" s="181">
        <v>0</v>
      </c>
      <c r="AB314" s="181">
        <v>0</v>
      </c>
      <c r="AC314" s="181">
        <v>0</v>
      </c>
      <c r="AD314" s="181">
        <v>31154.05</v>
      </c>
      <c r="AE314" s="181">
        <v>0</v>
      </c>
      <c r="AF314" s="181">
        <v>17956.099999999999</v>
      </c>
      <c r="AG314" s="181">
        <v>0</v>
      </c>
      <c r="AH314" s="181">
        <v>15797</v>
      </c>
      <c r="AI314" s="181">
        <v>5034</v>
      </c>
      <c r="AJ314" s="181">
        <v>25564</v>
      </c>
      <c r="AK314" s="181">
        <v>0</v>
      </c>
      <c r="AL314" s="181">
        <v>0</v>
      </c>
      <c r="AM314" s="181">
        <v>0</v>
      </c>
      <c r="AN314" s="181">
        <v>3400</v>
      </c>
      <c r="AO314" s="181">
        <v>0</v>
      </c>
      <c r="AP314" s="181">
        <v>18568.099999999999</v>
      </c>
      <c r="AQ314" s="181">
        <v>0</v>
      </c>
      <c r="AR314" s="181">
        <v>43955.6</v>
      </c>
      <c r="AS314" s="181">
        <v>435645</v>
      </c>
      <c r="AT314" s="181">
        <v>0</v>
      </c>
      <c r="AU314" s="181">
        <v>0</v>
      </c>
      <c r="AV314" s="181">
        <v>63240</v>
      </c>
      <c r="AW314" s="181">
        <v>0</v>
      </c>
      <c r="AX314" s="181">
        <v>0</v>
      </c>
      <c r="AY314" s="181">
        <v>0</v>
      </c>
      <c r="AZ314" s="181">
        <v>0</v>
      </c>
      <c r="BA314" s="181">
        <v>0</v>
      </c>
      <c r="BB314" s="181">
        <v>0</v>
      </c>
      <c r="BC314" s="181">
        <v>0</v>
      </c>
      <c r="BD314" s="181">
        <v>0</v>
      </c>
      <c r="BE314" s="181">
        <v>0</v>
      </c>
      <c r="BF314" s="181">
        <v>0</v>
      </c>
      <c r="BG314" s="181">
        <v>63240</v>
      </c>
      <c r="BH314" s="181">
        <v>0</v>
      </c>
      <c r="BI314" s="181">
        <v>0</v>
      </c>
      <c r="BJ314" s="181">
        <v>0</v>
      </c>
      <c r="BK314" s="181">
        <v>0</v>
      </c>
      <c r="BL314" s="181">
        <v>0</v>
      </c>
      <c r="BM314" s="182" t="s">
        <v>467</v>
      </c>
      <c r="BN314" s="182" t="s">
        <v>467</v>
      </c>
      <c r="BO314" s="182" t="s">
        <v>467</v>
      </c>
      <c r="BP314" s="182" t="s">
        <v>467</v>
      </c>
      <c r="BQ314" s="182" t="s">
        <v>467</v>
      </c>
      <c r="BR314" s="182" t="s">
        <v>467</v>
      </c>
      <c r="BS314" s="182" t="s">
        <v>467</v>
      </c>
      <c r="BT314" s="182" t="s">
        <v>467</v>
      </c>
      <c r="BU314" s="182" t="s">
        <v>467</v>
      </c>
      <c r="BV314" s="182" t="s">
        <v>467</v>
      </c>
      <c r="BW314" s="182" t="s">
        <v>467</v>
      </c>
      <c r="BX314" s="182" t="s">
        <v>467</v>
      </c>
      <c r="BY314" s="182" t="s">
        <v>467</v>
      </c>
      <c r="BZ314" s="181">
        <v>0</v>
      </c>
      <c r="CA314" s="181">
        <v>0</v>
      </c>
      <c r="CB314" s="181">
        <v>0</v>
      </c>
      <c r="CC314" s="181">
        <v>0</v>
      </c>
      <c r="CD314" s="181">
        <v>0</v>
      </c>
      <c r="CE314" s="181">
        <v>0</v>
      </c>
      <c r="CF314" s="181">
        <v>0</v>
      </c>
      <c r="CG314" s="181">
        <v>0</v>
      </c>
      <c r="CH314" s="181">
        <v>0</v>
      </c>
      <c r="CI314" s="181">
        <v>0</v>
      </c>
      <c r="CJ314" s="181">
        <v>0</v>
      </c>
      <c r="CK314" s="181">
        <v>0</v>
      </c>
      <c r="CL314" s="181">
        <v>0</v>
      </c>
      <c r="CM314" s="181">
        <v>0</v>
      </c>
      <c r="CN314" s="181">
        <v>0</v>
      </c>
      <c r="CO314" s="181">
        <v>0</v>
      </c>
      <c r="CP314" s="181">
        <v>0</v>
      </c>
      <c r="CQ314" s="182" t="s">
        <v>467</v>
      </c>
      <c r="CR314" s="182" t="s">
        <v>467</v>
      </c>
      <c r="CS314" s="182" t="s">
        <v>467</v>
      </c>
      <c r="CT314" s="181">
        <v>0</v>
      </c>
      <c r="CU314" s="181">
        <v>0</v>
      </c>
      <c r="CV314" s="181">
        <v>0</v>
      </c>
      <c r="CW314" s="181">
        <v>0</v>
      </c>
      <c r="CX314" s="181">
        <v>0</v>
      </c>
      <c r="CY314" s="181">
        <v>0</v>
      </c>
      <c r="CZ314" s="182" t="s">
        <v>467</v>
      </c>
      <c r="DA314" s="182" t="s">
        <v>467</v>
      </c>
      <c r="DB314" s="182" t="s">
        <v>467</v>
      </c>
      <c r="DC314" s="181">
        <v>0</v>
      </c>
      <c r="DD314" s="181">
        <v>0</v>
      </c>
      <c r="DE314" s="181">
        <v>0</v>
      </c>
      <c r="DF314" s="181">
        <v>0</v>
      </c>
      <c r="DG314" s="183">
        <v>0</v>
      </c>
    </row>
    <row r="315" spans="1:111">
      <c r="A315" s="334" t="s">
        <v>1126</v>
      </c>
      <c r="B315" s="335" t="s">
        <v>504</v>
      </c>
      <c r="C315" s="335" t="s">
        <v>504</v>
      </c>
      <c r="D315" s="253" t="s">
        <v>625</v>
      </c>
      <c r="E315" s="181">
        <v>3827466.6</v>
      </c>
      <c r="F315" s="181">
        <v>3143914</v>
      </c>
      <c r="G315" s="181">
        <v>1822831</v>
      </c>
      <c r="H315" s="181">
        <v>1171566</v>
      </c>
      <c r="I315" s="181">
        <v>0</v>
      </c>
      <c r="J315" s="181">
        <v>149517</v>
      </c>
      <c r="K315" s="181">
        <v>0</v>
      </c>
      <c r="L315" s="181">
        <v>0</v>
      </c>
      <c r="M315" s="181">
        <v>0</v>
      </c>
      <c r="N315" s="181">
        <v>0</v>
      </c>
      <c r="O315" s="181">
        <v>0</v>
      </c>
      <c r="P315" s="181">
        <v>0</v>
      </c>
      <c r="Q315" s="181">
        <v>0</v>
      </c>
      <c r="R315" s="181">
        <v>0</v>
      </c>
      <c r="S315" s="181">
        <v>0</v>
      </c>
      <c r="T315" s="181">
        <v>620312.6</v>
      </c>
      <c r="U315" s="181">
        <v>15815</v>
      </c>
      <c r="V315" s="181">
        <v>7423.75</v>
      </c>
      <c r="W315" s="181">
        <v>0</v>
      </c>
      <c r="X315" s="181">
        <v>0</v>
      </c>
      <c r="Y315" s="181">
        <v>0</v>
      </c>
      <c r="Z315" s="181">
        <v>0</v>
      </c>
      <c r="AA315" s="181">
        <v>0</v>
      </c>
      <c r="AB315" s="181">
        <v>0</v>
      </c>
      <c r="AC315" s="181">
        <v>0</v>
      </c>
      <c r="AD315" s="181">
        <v>31154.05</v>
      </c>
      <c r="AE315" s="181">
        <v>0</v>
      </c>
      <c r="AF315" s="181">
        <v>17956.099999999999</v>
      </c>
      <c r="AG315" s="181">
        <v>0</v>
      </c>
      <c r="AH315" s="181">
        <v>15797</v>
      </c>
      <c r="AI315" s="181">
        <v>5034</v>
      </c>
      <c r="AJ315" s="181">
        <v>25564</v>
      </c>
      <c r="AK315" s="181">
        <v>0</v>
      </c>
      <c r="AL315" s="181">
        <v>0</v>
      </c>
      <c r="AM315" s="181">
        <v>0</v>
      </c>
      <c r="AN315" s="181">
        <v>3400</v>
      </c>
      <c r="AO315" s="181">
        <v>0</v>
      </c>
      <c r="AP315" s="181">
        <v>18568.099999999999</v>
      </c>
      <c r="AQ315" s="181">
        <v>0</v>
      </c>
      <c r="AR315" s="181">
        <v>43955.6</v>
      </c>
      <c r="AS315" s="181">
        <v>435645</v>
      </c>
      <c r="AT315" s="181">
        <v>0</v>
      </c>
      <c r="AU315" s="181">
        <v>0</v>
      </c>
      <c r="AV315" s="181">
        <v>63240</v>
      </c>
      <c r="AW315" s="181">
        <v>0</v>
      </c>
      <c r="AX315" s="181">
        <v>0</v>
      </c>
      <c r="AY315" s="181">
        <v>0</v>
      </c>
      <c r="AZ315" s="181">
        <v>0</v>
      </c>
      <c r="BA315" s="181">
        <v>0</v>
      </c>
      <c r="BB315" s="181">
        <v>0</v>
      </c>
      <c r="BC315" s="181">
        <v>0</v>
      </c>
      <c r="BD315" s="181">
        <v>0</v>
      </c>
      <c r="BE315" s="181">
        <v>0</v>
      </c>
      <c r="BF315" s="181">
        <v>0</v>
      </c>
      <c r="BG315" s="181">
        <v>63240</v>
      </c>
      <c r="BH315" s="181">
        <v>0</v>
      </c>
      <c r="BI315" s="181">
        <v>0</v>
      </c>
      <c r="BJ315" s="181">
        <v>0</v>
      </c>
      <c r="BK315" s="181">
        <v>0</v>
      </c>
      <c r="BL315" s="181">
        <v>0</v>
      </c>
      <c r="BM315" s="182" t="s">
        <v>467</v>
      </c>
      <c r="BN315" s="182" t="s">
        <v>467</v>
      </c>
      <c r="BO315" s="182" t="s">
        <v>467</v>
      </c>
      <c r="BP315" s="182" t="s">
        <v>467</v>
      </c>
      <c r="BQ315" s="182" t="s">
        <v>467</v>
      </c>
      <c r="BR315" s="182" t="s">
        <v>467</v>
      </c>
      <c r="BS315" s="182" t="s">
        <v>467</v>
      </c>
      <c r="BT315" s="182" t="s">
        <v>467</v>
      </c>
      <c r="BU315" s="182" t="s">
        <v>467</v>
      </c>
      <c r="BV315" s="182" t="s">
        <v>467</v>
      </c>
      <c r="BW315" s="182" t="s">
        <v>467</v>
      </c>
      <c r="BX315" s="182" t="s">
        <v>467</v>
      </c>
      <c r="BY315" s="182" t="s">
        <v>467</v>
      </c>
      <c r="BZ315" s="181">
        <v>0</v>
      </c>
      <c r="CA315" s="181">
        <v>0</v>
      </c>
      <c r="CB315" s="181">
        <v>0</v>
      </c>
      <c r="CC315" s="181">
        <v>0</v>
      </c>
      <c r="CD315" s="181">
        <v>0</v>
      </c>
      <c r="CE315" s="181">
        <v>0</v>
      </c>
      <c r="CF315" s="181">
        <v>0</v>
      </c>
      <c r="CG315" s="181">
        <v>0</v>
      </c>
      <c r="CH315" s="181">
        <v>0</v>
      </c>
      <c r="CI315" s="181">
        <v>0</v>
      </c>
      <c r="CJ315" s="181">
        <v>0</v>
      </c>
      <c r="CK315" s="181">
        <v>0</v>
      </c>
      <c r="CL315" s="181">
        <v>0</v>
      </c>
      <c r="CM315" s="181">
        <v>0</v>
      </c>
      <c r="CN315" s="181">
        <v>0</v>
      </c>
      <c r="CO315" s="181">
        <v>0</v>
      </c>
      <c r="CP315" s="181">
        <v>0</v>
      </c>
      <c r="CQ315" s="182" t="s">
        <v>467</v>
      </c>
      <c r="CR315" s="182" t="s">
        <v>467</v>
      </c>
      <c r="CS315" s="182" t="s">
        <v>467</v>
      </c>
      <c r="CT315" s="181">
        <v>0</v>
      </c>
      <c r="CU315" s="181">
        <v>0</v>
      </c>
      <c r="CV315" s="181">
        <v>0</v>
      </c>
      <c r="CW315" s="181">
        <v>0</v>
      </c>
      <c r="CX315" s="181">
        <v>0</v>
      </c>
      <c r="CY315" s="181">
        <v>0</v>
      </c>
      <c r="CZ315" s="182" t="s">
        <v>467</v>
      </c>
      <c r="DA315" s="182" t="s">
        <v>467</v>
      </c>
      <c r="DB315" s="182" t="s">
        <v>467</v>
      </c>
      <c r="DC315" s="181">
        <v>0</v>
      </c>
      <c r="DD315" s="181">
        <v>0</v>
      </c>
      <c r="DE315" s="181">
        <v>0</v>
      </c>
      <c r="DF315" s="181">
        <v>0</v>
      </c>
      <c r="DG315" s="183">
        <v>0</v>
      </c>
    </row>
    <row r="316" spans="1:111">
      <c r="A316" s="334" t="s">
        <v>1127</v>
      </c>
      <c r="B316" s="335" t="s">
        <v>504</v>
      </c>
      <c r="C316" s="335" t="s">
        <v>504</v>
      </c>
      <c r="D316" s="253" t="s">
        <v>1128</v>
      </c>
      <c r="E316" s="181">
        <v>157500</v>
      </c>
      <c r="F316" s="181">
        <v>157500</v>
      </c>
      <c r="G316" s="181">
        <v>0</v>
      </c>
      <c r="H316" s="181">
        <v>0</v>
      </c>
      <c r="I316" s="181">
        <v>143550</v>
      </c>
      <c r="J316" s="181">
        <v>0</v>
      </c>
      <c r="K316" s="181">
        <v>0</v>
      </c>
      <c r="L316" s="181">
        <v>0</v>
      </c>
      <c r="M316" s="181">
        <v>0</v>
      </c>
      <c r="N316" s="181">
        <v>0</v>
      </c>
      <c r="O316" s="181">
        <v>0</v>
      </c>
      <c r="P316" s="181">
        <v>0</v>
      </c>
      <c r="Q316" s="181">
        <v>0</v>
      </c>
      <c r="R316" s="181">
        <v>0</v>
      </c>
      <c r="S316" s="181">
        <v>13950</v>
      </c>
      <c r="T316" s="181">
        <v>0</v>
      </c>
      <c r="U316" s="181">
        <v>0</v>
      </c>
      <c r="V316" s="181">
        <v>0</v>
      </c>
      <c r="W316" s="181">
        <v>0</v>
      </c>
      <c r="X316" s="181">
        <v>0</v>
      </c>
      <c r="Y316" s="181">
        <v>0</v>
      </c>
      <c r="Z316" s="181">
        <v>0</v>
      </c>
      <c r="AA316" s="181">
        <v>0</v>
      </c>
      <c r="AB316" s="181">
        <v>0</v>
      </c>
      <c r="AC316" s="181">
        <v>0</v>
      </c>
      <c r="AD316" s="181">
        <v>0</v>
      </c>
      <c r="AE316" s="181">
        <v>0</v>
      </c>
      <c r="AF316" s="181">
        <v>0</v>
      </c>
      <c r="AG316" s="181">
        <v>0</v>
      </c>
      <c r="AH316" s="181">
        <v>0</v>
      </c>
      <c r="AI316" s="181">
        <v>0</v>
      </c>
      <c r="AJ316" s="181">
        <v>0</v>
      </c>
      <c r="AK316" s="181">
        <v>0</v>
      </c>
      <c r="AL316" s="181">
        <v>0</v>
      </c>
      <c r="AM316" s="181">
        <v>0</v>
      </c>
      <c r="AN316" s="181">
        <v>0</v>
      </c>
      <c r="AO316" s="181">
        <v>0</v>
      </c>
      <c r="AP316" s="181">
        <v>0</v>
      </c>
      <c r="AQ316" s="181">
        <v>0</v>
      </c>
      <c r="AR316" s="181">
        <v>0</v>
      </c>
      <c r="AS316" s="181">
        <v>0</v>
      </c>
      <c r="AT316" s="181">
        <v>0</v>
      </c>
      <c r="AU316" s="181">
        <v>0</v>
      </c>
      <c r="AV316" s="181">
        <v>0</v>
      </c>
      <c r="AW316" s="181">
        <v>0</v>
      </c>
      <c r="AX316" s="181">
        <v>0</v>
      </c>
      <c r="AY316" s="181">
        <v>0</v>
      </c>
      <c r="AZ316" s="181">
        <v>0</v>
      </c>
      <c r="BA316" s="181">
        <v>0</v>
      </c>
      <c r="BB316" s="181">
        <v>0</v>
      </c>
      <c r="BC316" s="181">
        <v>0</v>
      </c>
      <c r="BD316" s="181">
        <v>0</v>
      </c>
      <c r="BE316" s="181">
        <v>0</v>
      </c>
      <c r="BF316" s="181">
        <v>0</v>
      </c>
      <c r="BG316" s="181">
        <v>0</v>
      </c>
      <c r="BH316" s="181">
        <v>0</v>
      </c>
      <c r="BI316" s="181">
        <v>0</v>
      </c>
      <c r="BJ316" s="181">
        <v>0</v>
      </c>
      <c r="BK316" s="181">
        <v>0</v>
      </c>
      <c r="BL316" s="181">
        <v>0</v>
      </c>
      <c r="BM316" s="182" t="s">
        <v>467</v>
      </c>
      <c r="BN316" s="182" t="s">
        <v>467</v>
      </c>
      <c r="BO316" s="182" t="s">
        <v>467</v>
      </c>
      <c r="BP316" s="182" t="s">
        <v>467</v>
      </c>
      <c r="BQ316" s="182" t="s">
        <v>467</v>
      </c>
      <c r="BR316" s="182" t="s">
        <v>467</v>
      </c>
      <c r="BS316" s="182" t="s">
        <v>467</v>
      </c>
      <c r="BT316" s="182" t="s">
        <v>467</v>
      </c>
      <c r="BU316" s="182" t="s">
        <v>467</v>
      </c>
      <c r="BV316" s="182" t="s">
        <v>467</v>
      </c>
      <c r="BW316" s="182" t="s">
        <v>467</v>
      </c>
      <c r="BX316" s="182" t="s">
        <v>467</v>
      </c>
      <c r="BY316" s="182" t="s">
        <v>467</v>
      </c>
      <c r="BZ316" s="181">
        <v>0</v>
      </c>
      <c r="CA316" s="181">
        <v>0</v>
      </c>
      <c r="CB316" s="181">
        <v>0</v>
      </c>
      <c r="CC316" s="181">
        <v>0</v>
      </c>
      <c r="CD316" s="181">
        <v>0</v>
      </c>
      <c r="CE316" s="181">
        <v>0</v>
      </c>
      <c r="CF316" s="181">
        <v>0</v>
      </c>
      <c r="CG316" s="181">
        <v>0</v>
      </c>
      <c r="CH316" s="181">
        <v>0</v>
      </c>
      <c r="CI316" s="181">
        <v>0</v>
      </c>
      <c r="CJ316" s="181">
        <v>0</v>
      </c>
      <c r="CK316" s="181">
        <v>0</v>
      </c>
      <c r="CL316" s="181">
        <v>0</v>
      </c>
      <c r="CM316" s="181">
        <v>0</v>
      </c>
      <c r="CN316" s="181">
        <v>0</v>
      </c>
      <c r="CO316" s="181">
        <v>0</v>
      </c>
      <c r="CP316" s="181">
        <v>0</v>
      </c>
      <c r="CQ316" s="182" t="s">
        <v>467</v>
      </c>
      <c r="CR316" s="182" t="s">
        <v>467</v>
      </c>
      <c r="CS316" s="182" t="s">
        <v>467</v>
      </c>
      <c r="CT316" s="181">
        <v>0</v>
      </c>
      <c r="CU316" s="181">
        <v>0</v>
      </c>
      <c r="CV316" s="181">
        <v>0</v>
      </c>
      <c r="CW316" s="181">
        <v>0</v>
      </c>
      <c r="CX316" s="181">
        <v>0</v>
      </c>
      <c r="CY316" s="181">
        <v>0</v>
      </c>
      <c r="CZ316" s="182" t="s">
        <v>467</v>
      </c>
      <c r="DA316" s="182" t="s">
        <v>467</v>
      </c>
      <c r="DB316" s="182" t="s">
        <v>467</v>
      </c>
      <c r="DC316" s="181">
        <v>0</v>
      </c>
      <c r="DD316" s="181">
        <v>0</v>
      </c>
      <c r="DE316" s="181">
        <v>0</v>
      </c>
      <c r="DF316" s="181">
        <v>0</v>
      </c>
      <c r="DG316" s="183">
        <v>0</v>
      </c>
    </row>
    <row r="317" spans="1:111">
      <c r="A317" s="334" t="s">
        <v>1129</v>
      </c>
      <c r="B317" s="335" t="s">
        <v>504</v>
      </c>
      <c r="C317" s="335" t="s">
        <v>504</v>
      </c>
      <c r="D317" s="253" t="s">
        <v>1130</v>
      </c>
      <c r="E317" s="181">
        <v>4435488</v>
      </c>
      <c r="F317" s="181">
        <v>3852814.3</v>
      </c>
      <c r="G317" s="181">
        <v>1144370</v>
      </c>
      <c r="H317" s="181">
        <v>977071</v>
      </c>
      <c r="I317" s="181">
        <v>1397873</v>
      </c>
      <c r="J317" s="181">
        <v>121008.3</v>
      </c>
      <c r="K317" s="181">
        <v>0</v>
      </c>
      <c r="L317" s="181">
        <v>205305</v>
      </c>
      <c r="M317" s="181">
        <v>0</v>
      </c>
      <c r="N317" s="181">
        <v>0</v>
      </c>
      <c r="O317" s="181">
        <v>0</v>
      </c>
      <c r="P317" s="181">
        <v>7187</v>
      </c>
      <c r="Q317" s="181">
        <v>0</v>
      </c>
      <c r="R317" s="181">
        <v>0</v>
      </c>
      <c r="S317" s="181">
        <v>0</v>
      </c>
      <c r="T317" s="181">
        <v>559236</v>
      </c>
      <c r="U317" s="181">
        <v>19120.8</v>
      </c>
      <c r="V317" s="181">
        <v>0</v>
      </c>
      <c r="W317" s="181">
        <v>0</v>
      </c>
      <c r="X317" s="181">
        <v>0</v>
      </c>
      <c r="Y317" s="181">
        <v>0</v>
      </c>
      <c r="Z317" s="181">
        <v>0</v>
      </c>
      <c r="AA317" s="181">
        <v>44480</v>
      </c>
      <c r="AB317" s="181">
        <v>0</v>
      </c>
      <c r="AC317" s="181">
        <v>0</v>
      </c>
      <c r="AD317" s="181">
        <v>0</v>
      </c>
      <c r="AE317" s="181">
        <v>0</v>
      </c>
      <c r="AF317" s="181">
        <v>0</v>
      </c>
      <c r="AG317" s="181">
        <v>0</v>
      </c>
      <c r="AH317" s="181">
        <v>0</v>
      </c>
      <c r="AI317" s="181">
        <v>0</v>
      </c>
      <c r="AJ317" s="181">
        <v>0</v>
      </c>
      <c r="AK317" s="181">
        <v>0</v>
      </c>
      <c r="AL317" s="181">
        <v>0</v>
      </c>
      <c r="AM317" s="181">
        <v>0</v>
      </c>
      <c r="AN317" s="181">
        <v>0</v>
      </c>
      <c r="AO317" s="181">
        <v>0</v>
      </c>
      <c r="AP317" s="181">
        <v>61182</v>
      </c>
      <c r="AQ317" s="181">
        <v>0</v>
      </c>
      <c r="AR317" s="181">
        <v>80000</v>
      </c>
      <c r="AS317" s="181">
        <v>299300</v>
      </c>
      <c r="AT317" s="181">
        <v>0</v>
      </c>
      <c r="AU317" s="181">
        <v>55153.2</v>
      </c>
      <c r="AV317" s="181">
        <v>23437.7</v>
      </c>
      <c r="AW317" s="181">
        <v>0</v>
      </c>
      <c r="AX317" s="181">
        <v>0</v>
      </c>
      <c r="AY317" s="181">
        <v>0</v>
      </c>
      <c r="AZ317" s="181">
        <v>0</v>
      </c>
      <c r="BA317" s="181">
        <v>0</v>
      </c>
      <c r="BB317" s="181">
        <v>0</v>
      </c>
      <c r="BC317" s="181">
        <v>0</v>
      </c>
      <c r="BD317" s="181">
        <v>0</v>
      </c>
      <c r="BE317" s="181">
        <v>10700</v>
      </c>
      <c r="BF317" s="181">
        <v>0</v>
      </c>
      <c r="BG317" s="181">
        <v>12737.7</v>
      </c>
      <c r="BH317" s="181">
        <v>0</v>
      </c>
      <c r="BI317" s="181">
        <v>0</v>
      </c>
      <c r="BJ317" s="181">
        <v>0</v>
      </c>
      <c r="BK317" s="181">
        <v>0</v>
      </c>
      <c r="BL317" s="181">
        <v>0</v>
      </c>
      <c r="BM317" s="182" t="s">
        <v>467</v>
      </c>
      <c r="BN317" s="182" t="s">
        <v>467</v>
      </c>
      <c r="BO317" s="182" t="s">
        <v>467</v>
      </c>
      <c r="BP317" s="182" t="s">
        <v>467</v>
      </c>
      <c r="BQ317" s="182" t="s">
        <v>467</v>
      </c>
      <c r="BR317" s="182" t="s">
        <v>467</v>
      </c>
      <c r="BS317" s="182" t="s">
        <v>467</v>
      </c>
      <c r="BT317" s="182" t="s">
        <v>467</v>
      </c>
      <c r="BU317" s="182" t="s">
        <v>467</v>
      </c>
      <c r="BV317" s="182" t="s">
        <v>467</v>
      </c>
      <c r="BW317" s="182" t="s">
        <v>467</v>
      </c>
      <c r="BX317" s="182" t="s">
        <v>467</v>
      </c>
      <c r="BY317" s="182" t="s">
        <v>467</v>
      </c>
      <c r="BZ317" s="181">
        <v>0</v>
      </c>
      <c r="CA317" s="181">
        <v>0</v>
      </c>
      <c r="CB317" s="181">
        <v>0</v>
      </c>
      <c r="CC317" s="181">
        <v>0</v>
      </c>
      <c r="CD317" s="181">
        <v>0</v>
      </c>
      <c r="CE317" s="181">
        <v>0</v>
      </c>
      <c r="CF317" s="181">
        <v>0</v>
      </c>
      <c r="CG317" s="181">
        <v>0</v>
      </c>
      <c r="CH317" s="181">
        <v>0</v>
      </c>
      <c r="CI317" s="181">
        <v>0</v>
      </c>
      <c r="CJ317" s="181">
        <v>0</v>
      </c>
      <c r="CK317" s="181">
        <v>0</v>
      </c>
      <c r="CL317" s="181">
        <v>0</v>
      </c>
      <c r="CM317" s="181">
        <v>0</v>
      </c>
      <c r="CN317" s="181">
        <v>0</v>
      </c>
      <c r="CO317" s="181">
        <v>0</v>
      </c>
      <c r="CP317" s="181">
        <v>0</v>
      </c>
      <c r="CQ317" s="182" t="s">
        <v>467</v>
      </c>
      <c r="CR317" s="182" t="s">
        <v>467</v>
      </c>
      <c r="CS317" s="182" t="s">
        <v>467</v>
      </c>
      <c r="CT317" s="181">
        <v>0</v>
      </c>
      <c r="CU317" s="181">
        <v>0</v>
      </c>
      <c r="CV317" s="181">
        <v>0</v>
      </c>
      <c r="CW317" s="181">
        <v>0</v>
      </c>
      <c r="CX317" s="181">
        <v>0</v>
      </c>
      <c r="CY317" s="181">
        <v>0</v>
      </c>
      <c r="CZ317" s="182" t="s">
        <v>467</v>
      </c>
      <c r="DA317" s="182" t="s">
        <v>467</v>
      </c>
      <c r="DB317" s="182" t="s">
        <v>467</v>
      </c>
      <c r="DC317" s="181">
        <v>0</v>
      </c>
      <c r="DD317" s="181">
        <v>0</v>
      </c>
      <c r="DE317" s="181">
        <v>0</v>
      </c>
      <c r="DF317" s="181">
        <v>0</v>
      </c>
      <c r="DG317" s="183">
        <v>0</v>
      </c>
    </row>
    <row r="318" spans="1:111">
      <c r="A318" s="334" t="s">
        <v>1131</v>
      </c>
      <c r="B318" s="335" t="s">
        <v>504</v>
      </c>
      <c r="C318" s="335" t="s">
        <v>504</v>
      </c>
      <c r="D318" s="253" t="s">
        <v>625</v>
      </c>
      <c r="E318" s="181">
        <v>3760582</v>
      </c>
      <c r="F318" s="181">
        <v>3268561</v>
      </c>
      <c r="G318" s="181">
        <v>821617</v>
      </c>
      <c r="H318" s="181">
        <v>977071</v>
      </c>
      <c r="I318" s="181">
        <v>1397873</v>
      </c>
      <c r="J318" s="181">
        <v>72000</v>
      </c>
      <c r="K318" s="181">
        <v>0</v>
      </c>
      <c r="L318" s="181">
        <v>0</v>
      </c>
      <c r="M318" s="181">
        <v>0</v>
      </c>
      <c r="N318" s="181">
        <v>0</v>
      </c>
      <c r="O318" s="181">
        <v>0</v>
      </c>
      <c r="P318" s="181">
        <v>0</v>
      </c>
      <c r="Q318" s="181">
        <v>0</v>
      </c>
      <c r="R318" s="181">
        <v>0</v>
      </c>
      <c r="S318" s="181">
        <v>0</v>
      </c>
      <c r="T318" s="181">
        <v>478111</v>
      </c>
      <c r="U318" s="181">
        <v>0</v>
      </c>
      <c r="V318" s="181">
        <v>0</v>
      </c>
      <c r="W318" s="181">
        <v>0</v>
      </c>
      <c r="X318" s="181">
        <v>0</v>
      </c>
      <c r="Y318" s="181">
        <v>0</v>
      </c>
      <c r="Z318" s="181">
        <v>0</v>
      </c>
      <c r="AA318" s="181">
        <v>29600</v>
      </c>
      <c r="AB318" s="181">
        <v>0</v>
      </c>
      <c r="AC318" s="181">
        <v>0</v>
      </c>
      <c r="AD318" s="181">
        <v>0</v>
      </c>
      <c r="AE318" s="181">
        <v>0</v>
      </c>
      <c r="AF318" s="181">
        <v>0</v>
      </c>
      <c r="AG318" s="181">
        <v>0</v>
      </c>
      <c r="AH318" s="181">
        <v>0</v>
      </c>
      <c r="AI318" s="181">
        <v>0</v>
      </c>
      <c r="AJ318" s="181">
        <v>0</v>
      </c>
      <c r="AK318" s="181">
        <v>0</v>
      </c>
      <c r="AL318" s="181">
        <v>0</v>
      </c>
      <c r="AM318" s="181">
        <v>0</v>
      </c>
      <c r="AN318" s="181">
        <v>0</v>
      </c>
      <c r="AO318" s="181">
        <v>0</v>
      </c>
      <c r="AP318" s="181">
        <v>40651</v>
      </c>
      <c r="AQ318" s="181">
        <v>0</v>
      </c>
      <c r="AR318" s="181">
        <v>80000</v>
      </c>
      <c r="AS318" s="181">
        <v>299300</v>
      </c>
      <c r="AT318" s="181">
        <v>0</v>
      </c>
      <c r="AU318" s="181">
        <v>28560</v>
      </c>
      <c r="AV318" s="181">
        <v>13910</v>
      </c>
      <c r="AW318" s="181">
        <v>0</v>
      </c>
      <c r="AX318" s="181">
        <v>0</v>
      </c>
      <c r="AY318" s="181">
        <v>0</v>
      </c>
      <c r="AZ318" s="181">
        <v>0</v>
      </c>
      <c r="BA318" s="181">
        <v>0</v>
      </c>
      <c r="BB318" s="181">
        <v>0</v>
      </c>
      <c r="BC318" s="181">
        <v>0</v>
      </c>
      <c r="BD318" s="181">
        <v>0</v>
      </c>
      <c r="BE318" s="181">
        <v>10700</v>
      </c>
      <c r="BF318" s="181">
        <v>0</v>
      </c>
      <c r="BG318" s="181">
        <v>3210</v>
      </c>
      <c r="BH318" s="181">
        <v>0</v>
      </c>
      <c r="BI318" s="181">
        <v>0</v>
      </c>
      <c r="BJ318" s="181">
        <v>0</v>
      </c>
      <c r="BK318" s="181">
        <v>0</v>
      </c>
      <c r="BL318" s="181">
        <v>0</v>
      </c>
      <c r="BM318" s="182" t="s">
        <v>467</v>
      </c>
      <c r="BN318" s="182" t="s">
        <v>467</v>
      </c>
      <c r="BO318" s="182" t="s">
        <v>467</v>
      </c>
      <c r="BP318" s="182" t="s">
        <v>467</v>
      </c>
      <c r="BQ318" s="182" t="s">
        <v>467</v>
      </c>
      <c r="BR318" s="182" t="s">
        <v>467</v>
      </c>
      <c r="BS318" s="182" t="s">
        <v>467</v>
      </c>
      <c r="BT318" s="182" t="s">
        <v>467</v>
      </c>
      <c r="BU318" s="182" t="s">
        <v>467</v>
      </c>
      <c r="BV318" s="182" t="s">
        <v>467</v>
      </c>
      <c r="BW318" s="182" t="s">
        <v>467</v>
      </c>
      <c r="BX318" s="182" t="s">
        <v>467</v>
      </c>
      <c r="BY318" s="182" t="s">
        <v>467</v>
      </c>
      <c r="BZ318" s="181">
        <v>0</v>
      </c>
      <c r="CA318" s="181">
        <v>0</v>
      </c>
      <c r="CB318" s="181">
        <v>0</v>
      </c>
      <c r="CC318" s="181">
        <v>0</v>
      </c>
      <c r="CD318" s="181">
        <v>0</v>
      </c>
      <c r="CE318" s="181">
        <v>0</v>
      </c>
      <c r="CF318" s="181">
        <v>0</v>
      </c>
      <c r="CG318" s="181">
        <v>0</v>
      </c>
      <c r="CH318" s="181">
        <v>0</v>
      </c>
      <c r="CI318" s="181">
        <v>0</v>
      </c>
      <c r="CJ318" s="181">
        <v>0</v>
      </c>
      <c r="CK318" s="181">
        <v>0</v>
      </c>
      <c r="CL318" s="181">
        <v>0</v>
      </c>
      <c r="CM318" s="181">
        <v>0</v>
      </c>
      <c r="CN318" s="181">
        <v>0</v>
      </c>
      <c r="CO318" s="181">
        <v>0</v>
      </c>
      <c r="CP318" s="181">
        <v>0</v>
      </c>
      <c r="CQ318" s="182" t="s">
        <v>467</v>
      </c>
      <c r="CR318" s="182" t="s">
        <v>467</v>
      </c>
      <c r="CS318" s="182" t="s">
        <v>467</v>
      </c>
      <c r="CT318" s="181">
        <v>0</v>
      </c>
      <c r="CU318" s="181">
        <v>0</v>
      </c>
      <c r="CV318" s="181">
        <v>0</v>
      </c>
      <c r="CW318" s="181">
        <v>0</v>
      </c>
      <c r="CX318" s="181">
        <v>0</v>
      </c>
      <c r="CY318" s="181">
        <v>0</v>
      </c>
      <c r="CZ318" s="182" t="s">
        <v>467</v>
      </c>
      <c r="DA318" s="182" t="s">
        <v>467</v>
      </c>
      <c r="DB318" s="182" t="s">
        <v>467</v>
      </c>
      <c r="DC318" s="181">
        <v>0</v>
      </c>
      <c r="DD318" s="181">
        <v>0</v>
      </c>
      <c r="DE318" s="181">
        <v>0</v>
      </c>
      <c r="DF318" s="181">
        <v>0</v>
      </c>
      <c r="DG318" s="183">
        <v>0</v>
      </c>
    </row>
    <row r="319" spans="1:111">
      <c r="A319" s="334" t="s">
        <v>1132</v>
      </c>
      <c r="B319" s="335" t="s">
        <v>504</v>
      </c>
      <c r="C319" s="335" t="s">
        <v>504</v>
      </c>
      <c r="D319" s="253" t="s">
        <v>1133</v>
      </c>
      <c r="E319" s="181">
        <v>674906</v>
      </c>
      <c r="F319" s="181">
        <v>584253.30000000005</v>
      </c>
      <c r="G319" s="181">
        <v>322753</v>
      </c>
      <c r="H319" s="181">
        <v>0</v>
      </c>
      <c r="I319" s="181">
        <v>0</v>
      </c>
      <c r="J319" s="181">
        <v>49008.3</v>
      </c>
      <c r="K319" s="181">
        <v>0</v>
      </c>
      <c r="L319" s="181">
        <v>205305</v>
      </c>
      <c r="M319" s="181">
        <v>0</v>
      </c>
      <c r="N319" s="181">
        <v>0</v>
      </c>
      <c r="O319" s="181">
        <v>0</v>
      </c>
      <c r="P319" s="181">
        <v>7187</v>
      </c>
      <c r="Q319" s="181">
        <v>0</v>
      </c>
      <c r="R319" s="181">
        <v>0</v>
      </c>
      <c r="S319" s="181">
        <v>0</v>
      </c>
      <c r="T319" s="181">
        <v>81125</v>
      </c>
      <c r="U319" s="181">
        <v>19120.8</v>
      </c>
      <c r="V319" s="181">
        <v>0</v>
      </c>
      <c r="W319" s="181">
        <v>0</v>
      </c>
      <c r="X319" s="181">
        <v>0</v>
      </c>
      <c r="Y319" s="181">
        <v>0</v>
      </c>
      <c r="Z319" s="181">
        <v>0</v>
      </c>
      <c r="AA319" s="181">
        <v>14880</v>
      </c>
      <c r="AB319" s="181">
        <v>0</v>
      </c>
      <c r="AC319" s="181">
        <v>0</v>
      </c>
      <c r="AD319" s="181">
        <v>0</v>
      </c>
      <c r="AE319" s="181">
        <v>0</v>
      </c>
      <c r="AF319" s="181">
        <v>0</v>
      </c>
      <c r="AG319" s="181">
        <v>0</v>
      </c>
      <c r="AH319" s="181">
        <v>0</v>
      </c>
      <c r="AI319" s="181">
        <v>0</v>
      </c>
      <c r="AJ319" s="181">
        <v>0</v>
      </c>
      <c r="AK319" s="181">
        <v>0</v>
      </c>
      <c r="AL319" s="181">
        <v>0</v>
      </c>
      <c r="AM319" s="181">
        <v>0</v>
      </c>
      <c r="AN319" s="181">
        <v>0</v>
      </c>
      <c r="AO319" s="181">
        <v>0</v>
      </c>
      <c r="AP319" s="181">
        <v>20531</v>
      </c>
      <c r="AQ319" s="181">
        <v>0</v>
      </c>
      <c r="AR319" s="181">
        <v>0</v>
      </c>
      <c r="AS319" s="181">
        <v>0</v>
      </c>
      <c r="AT319" s="181">
        <v>0</v>
      </c>
      <c r="AU319" s="181">
        <v>26593.200000000001</v>
      </c>
      <c r="AV319" s="181">
        <v>9527.7000000000007</v>
      </c>
      <c r="AW319" s="181">
        <v>0</v>
      </c>
      <c r="AX319" s="181">
        <v>0</v>
      </c>
      <c r="AY319" s="181">
        <v>0</v>
      </c>
      <c r="AZ319" s="181">
        <v>0</v>
      </c>
      <c r="BA319" s="181">
        <v>0</v>
      </c>
      <c r="BB319" s="181">
        <v>0</v>
      </c>
      <c r="BC319" s="181">
        <v>0</v>
      </c>
      <c r="BD319" s="181">
        <v>0</v>
      </c>
      <c r="BE319" s="181">
        <v>0</v>
      </c>
      <c r="BF319" s="181">
        <v>0</v>
      </c>
      <c r="BG319" s="181">
        <v>9527.7000000000007</v>
      </c>
      <c r="BH319" s="181">
        <v>0</v>
      </c>
      <c r="BI319" s="181">
        <v>0</v>
      </c>
      <c r="BJ319" s="181">
        <v>0</v>
      </c>
      <c r="BK319" s="181">
        <v>0</v>
      </c>
      <c r="BL319" s="181">
        <v>0</v>
      </c>
      <c r="BM319" s="182" t="s">
        <v>467</v>
      </c>
      <c r="BN319" s="182" t="s">
        <v>467</v>
      </c>
      <c r="BO319" s="182" t="s">
        <v>467</v>
      </c>
      <c r="BP319" s="182" t="s">
        <v>467</v>
      </c>
      <c r="BQ319" s="182" t="s">
        <v>467</v>
      </c>
      <c r="BR319" s="182" t="s">
        <v>467</v>
      </c>
      <c r="BS319" s="182" t="s">
        <v>467</v>
      </c>
      <c r="BT319" s="182" t="s">
        <v>467</v>
      </c>
      <c r="BU319" s="182" t="s">
        <v>467</v>
      </c>
      <c r="BV319" s="182" t="s">
        <v>467</v>
      </c>
      <c r="BW319" s="182" t="s">
        <v>467</v>
      </c>
      <c r="BX319" s="182" t="s">
        <v>467</v>
      </c>
      <c r="BY319" s="182" t="s">
        <v>467</v>
      </c>
      <c r="BZ319" s="181">
        <v>0</v>
      </c>
      <c r="CA319" s="181">
        <v>0</v>
      </c>
      <c r="CB319" s="181">
        <v>0</v>
      </c>
      <c r="CC319" s="181">
        <v>0</v>
      </c>
      <c r="CD319" s="181">
        <v>0</v>
      </c>
      <c r="CE319" s="181">
        <v>0</v>
      </c>
      <c r="CF319" s="181">
        <v>0</v>
      </c>
      <c r="CG319" s="181">
        <v>0</v>
      </c>
      <c r="CH319" s="181">
        <v>0</v>
      </c>
      <c r="CI319" s="181">
        <v>0</v>
      </c>
      <c r="CJ319" s="181">
        <v>0</v>
      </c>
      <c r="CK319" s="181">
        <v>0</v>
      </c>
      <c r="CL319" s="181">
        <v>0</v>
      </c>
      <c r="CM319" s="181">
        <v>0</v>
      </c>
      <c r="CN319" s="181">
        <v>0</v>
      </c>
      <c r="CO319" s="181">
        <v>0</v>
      </c>
      <c r="CP319" s="181">
        <v>0</v>
      </c>
      <c r="CQ319" s="182" t="s">
        <v>467</v>
      </c>
      <c r="CR319" s="182" t="s">
        <v>467</v>
      </c>
      <c r="CS319" s="182" t="s">
        <v>467</v>
      </c>
      <c r="CT319" s="181">
        <v>0</v>
      </c>
      <c r="CU319" s="181">
        <v>0</v>
      </c>
      <c r="CV319" s="181">
        <v>0</v>
      </c>
      <c r="CW319" s="181">
        <v>0</v>
      </c>
      <c r="CX319" s="181">
        <v>0</v>
      </c>
      <c r="CY319" s="181">
        <v>0</v>
      </c>
      <c r="CZ319" s="182" t="s">
        <v>467</v>
      </c>
      <c r="DA319" s="182" t="s">
        <v>467</v>
      </c>
      <c r="DB319" s="182" t="s">
        <v>467</v>
      </c>
      <c r="DC319" s="181">
        <v>0</v>
      </c>
      <c r="DD319" s="181">
        <v>0</v>
      </c>
      <c r="DE319" s="181">
        <v>0</v>
      </c>
      <c r="DF319" s="181">
        <v>0</v>
      </c>
      <c r="DG319" s="183">
        <v>0</v>
      </c>
    </row>
    <row r="320" spans="1:111">
      <c r="A320" s="334" t="s">
        <v>1134</v>
      </c>
      <c r="B320" s="335" t="s">
        <v>504</v>
      </c>
      <c r="C320" s="335" t="s">
        <v>504</v>
      </c>
      <c r="D320" s="253" t="s">
        <v>1135</v>
      </c>
      <c r="E320" s="181">
        <v>4376702.51</v>
      </c>
      <c r="F320" s="181">
        <v>3654458.82</v>
      </c>
      <c r="G320" s="181">
        <v>1165552.6399999999</v>
      </c>
      <c r="H320" s="181">
        <v>1079200</v>
      </c>
      <c r="I320" s="181">
        <v>1091290.3999999999</v>
      </c>
      <c r="J320" s="181">
        <v>100947</v>
      </c>
      <c r="K320" s="181">
        <v>0</v>
      </c>
      <c r="L320" s="181">
        <v>0</v>
      </c>
      <c r="M320" s="181">
        <v>0</v>
      </c>
      <c r="N320" s="181">
        <v>0</v>
      </c>
      <c r="O320" s="181">
        <v>0</v>
      </c>
      <c r="P320" s="181">
        <v>590.38</v>
      </c>
      <c r="Q320" s="181">
        <v>0</v>
      </c>
      <c r="R320" s="181">
        <v>0</v>
      </c>
      <c r="S320" s="181">
        <v>216878.4</v>
      </c>
      <c r="T320" s="181">
        <v>669656.68999999994</v>
      </c>
      <c r="U320" s="181">
        <v>171526.28</v>
      </c>
      <c r="V320" s="181">
        <v>7055.52</v>
      </c>
      <c r="W320" s="181">
        <v>0</v>
      </c>
      <c r="X320" s="181">
        <v>0</v>
      </c>
      <c r="Y320" s="181">
        <v>0</v>
      </c>
      <c r="Z320" s="181">
        <v>0</v>
      </c>
      <c r="AA320" s="181">
        <v>26568.94</v>
      </c>
      <c r="AB320" s="181">
        <v>0</v>
      </c>
      <c r="AC320" s="181">
        <v>0</v>
      </c>
      <c r="AD320" s="181">
        <v>130122.3</v>
      </c>
      <c r="AE320" s="181">
        <v>0</v>
      </c>
      <c r="AF320" s="181">
        <v>0</v>
      </c>
      <c r="AG320" s="181">
        <v>0</v>
      </c>
      <c r="AH320" s="181">
        <v>7495</v>
      </c>
      <c r="AI320" s="181">
        <v>12703</v>
      </c>
      <c r="AJ320" s="181">
        <v>10142</v>
      </c>
      <c r="AK320" s="181">
        <v>0</v>
      </c>
      <c r="AL320" s="181">
        <v>0</v>
      </c>
      <c r="AM320" s="181">
        <v>0</v>
      </c>
      <c r="AN320" s="181">
        <v>0</v>
      </c>
      <c r="AO320" s="181">
        <v>100783</v>
      </c>
      <c r="AP320" s="181">
        <v>49372</v>
      </c>
      <c r="AQ320" s="181">
        <v>0</v>
      </c>
      <c r="AR320" s="181">
        <v>0</v>
      </c>
      <c r="AS320" s="181">
        <v>0</v>
      </c>
      <c r="AT320" s="181">
        <v>0</v>
      </c>
      <c r="AU320" s="181">
        <v>153888.65</v>
      </c>
      <c r="AV320" s="181">
        <v>52587</v>
      </c>
      <c r="AW320" s="181">
        <v>0</v>
      </c>
      <c r="AX320" s="181">
        <v>0</v>
      </c>
      <c r="AY320" s="181">
        <v>0</v>
      </c>
      <c r="AZ320" s="181">
        <v>0</v>
      </c>
      <c r="BA320" s="181">
        <v>52212</v>
      </c>
      <c r="BB320" s="181">
        <v>0</v>
      </c>
      <c r="BC320" s="181">
        <v>0</v>
      </c>
      <c r="BD320" s="181">
        <v>0</v>
      </c>
      <c r="BE320" s="181">
        <v>0</v>
      </c>
      <c r="BF320" s="181">
        <v>0</v>
      </c>
      <c r="BG320" s="181">
        <v>375</v>
      </c>
      <c r="BH320" s="181">
        <v>0</v>
      </c>
      <c r="BI320" s="181">
        <v>0</v>
      </c>
      <c r="BJ320" s="181">
        <v>0</v>
      </c>
      <c r="BK320" s="181">
        <v>0</v>
      </c>
      <c r="BL320" s="181">
        <v>0</v>
      </c>
      <c r="BM320" s="182" t="s">
        <v>467</v>
      </c>
      <c r="BN320" s="182" t="s">
        <v>467</v>
      </c>
      <c r="BO320" s="182" t="s">
        <v>467</v>
      </c>
      <c r="BP320" s="182" t="s">
        <v>467</v>
      </c>
      <c r="BQ320" s="182" t="s">
        <v>467</v>
      </c>
      <c r="BR320" s="182" t="s">
        <v>467</v>
      </c>
      <c r="BS320" s="182" t="s">
        <v>467</v>
      </c>
      <c r="BT320" s="182" t="s">
        <v>467</v>
      </c>
      <c r="BU320" s="182" t="s">
        <v>467</v>
      </c>
      <c r="BV320" s="182" t="s">
        <v>467</v>
      </c>
      <c r="BW320" s="182" t="s">
        <v>467</v>
      </c>
      <c r="BX320" s="182" t="s">
        <v>467</v>
      </c>
      <c r="BY320" s="182" t="s">
        <v>467</v>
      </c>
      <c r="BZ320" s="181">
        <v>0</v>
      </c>
      <c r="CA320" s="181">
        <v>0</v>
      </c>
      <c r="CB320" s="181">
        <v>0</v>
      </c>
      <c r="CC320" s="181">
        <v>0</v>
      </c>
      <c r="CD320" s="181">
        <v>0</v>
      </c>
      <c r="CE320" s="181">
        <v>0</v>
      </c>
      <c r="CF320" s="181">
        <v>0</v>
      </c>
      <c r="CG320" s="181">
        <v>0</v>
      </c>
      <c r="CH320" s="181">
        <v>0</v>
      </c>
      <c r="CI320" s="181">
        <v>0</v>
      </c>
      <c r="CJ320" s="181">
        <v>0</v>
      </c>
      <c r="CK320" s="181">
        <v>0</v>
      </c>
      <c r="CL320" s="181">
        <v>0</v>
      </c>
      <c r="CM320" s="181">
        <v>0</v>
      </c>
      <c r="CN320" s="181">
        <v>0</v>
      </c>
      <c r="CO320" s="181">
        <v>0</v>
      </c>
      <c r="CP320" s="181">
        <v>0</v>
      </c>
      <c r="CQ320" s="182" t="s">
        <v>467</v>
      </c>
      <c r="CR320" s="182" t="s">
        <v>467</v>
      </c>
      <c r="CS320" s="182" t="s">
        <v>467</v>
      </c>
      <c r="CT320" s="181">
        <v>0</v>
      </c>
      <c r="CU320" s="181">
        <v>0</v>
      </c>
      <c r="CV320" s="181">
        <v>0</v>
      </c>
      <c r="CW320" s="181">
        <v>0</v>
      </c>
      <c r="CX320" s="181">
        <v>0</v>
      </c>
      <c r="CY320" s="181">
        <v>0</v>
      </c>
      <c r="CZ320" s="182" t="s">
        <v>467</v>
      </c>
      <c r="DA320" s="182" t="s">
        <v>467</v>
      </c>
      <c r="DB320" s="182" t="s">
        <v>467</v>
      </c>
      <c r="DC320" s="181">
        <v>0</v>
      </c>
      <c r="DD320" s="181">
        <v>0</v>
      </c>
      <c r="DE320" s="181">
        <v>0</v>
      </c>
      <c r="DF320" s="181">
        <v>0</v>
      </c>
      <c r="DG320" s="183">
        <v>0</v>
      </c>
    </row>
    <row r="321" spans="1:111">
      <c r="A321" s="334" t="s">
        <v>1136</v>
      </c>
      <c r="B321" s="335" t="s">
        <v>504</v>
      </c>
      <c r="C321" s="335" t="s">
        <v>504</v>
      </c>
      <c r="D321" s="253" t="s">
        <v>625</v>
      </c>
      <c r="E321" s="181">
        <v>3466019.86</v>
      </c>
      <c r="F321" s="181">
        <v>3051202.05</v>
      </c>
      <c r="G321" s="181">
        <v>1165552.6399999999</v>
      </c>
      <c r="H321" s="181">
        <v>1079200</v>
      </c>
      <c r="I321" s="181">
        <v>650757.4</v>
      </c>
      <c r="J321" s="181">
        <v>90321.63</v>
      </c>
      <c r="K321" s="181">
        <v>0</v>
      </c>
      <c r="L321" s="181">
        <v>0</v>
      </c>
      <c r="M321" s="181">
        <v>0</v>
      </c>
      <c r="N321" s="181">
        <v>0</v>
      </c>
      <c r="O321" s="181">
        <v>0</v>
      </c>
      <c r="P321" s="181">
        <v>590.38</v>
      </c>
      <c r="Q321" s="181">
        <v>0</v>
      </c>
      <c r="R321" s="181">
        <v>0</v>
      </c>
      <c r="S321" s="181">
        <v>64780</v>
      </c>
      <c r="T321" s="181">
        <v>362530.81</v>
      </c>
      <c r="U321" s="181">
        <v>34893.65</v>
      </c>
      <c r="V321" s="181">
        <v>3153</v>
      </c>
      <c r="W321" s="181">
        <v>0</v>
      </c>
      <c r="X321" s="181">
        <v>0</v>
      </c>
      <c r="Y321" s="181">
        <v>0</v>
      </c>
      <c r="Z321" s="181">
        <v>0</v>
      </c>
      <c r="AA321" s="181">
        <v>24322.92</v>
      </c>
      <c r="AB321" s="181">
        <v>0</v>
      </c>
      <c r="AC321" s="181">
        <v>0</v>
      </c>
      <c r="AD321" s="181">
        <v>46357.49</v>
      </c>
      <c r="AE321" s="181">
        <v>0</v>
      </c>
      <c r="AF321" s="181">
        <v>0</v>
      </c>
      <c r="AG321" s="181">
        <v>0</v>
      </c>
      <c r="AH321" s="181">
        <v>5390</v>
      </c>
      <c r="AI321" s="181">
        <v>12703</v>
      </c>
      <c r="AJ321" s="181">
        <v>8874</v>
      </c>
      <c r="AK321" s="181">
        <v>0</v>
      </c>
      <c r="AL321" s="181">
        <v>0</v>
      </c>
      <c r="AM321" s="181">
        <v>0</v>
      </c>
      <c r="AN321" s="181">
        <v>0</v>
      </c>
      <c r="AO321" s="181">
        <v>100200</v>
      </c>
      <c r="AP321" s="181">
        <v>49372</v>
      </c>
      <c r="AQ321" s="181">
        <v>0</v>
      </c>
      <c r="AR321" s="181">
        <v>0</v>
      </c>
      <c r="AS321" s="181">
        <v>0</v>
      </c>
      <c r="AT321" s="181">
        <v>0</v>
      </c>
      <c r="AU321" s="181">
        <v>77264.75</v>
      </c>
      <c r="AV321" s="181">
        <v>52287</v>
      </c>
      <c r="AW321" s="181">
        <v>0</v>
      </c>
      <c r="AX321" s="181">
        <v>0</v>
      </c>
      <c r="AY321" s="181">
        <v>0</v>
      </c>
      <c r="AZ321" s="181">
        <v>0</v>
      </c>
      <c r="BA321" s="181">
        <v>51912</v>
      </c>
      <c r="BB321" s="181">
        <v>0</v>
      </c>
      <c r="BC321" s="181">
        <v>0</v>
      </c>
      <c r="BD321" s="181">
        <v>0</v>
      </c>
      <c r="BE321" s="181">
        <v>0</v>
      </c>
      <c r="BF321" s="181">
        <v>0</v>
      </c>
      <c r="BG321" s="181">
        <v>375</v>
      </c>
      <c r="BH321" s="181">
        <v>0</v>
      </c>
      <c r="BI321" s="181">
        <v>0</v>
      </c>
      <c r="BJ321" s="181">
        <v>0</v>
      </c>
      <c r="BK321" s="181">
        <v>0</v>
      </c>
      <c r="BL321" s="181">
        <v>0</v>
      </c>
      <c r="BM321" s="182" t="s">
        <v>467</v>
      </c>
      <c r="BN321" s="182" t="s">
        <v>467</v>
      </c>
      <c r="BO321" s="182" t="s">
        <v>467</v>
      </c>
      <c r="BP321" s="182" t="s">
        <v>467</v>
      </c>
      <c r="BQ321" s="182" t="s">
        <v>467</v>
      </c>
      <c r="BR321" s="182" t="s">
        <v>467</v>
      </c>
      <c r="BS321" s="182" t="s">
        <v>467</v>
      </c>
      <c r="BT321" s="182" t="s">
        <v>467</v>
      </c>
      <c r="BU321" s="182" t="s">
        <v>467</v>
      </c>
      <c r="BV321" s="182" t="s">
        <v>467</v>
      </c>
      <c r="BW321" s="182" t="s">
        <v>467</v>
      </c>
      <c r="BX321" s="182" t="s">
        <v>467</v>
      </c>
      <c r="BY321" s="182" t="s">
        <v>467</v>
      </c>
      <c r="BZ321" s="181">
        <v>0</v>
      </c>
      <c r="CA321" s="181">
        <v>0</v>
      </c>
      <c r="CB321" s="181">
        <v>0</v>
      </c>
      <c r="CC321" s="181">
        <v>0</v>
      </c>
      <c r="CD321" s="181">
        <v>0</v>
      </c>
      <c r="CE321" s="181">
        <v>0</v>
      </c>
      <c r="CF321" s="181">
        <v>0</v>
      </c>
      <c r="CG321" s="181">
        <v>0</v>
      </c>
      <c r="CH321" s="181">
        <v>0</v>
      </c>
      <c r="CI321" s="181">
        <v>0</v>
      </c>
      <c r="CJ321" s="181">
        <v>0</v>
      </c>
      <c r="CK321" s="181">
        <v>0</v>
      </c>
      <c r="CL321" s="181">
        <v>0</v>
      </c>
      <c r="CM321" s="181">
        <v>0</v>
      </c>
      <c r="CN321" s="181">
        <v>0</v>
      </c>
      <c r="CO321" s="181">
        <v>0</v>
      </c>
      <c r="CP321" s="181">
        <v>0</v>
      </c>
      <c r="CQ321" s="182" t="s">
        <v>467</v>
      </c>
      <c r="CR321" s="182" t="s">
        <v>467</v>
      </c>
      <c r="CS321" s="182" t="s">
        <v>467</v>
      </c>
      <c r="CT321" s="181">
        <v>0</v>
      </c>
      <c r="CU321" s="181">
        <v>0</v>
      </c>
      <c r="CV321" s="181">
        <v>0</v>
      </c>
      <c r="CW321" s="181">
        <v>0</v>
      </c>
      <c r="CX321" s="181">
        <v>0</v>
      </c>
      <c r="CY321" s="181">
        <v>0</v>
      </c>
      <c r="CZ321" s="182" t="s">
        <v>467</v>
      </c>
      <c r="DA321" s="182" t="s">
        <v>467</v>
      </c>
      <c r="DB321" s="182" t="s">
        <v>467</v>
      </c>
      <c r="DC321" s="181">
        <v>0</v>
      </c>
      <c r="DD321" s="181">
        <v>0</v>
      </c>
      <c r="DE321" s="181">
        <v>0</v>
      </c>
      <c r="DF321" s="181">
        <v>0</v>
      </c>
      <c r="DG321" s="183">
        <v>0</v>
      </c>
    </row>
    <row r="322" spans="1:111">
      <c r="A322" s="334" t="s">
        <v>1137</v>
      </c>
      <c r="B322" s="335" t="s">
        <v>504</v>
      </c>
      <c r="C322" s="335" t="s">
        <v>504</v>
      </c>
      <c r="D322" s="253" t="s">
        <v>638</v>
      </c>
      <c r="E322" s="181">
        <v>910682.65</v>
      </c>
      <c r="F322" s="181">
        <v>603256.77</v>
      </c>
      <c r="G322" s="181">
        <v>0</v>
      </c>
      <c r="H322" s="181">
        <v>0</v>
      </c>
      <c r="I322" s="181">
        <v>440533</v>
      </c>
      <c r="J322" s="181">
        <v>10625.37</v>
      </c>
      <c r="K322" s="181">
        <v>0</v>
      </c>
      <c r="L322" s="181">
        <v>0</v>
      </c>
      <c r="M322" s="181">
        <v>0</v>
      </c>
      <c r="N322" s="181">
        <v>0</v>
      </c>
      <c r="O322" s="181">
        <v>0</v>
      </c>
      <c r="P322" s="181">
        <v>0</v>
      </c>
      <c r="Q322" s="181">
        <v>0</v>
      </c>
      <c r="R322" s="181">
        <v>0</v>
      </c>
      <c r="S322" s="181">
        <v>152098.4</v>
      </c>
      <c r="T322" s="181">
        <v>307125.88</v>
      </c>
      <c r="U322" s="181">
        <v>136632.63</v>
      </c>
      <c r="V322" s="181">
        <v>3902.52</v>
      </c>
      <c r="W322" s="181">
        <v>0</v>
      </c>
      <c r="X322" s="181">
        <v>0</v>
      </c>
      <c r="Y322" s="181">
        <v>0</v>
      </c>
      <c r="Z322" s="181">
        <v>0</v>
      </c>
      <c r="AA322" s="181">
        <v>2246.02</v>
      </c>
      <c r="AB322" s="181">
        <v>0</v>
      </c>
      <c r="AC322" s="181">
        <v>0</v>
      </c>
      <c r="AD322" s="181">
        <v>83764.81</v>
      </c>
      <c r="AE322" s="181">
        <v>0</v>
      </c>
      <c r="AF322" s="181">
        <v>0</v>
      </c>
      <c r="AG322" s="181">
        <v>0</v>
      </c>
      <c r="AH322" s="181">
        <v>2105</v>
      </c>
      <c r="AI322" s="181">
        <v>0</v>
      </c>
      <c r="AJ322" s="181">
        <v>1268</v>
      </c>
      <c r="AK322" s="181">
        <v>0</v>
      </c>
      <c r="AL322" s="181">
        <v>0</v>
      </c>
      <c r="AM322" s="181">
        <v>0</v>
      </c>
      <c r="AN322" s="181">
        <v>0</v>
      </c>
      <c r="AO322" s="181">
        <v>583</v>
      </c>
      <c r="AP322" s="181">
        <v>0</v>
      </c>
      <c r="AQ322" s="181">
        <v>0</v>
      </c>
      <c r="AR322" s="181">
        <v>0</v>
      </c>
      <c r="AS322" s="181">
        <v>0</v>
      </c>
      <c r="AT322" s="181">
        <v>0</v>
      </c>
      <c r="AU322" s="181">
        <v>76623.899999999994</v>
      </c>
      <c r="AV322" s="181">
        <v>300</v>
      </c>
      <c r="AW322" s="181">
        <v>0</v>
      </c>
      <c r="AX322" s="181">
        <v>0</v>
      </c>
      <c r="AY322" s="181">
        <v>0</v>
      </c>
      <c r="AZ322" s="181">
        <v>0</v>
      </c>
      <c r="BA322" s="181">
        <v>300</v>
      </c>
      <c r="BB322" s="181">
        <v>0</v>
      </c>
      <c r="BC322" s="181">
        <v>0</v>
      </c>
      <c r="BD322" s="181">
        <v>0</v>
      </c>
      <c r="BE322" s="181">
        <v>0</v>
      </c>
      <c r="BF322" s="181">
        <v>0</v>
      </c>
      <c r="BG322" s="181">
        <v>0</v>
      </c>
      <c r="BH322" s="181">
        <v>0</v>
      </c>
      <c r="BI322" s="181">
        <v>0</v>
      </c>
      <c r="BJ322" s="181">
        <v>0</v>
      </c>
      <c r="BK322" s="181">
        <v>0</v>
      </c>
      <c r="BL322" s="181">
        <v>0</v>
      </c>
      <c r="BM322" s="182" t="s">
        <v>467</v>
      </c>
      <c r="BN322" s="182" t="s">
        <v>467</v>
      </c>
      <c r="BO322" s="182" t="s">
        <v>467</v>
      </c>
      <c r="BP322" s="182" t="s">
        <v>467</v>
      </c>
      <c r="BQ322" s="182" t="s">
        <v>467</v>
      </c>
      <c r="BR322" s="182" t="s">
        <v>467</v>
      </c>
      <c r="BS322" s="182" t="s">
        <v>467</v>
      </c>
      <c r="BT322" s="182" t="s">
        <v>467</v>
      </c>
      <c r="BU322" s="182" t="s">
        <v>467</v>
      </c>
      <c r="BV322" s="182" t="s">
        <v>467</v>
      </c>
      <c r="BW322" s="182" t="s">
        <v>467</v>
      </c>
      <c r="BX322" s="182" t="s">
        <v>467</v>
      </c>
      <c r="BY322" s="182" t="s">
        <v>467</v>
      </c>
      <c r="BZ322" s="181">
        <v>0</v>
      </c>
      <c r="CA322" s="181">
        <v>0</v>
      </c>
      <c r="CB322" s="181">
        <v>0</v>
      </c>
      <c r="CC322" s="181">
        <v>0</v>
      </c>
      <c r="CD322" s="181">
        <v>0</v>
      </c>
      <c r="CE322" s="181">
        <v>0</v>
      </c>
      <c r="CF322" s="181">
        <v>0</v>
      </c>
      <c r="CG322" s="181">
        <v>0</v>
      </c>
      <c r="CH322" s="181">
        <v>0</v>
      </c>
      <c r="CI322" s="181">
        <v>0</v>
      </c>
      <c r="CJ322" s="181">
        <v>0</v>
      </c>
      <c r="CK322" s="181">
        <v>0</v>
      </c>
      <c r="CL322" s="181">
        <v>0</v>
      </c>
      <c r="CM322" s="181">
        <v>0</v>
      </c>
      <c r="CN322" s="181">
        <v>0</v>
      </c>
      <c r="CO322" s="181">
        <v>0</v>
      </c>
      <c r="CP322" s="181">
        <v>0</v>
      </c>
      <c r="CQ322" s="182" t="s">
        <v>467</v>
      </c>
      <c r="CR322" s="182" t="s">
        <v>467</v>
      </c>
      <c r="CS322" s="182" t="s">
        <v>467</v>
      </c>
      <c r="CT322" s="181">
        <v>0</v>
      </c>
      <c r="CU322" s="181">
        <v>0</v>
      </c>
      <c r="CV322" s="181">
        <v>0</v>
      </c>
      <c r="CW322" s="181">
        <v>0</v>
      </c>
      <c r="CX322" s="181">
        <v>0</v>
      </c>
      <c r="CY322" s="181">
        <v>0</v>
      </c>
      <c r="CZ322" s="182" t="s">
        <v>467</v>
      </c>
      <c r="DA322" s="182" t="s">
        <v>467</v>
      </c>
      <c r="DB322" s="182" t="s">
        <v>467</v>
      </c>
      <c r="DC322" s="181">
        <v>0</v>
      </c>
      <c r="DD322" s="181">
        <v>0</v>
      </c>
      <c r="DE322" s="181">
        <v>0</v>
      </c>
      <c r="DF322" s="181">
        <v>0</v>
      </c>
      <c r="DG322" s="183">
        <v>0</v>
      </c>
    </row>
    <row r="323" spans="1:111">
      <c r="A323" s="334" t="s">
        <v>1138</v>
      </c>
      <c r="B323" s="335" t="s">
        <v>504</v>
      </c>
      <c r="C323" s="335" t="s">
        <v>504</v>
      </c>
      <c r="D323" s="253" t="s">
        <v>1139</v>
      </c>
      <c r="E323" s="181">
        <v>17232.75</v>
      </c>
      <c r="F323" s="181">
        <v>4396.96</v>
      </c>
      <c r="G323" s="181">
        <v>0</v>
      </c>
      <c r="H323" s="181">
        <v>0</v>
      </c>
      <c r="I323" s="181">
        <v>0</v>
      </c>
      <c r="J323" s="181">
        <v>0</v>
      </c>
      <c r="K323" s="181">
        <v>0</v>
      </c>
      <c r="L323" s="181">
        <v>0</v>
      </c>
      <c r="M323" s="181">
        <v>0</v>
      </c>
      <c r="N323" s="181">
        <v>0</v>
      </c>
      <c r="O323" s="181">
        <v>0</v>
      </c>
      <c r="P323" s="181">
        <v>4396.96</v>
      </c>
      <c r="Q323" s="181">
        <v>0</v>
      </c>
      <c r="R323" s="181">
        <v>0</v>
      </c>
      <c r="S323" s="181">
        <v>0</v>
      </c>
      <c r="T323" s="181">
        <v>12835.79</v>
      </c>
      <c r="U323" s="181">
        <v>2524.8000000000002</v>
      </c>
      <c r="V323" s="181">
        <v>0</v>
      </c>
      <c r="W323" s="181">
        <v>0</v>
      </c>
      <c r="X323" s="181">
        <v>0</v>
      </c>
      <c r="Y323" s="181">
        <v>0</v>
      </c>
      <c r="Z323" s="181">
        <v>0</v>
      </c>
      <c r="AA323" s="181">
        <v>2253.9899999999998</v>
      </c>
      <c r="AB323" s="181">
        <v>0</v>
      </c>
      <c r="AC323" s="181">
        <v>0</v>
      </c>
      <c r="AD323" s="181">
        <v>2027</v>
      </c>
      <c r="AE323" s="181">
        <v>0</v>
      </c>
      <c r="AF323" s="181">
        <v>0</v>
      </c>
      <c r="AG323" s="181">
        <v>0</v>
      </c>
      <c r="AH323" s="181">
        <v>0</v>
      </c>
      <c r="AI323" s="181">
        <v>0</v>
      </c>
      <c r="AJ323" s="181">
        <v>0</v>
      </c>
      <c r="AK323" s="181">
        <v>0</v>
      </c>
      <c r="AL323" s="181">
        <v>0</v>
      </c>
      <c r="AM323" s="181">
        <v>0</v>
      </c>
      <c r="AN323" s="181">
        <v>0</v>
      </c>
      <c r="AO323" s="181">
        <v>0</v>
      </c>
      <c r="AP323" s="181">
        <v>5910</v>
      </c>
      <c r="AQ323" s="181">
        <v>120</v>
      </c>
      <c r="AR323" s="181">
        <v>0</v>
      </c>
      <c r="AS323" s="181">
        <v>0</v>
      </c>
      <c r="AT323" s="181">
        <v>0</v>
      </c>
      <c r="AU323" s="181">
        <v>0</v>
      </c>
      <c r="AV323" s="181">
        <v>0</v>
      </c>
      <c r="AW323" s="181">
        <v>0</v>
      </c>
      <c r="AX323" s="181">
        <v>0</v>
      </c>
      <c r="AY323" s="181">
        <v>0</v>
      </c>
      <c r="AZ323" s="181">
        <v>0</v>
      </c>
      <c r="BA323" s="181">
        <v>0</v>
      </c>
      <c r="BB323" s="181">
        <v>0</v>
      </c>
      <c r="BC323" s="181">
        <v>0</v>
      </c>
      <c r="BD323" s="181">
        <v>0</v>
      </c>
      <c r="BE323" s="181">
        <v>0</v>
      </c>
      <c r="BF323" s="181">
        <v>0</v>
      </c>
      <c r="BG323" s="181">
        <v>0</v>
      </c>
      <c r="BH323" s="181">
        <v>0</v>
      </c>
      <c r="BI323" s="181">
        <v>0</v>
      </c>
      <c r="BJ323" s="181">
        <v>0</v>
      </c>
      <c r="BK323" s="181">
        <v>0</v>
      </c>
      <c r="BL323" s="181">
        <v>0</v>
      </c>
      <c r="BM323" s="182" t="s">
        <v>467</v>
      </c>
      <c r="BN323" s="182" t="s">
        <v>467</v>
      </c>
      <c r="BO323" s="182" t="s">
        <v>467</v>
      </c>
      <c r="BP323" s="182" t="s">
        <v>467</v>
      </c>
      <c r="BQ323" s="182" t="s">
        <v>467</v>
      </c>
      <c r="BR323" s="182" t="s">
        <v>467</v>
      </c>
      <c r="BS323" s="182" t="s">
        <v>467</v>
      </c>
      <c r="BT323" s="182" t="s">
        <v>467</v>
      </c>
      <c r="BU323" s="182" t="s">
        <v>467</v>
      </c>
      <c r="BV323" s="182" t="s">
        <v>467</v>
      </c>
      <c r="BW323" s="182" t="s">
        <v>467</v>
      </c>
      <c r="BX323" s="182" t="s">
        <v>467</v>
      </c>
      <c r="BY323" s="182" t="s">
        <v>467</v>
      </c>
      <c r="BZ323" s="181">
        <v>0</v>
      </c>
      <c r="CA323" s="181">
        <v>0</v>
      </c>
      <c r="CB323" s="181">
        <v>0</v>
      </c>
      <c r="CC323" s="181">
        <v>0</v>
      </c>
      <c r="CD323" s="181">
        <v>0</v>
      </c>
      <c r="CE323" s="181">
        <v>0</v>
      </c>
      <c r="CF323" s="181">
        <v>0</v>
      </c>
      <c r="CG323" s="181">
        <v>0</v>
      </c>
      <c r="CH323" s="181">
        <v>0</v>
      </c>
      <c r="CI323" s="181">
        <v>0</v>
      </c>
      <c r="CJ323" s="181">
        <v>0</v>
      </c>
      <c r="CK323" s="181">
        <v>0</v>
      </c>
      <c r="CL323" s="181">
        <v>0</v>
      </c>
      <c r="CM323" s="181">
        <v>0</v>
      </c>
      <c r="CN323" s="181">
        <v>0</v>
      </c>
      <c r="CO323" s="181">
        <v>0</v>
      </c>
      <c r="CP323" s="181">
        <v>0</v>
      </c>
      <c r="CQ323" s="182" t="s">
        <v>467</v>
      </c>
      <c r="CR323" s="182" t="s">
        <v>467</v>
      </c>
      <c r="CS323" s="182" t="s">
        <v>467</v>
      </c>
      <c r="CT323" s="181">
        <v>0</v>
      </c>
      <c r="CU323" s="181">
        <v>0</v>
      </c>
      <c r="CV323" s="181">
        <v>0</v>
      </c>
      <c r="CW323" s="181">
        <v>0</v>
      </c>
      <c r="CX323" s="181">
        <v>0</v>
      </c>
      <c r="CY323" s="181">
        <v>0</v>
      </c>
      <c r="CZ323" s="182" t="s">
        <v>467</v>
      </c>
      <c r="DA323" s="182" t="s">
        <v>467</v>
      </c>
      <c r="DB323" s="182" t="s">
        <v>467</v>
      </c>
      <c r="DC323" s="181">
        <v>0</v>
      </c>
      <c r="DD323" s="181">
        <v>0</v>
      </c>
      <c r="DE323" s="181">
        <v>0</v>
      </c>
      <c r="DF323" s="181">
        <v>0</v>
      </c>
      <c r="DG323" s="183">
        <v>0</v>
      </c>
    </row>
    <row r="324" spans="1:111">
      <c r="A324" s="334" t="s">
        <v>1140</v>
      </c>
      <c r="B324" s="335" t="s">
        <v>504</v>
      </c>
      <c r="C324" s="335" t="s">
        <v>504</v>
      </c>
      <c r="D324" s="253" t="s">
        <v>625</v>
      </c>
      <c r="E324" s="181">
        <v>17232.75</v>
      </c>
      <c r="F324" s="181">
        <v>4396.96</v>
      </c>
      <c r="G324" s="181">
        <v>0</v>
      </c>
      <c r="H324" s="181">
        <v>0</v>
      </c>
      <c r="I324" s="181">
        <v>0</v>
      </c>
      <c r="J324" s="181">
        <v>0</v>
      </c>
      <c r="K324" s="181">
        <v>0</v>
      </c>
      <c r="L324" s="181">
        <v>0</v>
      </c>
      <c r="M324" s="181">
        <v>0</v>
      </c>
      <c r="N324" s="181">
        <v>0</v>
      </c>
      <c r="O324" s="181">
        <v>0</v>
      </c>
      <c r="P324" s="181">
        <v>4396.96</v>
      </c>
      <c r="Q324" s="181">
        <v>0</v>
      </c>
      <c r="R324" s="181">
        <v>0</v>
      </c>
      <c r="S324" s="181">
        <v>0</v>
      </c>
      <c r="T324" s="181">
        <v>12835.79</v>
      </c>
      <c r="U324" s="181">
        <v>2524.8000000000002</v>
      </c>
      <c r="V324" s="181">
        <v>0</v>
      </c>
      <c r="W324" s="181">
        <v>0</v>
      </c>
      <c r="X324" s="181">
        <v>0</v>
      </c>
      <c r="Y324" s="181">
        <v>0</v>
      </c>
      <c r="Z324" s="181">
        <v>0</v>
      </c>
      <c r="AA324" s="181">
        <v>2253.9899999999998</v>
      </c>
      <c r="AB324" s="181">
        <v>0</v>
      </c>
      <c r="AC324" s="181">
        <v>0</v>
      </c>
      <c r="AD324" s="181">
        <v>2027</v>
      </c>
      <c r="AE324" s="181">
        <v>0</v>
      </c>
      <c r="AF324" s="181">
        <v>0</v>
      </c>
      <c r="AG324" s="181">
        <v>0</v>
      </c>
      <c r="AH324" s="181">
        <v>0</v>
      </c>
      <c r="AI324" s="181">
        <v>0</v>
      </c>
      <c r="AJ324" s="181">
        <v>0</v>
      </c>
      <c r="AK324" s="181">
        <v>0</v>
      </c>
      <c r="AL324" s="181">
        <v>0</v>
      </c>
      <c r="AM324" s="181">
        <v>0</v>
      </c>
      <c r="AN324" s="181">
        <v>0</v>
      </c>
      <c r="AO324" s="181">
        <v>0</v>
      </c>
      <c r="AP324" s="181">
        <v>5910</v>
      </c>
      <c r="AQ324" s="181">
        <v>120</v>
      </c>
      <c r="AR324" s="181">
        <v>0</v>
      </c>
      <c r="AS324" s="181">
        <v>0</v>
      </c>
      <c r="AT324" s="181">
        <v>0</v>
      </c>
      <c r="AU324" s="181">
        <v>0</v>
      </c>
      <c r="AV324" s="181">
        <v>0</v>
      </c>
      <c r="AW324" s="181">
        <v>0</v>
      </c>
      <c r="AX324" s="181">
        <v>0</v>
      </c>
      <c r="AY324" s="181">
        <v>0</v>
      </c>
      <c r="AZ324" s="181">
        <v>0</v>
      </c>
      <c r="BA324" s="181">
        <v>0</v>
      </c>
      <c r="BB324" s="181">
        <v>0</v>
      </c>
      <c r="BC324" s="181">
        <v>0</v>
      </c>
      <c r="BD324" s="181">
        <v>0</v>
      </c>
      <c r="BE324" s="181">
        <v>0</v>
      </c>
      <c r="BF324" s="181">
        <v>0</v>
      </c>
      <c r="BG324" s="181">
        <v>0</v>
      </c>
      <c r="BH324" s="181">
        <v>0</v>
      </c>
      <c r="BI324" s="181">
        <v>0</v>
      </c>
      <c r="BJ324" s="181">
        <v>0</v>
      </c>
      <c r="BK324" s="181">
        <v>0</v>
      </c>
      <c r="BL324" s="181">
        <v>0</v>
      </c>
      <c r="BM324" s="182" t="s">
        <v>467</v>
      </c>
      <c r="BN324" s="182" t="s">
        <v>467</v>
      </c>
      <c r="BO324" s="182" t="s">
        <v>467</v>
      </c>
      <c r="BP324" s="182" t="s">
        <v>467</v>
      </c>
      <c r="BQ324" s="182" t="s">
        <v>467</v>
      </c>
      <c r="BR324" s="182" t="s">
        <v>467</v>
      </c>
      <c r="BS324" s="182" t="s">
        <v>467</v>
      </c>
      <c r="BT324" s="182" t="s">
        <v>467</v>
      </c>
      <c r="BU324" s="182" t="s">
        <v>467</v>
      </c>
      <c r="BV324" s="182" t="s">
        <v>467</v>
      </c>
      <c r="BW324" s="182" t="s">
        <v>467</v>
      </c>
      <c r="BX324" s="182" t="s">
        <v>467</v>
      </c>
      <c r="BY324" s="182" t="s">
        <v>467</v>
      </c>
      <c r="BZ324" s="181">
        <v>0</v>
      </c>
      <c r="CA324" s="181">
        <v>0</v>
      </c>
      <c r="CB324" s="181">
        <v>0</v>
      </c>
      <c r="CC324" s="181">
        <v>0</v>
      </c>
      <c r="CD324" s="181">
        <v>0</v>
      </c>
      <c r="CE324" s="181">
        <v>0</v>
      </c>
      <c r="CF324" s="181">
        <v>0</v>
      </c>
      <c r="CG324" s="181">
        <v>0</v>
      </c>
      <c r="CH324" s="181">
        <v>0</v>
      </c>
      <c r="CI324" s="181">
        <v>0</v>
      </c>
      <c r="CJ324" s="181">
        <v>0</v>
      </c>
      <c r="CK324" s="181">
        <v>0</v>
      </c>
      <c r="CL324" s="181">
        <v>0</v>
      </c>
      <c r="CM324" s="181">
        <v>0</v>
      </c>
      <c r="CN324" s="181">
        <v>0</v>
      </c>
      <c r="CO324" s="181">
        <v>0</v>
      </c>
      <c r="CP324" s="181">
        <v>0</v>
      </c>
      <c r="CQ324" s="182" t="s">
        <v>467</v>
      </c>
      <c r="CR324" s="182" t="s">
        <v>467</v>
      </c>
      <c r="CS324" s="182" t="s">
        <v>467</v>
      </c>
      <c r="CT324" s="181">
        <v>0</v>
      </c>
      <c r="CU324" s="181">
        <v>0</v>
      </c>
      <c r="CV324" s="181">
        <v>0</v>
      </c>
      <c r="CW324" s="181">
        <v>0</v>
      </c>
      <c r="CX324" s="181">
        <v>0</v>
      </c>
      <c r="CY324" s="181">
        <v>0</v>
      </c>
      <c r="CZ324" s="182" t="s">
        <v>467</v>
      </c>
      <c r="DA324" s="182" t="s">
        <v>467</v>
      </c>
      <c r="DB324" s="182" t="s">
        <v>467</v>
      </c>
      <c r="DC324" s="181">
        <v>0</v>
      </c>
      <c r="DD324" s="181">
        <v>0</v>
      </c>
      <c r="DE324" s="181">
        <v>0</v>
      </c>
      <c r="DF324" s="181">
        <v>0</v>
      </c>
      <c r="DG324" s="183">
        <v>0</v>
      </c>
    </row>
    <row r="325" spans="1:111">
      <c r="A325" s="334" t="s">
        <v>1141</v>
      </c>
      <c r="B325" s="335" t="s">
        <v>504</v>
      </c>
      <c r="C325" s="335" t="s">
        <v>504</v>
      </c>
      <c r="D325" s="253" t="s">
        <v>1142</v>
      </c>
      <c r="E325" s="181">
        <v>200000000</v>
      </c>
      <c r="F325" s="181">
        <v>0</v>
      </c>
      <c r="G325" s="181">
        <v>0</v>
      </c>
      <c r="H325" s="181">
        <v>0</v>
      </c>
      <c r="I325" s="181">
        <v>0</v>
      </c>
      <c r="J325" s="181">
        <v>0</v>
      </c>
      <c r="K325" s="181">
        <v>0</v>
      </c>
      <c r="L325" s="181">
        <v>0</v>
      </c>
      <c r="M325" s="181">
        <v>0</v>
      </c>
      <c r="N325" s="181">
        <v>0</v>
      </c>
      <c r="O325" s="181">
        <v>0</v>
      </c>
      <c r="P325" s="181">
        <v>0</v>
      </c>
      <c r="Q325" s="181">
        <v>0</v>
      </c>
      <c r="R325" s="181">
        <v>0</v>
      </c>
      <c r="S325" s="181">
        <v>0</v>
      </c>
      <c r="T325" s="181">
        <v>0</v>
      </c>
      <c r="U325" s="181">
        <v>0</v>
      </c>
      <c r="V325" s="181">
        <v>0</v>
      </c>
      <c r="W325" s="181">
        <v>0</v>
      </c>
      <c r="X325" s="181">
        <v>0</v>
      </c>
      <c r="Y325" s="181">
        <v>0</v>
      </c>
      <c r="Z325" s="181">
        <v>0</v>
      </c>
      <c r="AA325" s="181">
        <v>0</v>
      </c>
      <c r="AB325" s="181">
        <v>0</v>
      </c>
      <c r="AC325" s="181">
        <v>0</v>
      </c>
      <c r="AD325" s="181">
        <v>0</v>
      </c>
      <c r="AE325" s="181">
        <v>0</v>
      </c>
      <c r="AF325" s="181">
        <v>0</v>
      </c>
      <c r="AG325" s="181">
        <v>0</v>
      </c>
      <c r="AH325" s="181">
        <v>0</v>
      </c>
      <c r="AI325" s="181">
        <v>0</v>
      </c>
      <c r="AJ325" s="181">
        <v>0</v>
      </c>
      <c r="AK325" s="181">
        <v>0</v>
      </c>
      <c r="AL325" s="181">
        <v>0</v>
      </c>
      <c r="AM325" s="181">
        <v>0</v>
      </c>
      <c r="AN325" s="181">
        <v>0</v>
      </c>
      <c r="AO325" s="181">
        <v>0</v>
      </c>
      <c r="AP325" s="181">
        <v>0</v>
      </c>
      <c r="AQ325" s="181">
        <v>0</v>
      </c>
      <c r="AR325" s="181">
        <v>0</v>
      </c>
      <c r="AS325" s="181">
        <v>0</v>
      </c>
      <c r="AT325" s="181">
        <v>0</v>
      </c>
      <c r="AU325" s="181">
        <v>0</v>
      </c>
      <c r="AV325" s="181">
        <v>0</v>
      </c>
      <c r="AW325" s="181">
        <v>0</v>
      </c>
      <c r="AX325" s="181">
        <v>0</v>
      </c>
      <c r="AY325" s="181">
        <v>0</v>
      </c>
      <c r="AZ325" s="181">
        <v>0</v>
      </c>
      <c r="BA325" s="181">
        <v>0</v>
      </c>
      <c r="BB325" s="181">
        <v>0</v>
      </c>
      <c r="BC325" s="181">
        <v>0</v>
      </c>
      <c r="BD325" s="181">
        <v>0</v>
      </c>
      <c r="BE325" s="181">
        <v>0</v>
      </c>
      <c r="BF325" s="181">
        <v>0</v>
      </c>
      <c r="BG325" s="181">
        <v>0</v>
      </c>
      <c r="BH325" s="181">
        <v>0</v>
      </c>
      <c r="BI325" s="181">
        <v>0</v>
      </c>
      <c r="BJ325" s="181">
        <v>0</v>
      </c>
      <c r="BK325" s="181">
        <v>0</v>
      </c>
      <c r="BL325" s="181">
        <v>0</v>
      </c>
      <c r="BM325" s="182" t="s">
        <v>467</v>
      </c>
      <c r="BN325" s="182" t="s">
        <v>467</v>
      </c>
      <c r="BO325" s="182" t="s">
        <v>467</v>
      </c>
      <c r="BP325" s="182" t="s">
        <v>467</v>
      </c>
      <c r="BQ325" s="182" t="s">
        <v>467</v>
      </c>
      <c r="BR325" s="182" t="s">
        <v>467</v>
      </c>
      <c r="BS325" s="182" t="s">
        <v>467</v>
      </c>
      <c r="BT325" s="182" t="s">
        <v>467</v>
      </c>
      <c r="BU325" s="182" t="s">
        <v>467</v>
      </c>
      <c r="BV325" s="182" t="s">
        <v>467</v>
      </c>
      <c r="BW325" s="182" t="s">
        <v>467</v>
      </c>
      <c r="BX325" s="182" t="s">
        <v>467</v>
      </c>
      <c r="BY325" s="182" t="s">
        <v>467</v>
      </c>
      <c r="BZ325" s="181">
        <v>0</v>
      </c>
      <c r="CA325" s="181">
        <v>0</v>
      </c>
      <c r="CB325" s="181">
        <v>0</v>
      </c>
      <c r="CC325" s="181">
        <v>0</v>
      </c>
      <c r="CD325" s="181">
        <v>0</v>
      </c>
      <c r="CE325" s="181">
        <v>0</v>
      </c>
      <c r="CF325" s="181">
        <v>0</v>
      </c>
      <c r="CG325" s="181">
        <v>0</v>
      </c>
      <c r="CH325" s="181">
        <v>0</v>
      </c>
      <c r="CI325" s="181">
        <v>0</v>
      </c>
      <c r="CJ325" s="181">
        <v>0</v>
      </c>
      <c r="CK325" s="181">
        <v>0</v>
      </c>
      <c r="CL325" s="181">
        <v>0</v>
      </c>
      <c r="CM325" s="181">
        <v>0</v>
      </c>
      <c r="CN325" s="181">
        <v>0</v>
      </c>
      <c r="CO325" s="181">
        <v>0</v>
      </c>
      <c r="CP325" s="181">
        <v>0</v>
      </c>
      <c r="CQ325" s="182" t="s">
        <v>467</v>
      </c>
      <c r="CR325" s="182" t="s">
        <v>467</v>
      </c>
      <c r="CS325" s="182" t="s">
        <v>467</v>
      </c>
      <c r="CT325" s="181">
        <v>200000000</v>
      </c>
      <c r="CU325" s="181">
        <v>200000000</v>
      </c>
      <c r="CV325" s="181">
        <v>0</v>
      </c>
      <c r="CW325" s="181">
        <v>0</v>
      </c>
      <c r="CX325" s="181">
        <v>0</v>
      </c>
      <c r="CY325" s="181">
        <v>0</v>
      </c>
      <c r="CZ325" s="182" t="s">
        <v>467</v>
      </c>
      <c r="DA325" s="182" t="s">
        <v>467</v>
      </c>
      <c r="DB325" s="182" t="s">
        <v>467</v>
      </c>
      <c r="DC325" s="181">
        <v>0</v>
      </c>
      <c r="DD325" s="181">
        <v>0</v>
      </c>
      <c r="DE325" s="181">
        <v>0</v>
      </c>
      <c r="DF325" s="181">
        <v>0</v>
      </c>
      <c r="DG325" s="183">
        <v>0</v>
      </c>
    </row>
    <row r="326" spans="1:111">
      <c r="A326" s="334" t="s">
        <v>1143</v>
      </c>
      <c r="B326" s="335" t="s">
        <v>504</v>
      </c>
      <c r="C326" s="335" t="s">
        <v>504</v>
      </c>
      <c r="D326" s="253" t="s">
        <v>292</v>
      </c>
      <c r="E326" s="181">
        <v>200000000</v>
      </c>
      <c r="F326" s="181">
        <v>0</v>
      </c>
      <c r="G326" s="181">
        <v>0</v>
      </c>
      <c r="H326" s="181">
        <v>0</v>
      </c>
      <c r="I326" s="181">
        <v>0</v>
      </c>
      <c r="J326" s="181">
        <v>0</v>
      </c>
      <c r="K326" s="181">
        <v>0</v>
      </c>
      <c r="L326" s="181">
        <v>0</v>
      </c>
      <c r="M326" s="181">
        <v>0</v>
      </c>
      <c r="N326" s="181">
        <v>0</v>
      </c>
      <c r="O326" s="181">
        <v>0</v>
      </c>
      <c r="P326" s="181">
        <v>0</v>
      </c>
      <c r="Q326" s="181">
        <v>0</v>
      </c>
      <c r="R326" s="181">
        <v>0</v>
      </c>
      <c r="S326" s="181">
        <v>0</v>
      </c>
      <c r="T326" s="181">
        <v>0</v>
      </c>
      <c r="U326" s="181">
        <v>0</v>
      </c>
      <c r="V326" s="181">
        <v>0</v>
      </c>
      <c r="W326" s="181">
        <v>0</v>
      </c>
      <c r="X326" s="181">
        <v>0</v>
      </c>
      <c r="Y326" s="181">
        <v>0</v>
      </c>
      <c r="Z326" s="181">
        <v>0</v>
      </c>
      <c r="AA326" s="181">
        <v>0</v>
      </c>
      <c r="AB326" s="181">
        <v>0</v>
      </c>
      <c r="AC326" s="181">
        <v>0</v>
      </c>
      <c r="AD326" s="181">
        <v>0</v>
      </c>
      <c r="AE326" s="181">
        <v>0</v>
      </c>
      <c r="AF326" s="181">
        <v>0</v>
      </c>
      <c r="AG326" s="181">
        <v>0</v>
      </c>
      <c r="AH326" s="181">
        <v>0</v>
      </c>
      <c r="AI326" s="181">
        <v>0</v>
      </c>
      <c r="AJ326" s="181">
        <v>0</v>
      </c>
      <c r="AK326" s="181">
        <v>0</v>
      </c>
      <c r="AL326" s="181">
        <v>0</v>
      </c>
      <c r="AM326" s="181">
        <v>0</v>
      </c>
      <c r="AN326" s="181">
        <v>0</v>
      </c>
      <c r="AO326" s="181">
        <v>0</v>
      </c>
      <c r="AP326" s="181">
        <v>0</v>
      </c>
      <c r="AQ326" s="181">
        <v>0</v>
      </c>
      <c r="AR326" s="181">
        <v>0</v>
      </c>
      <c r="AS326" s="181">
        <v>0</v>
      </c>
      <c r="AT326" s="181">
        <v>0</v>
      </c>
      <c r="AU326" s="181">
        <v>0</v>
      </c>
      <c r="AV326" s="181">
        <v>0</v>
      </c>
      <c r="AW326" s="181">
        <v>0</v>
      </c>
      <c r="AX326" s="181">
        <v>0</v>
      </c>
      <c r="AY326" s="181">
        <v>0</v>
      </c>
      <c r="AZ326" s="181">
        <v>0</v>
      </c>
      <c r="BA326" s="181">
        <v>0</v>
      </c>
      <c r="BB326" s="181">
        <v>0</v>
      </c>
      <c r="BC326" s="181">
        <v>0</v>
      </c>
      <c r="BD326" s="181">
        <v>0</v>
      </c>
      <c r="BE326" s="181">
        <v>0</v>
      </c>
      <c r="BF326" s="181">
        <v>0</v>
      </c>
      <c r="BG326" s="181">
        <v>0</v>
      </c>
      <c r="BH326" s="181">
        <v>0</v>
      </c>
      <c r="BI326" s="181">
        <v>0</v>
      </c>
      <c r="BJ326" s="181">
        <v>0</v>
      </c>
      <c r="BK326" s="181">
        <v>0</v>
      </c>
      <c r="BL326" s="181">
        <v>0</v>
      </c>
      <c r="BM326" s="182" t="s">
        <v>467</v>
      </c>
      <c r="BN326" s="182" t="s">
        <v>467</v>
      </c>
      <c r="BO326" s="182" t="s">
        <v>467</v>
      </c>
      <c r="BP326" s="182" t="s">
        <v>467</v>
      </c>
      <c r="BQ326" s="182" t="s">
        <v>467</v>
      </c>
      <c r="BR326" s="182" t="s">
        <v>467</v>
      </c>
      <c r="BS326" s="182" t="s">
        <v>467</v>
      </c>
      <c r="BT326" s="182" t="s">
        <v>467</v>
      </c>
      <c r="BU326" s="182" t="s">
        <v>467</v>
      </c>
      <c r="BV326" s="182" t="s">
        <v>467</v>
      </c>
      <c r="BW326" s="182" t="s">
        <v>467</v>
      </c>
      <c r="BX326" s="182" t="s">
        <v>467</v>
      </c>
      <c r="BY326" s="182" t="s">
        <v>467</v>
      </c>
      <c r="BZ326" s="181">
        <v>0</v>
      </c>
      <c r="CA326" s="181">
        <v>0</v>
      </c>
      <c r="CB326" s="181">
        <v>0</v>
      </c>
      <c r="CC326" s="181">
        <v>0</v>
      </c>
      <c r="CD326" s="181">
        <v>0</v>
      </c>
      <c r="CE326" s="181">
        <v>0</v>
      </c>
      <c r="CF326" s="181">
        <v>0</v>
      </c>
      <c r="CG326" s="181">
        <v>0</v>
      </c>
      <c r="CH326" s="181">
        <v>0</v>
      </c>
      <c r="CI326" s="181">
        <v>0</v>
      </c>
      <c r="CJ326" s="181">
        <v>0</v>
      </c>
      <c r="CK326" s="181">
        <v>0</v>
      </c>
      <c r="CL326" s="181">
        <v>0</v>
      </c>
      <c r="CM326" s="181">
        <v>0</v>
      </c>
      <c r="CN326" s="181">
        <v>0</v>
      </c>
      <c r="CO326" s="181">
        <v>0</v>
      </c>
      <c r="CP326" s="181">
        <v>0</v>
      </c>
      <c r="CQ326" s="182" t="s">
        <v>467</v>
      </c>
      <c r="CR326" s="182" t="s">
        <v>467</v>
      </c>
      <c r="CS326" s="182" t="s">
        <v>467</v>
      </c>
      <c r="CT326" s="181">
        <v>200000000</v>
      </c>
      <c r="CU326" s="181">
        <v>200000000</v>
      </c>
      <c r="CV326" s="181">
        <v>0</v>
      </c>
      <c r="CW326" s="181">
        <v>0</v>
      </c>
      <c r="CX326" s="181">
        <v>0</v>
      </c>
      <c r="CY326" s="181">
        <v>0</v>
      </c>
      <c r="CZ326" s="182" t="s">
        <v>467</v>
      </c>
      <c r="DA326" s="182" t="s">
        <v>467</v>
      </c>
      <c r="DB326" s="182" t="s">
        <v>467</v>
      </c>
      <c r="DC326" s="181">
        <v>0</v>
      </c>
      <c r="DD326" s="181">
        <v>0</v>
      </c>
      <c r="DE326" s="181">
        <v>0</v>
      </c>
      <c r="DF326" s="181">
        <v>0</v>
      </c>
      <c r="DG326" s="183">
        <v>0</v>
      </c>
    </row>
    <row r="327" spans="1:111">
      <c r="A327" s="334" t="s">
        <v>1144</v>
      </c>
      <c r="B327" s="335" t="s">
        <v>504</v>
      </c>
      <c r="C327" s="335" t="s">
        <v>504</v>
      </c>
      <c r="D327" s="253" t="s">
        <v>293</v>
      </c>
      <c r="E327" s="181">
        <v>6290704.2199999997</v>
      </c>
      <c r="F327" s="181">
        <v>5071922.3600000003</v>
      </c>
      <c r="G327" s="181">
        <v>1608678</v>
      </c>
      <c r="H327" s="181">
        <v>1346265</v>
      </c>
      <c r="I327" s="181">
        <v>932648</v>
      </c>
      <c r="J327" s="181">
        <v>84377.74</v>
      </c>
      <c r="K327" s="181">
        <v>0</v>
      </c>
      <c r="L327" s="181">
        <v>76337.3</v>
      </c>
      <c r="M327" s="181">
        <v>0</v>
      </c>
      <c r="N327" s="181">
        <v>0</v>
      </c>
      <c r="O327" s="181">
        <v>0</v>
      </c>
      <c r="P327" s="181">
        <v>70831.320000000007</v>
      </c>
      <c r="Q327" s="181">
        <v>0</v>
      </c>
      <c r="R327" s="181">
        <v>0</v>
      </c>
      <c r="S327" s="181">
        <v>952785</v>
      </c>
      <c r="T327" s="181">
        <v>1194822.56</v>
      </c>
      <c r="U327" s="181">
        <v>41169.71</v>
      </c>
      <c r="V327" s="181">
        <v>4765.2</v>
      </c>
      <c r="W327" s="181">
        <v>0</v>
      </c>
      <c r="X327" s="181">
        <v>743.19</v>
      </c>
      <c r="Y327" s="181">
        <v>1254.07</v>
      </c>
      <c r="Z327" s="181">
        <v>44949.5</v>
      </c>
      <c r="AA327" s="181">
        <v>106684.39</v>
      </c>
      <c r="AB327" s="181">
        <v>0</v>
      </c>
      <c r="AC327" s="181">
        <v>0</v>
      </c>
      <c r="AD327" s="181">
        <v>139217.5</v>
      </c>
      <c r="AE327" s="181">
        <v>0</v>
      </c>
      <c r="AF327" s="181">
        <v>10165.5</v>
      </c>
      <c r="AG327" s="181">
        <v>0</v>
      </c>
      <c r="AH327" s="181">
        <v>15727.5</v>
      </c>
      <c r="AI327" s="181">
        <v>105990</v>
      </c>
      <c r="AJ327" s="181">
        <v>22933.4</v>
      </c>
      <c r="AK327" s="181">
        <v>0</v>
      </c>
      <c r="AL327" s="181">
        <v>0</v>
      </c>
      <c r="AM327" s="181">
        <v>0</v>
      </c>
      <c r="AN327" s="181">
        <v>1552.5</v>
      </c>
      <c r="AO327" s="181">
        <v>0</v>
      </c>
      <c r="AP327" s="181">
        <v>88956.18</v>
      </c>
      <c r="AQ327" s="181">
        <v>12378.52</v>
      </c>
      <c r="AR327" s="181">
        <v>0</v>
      </c>
      <c r="AS327" s="181">
        <v>409278.4</v>
      </c>
      <c r="AT327" s="181">
        <v>0</v>
      </c>
      <c r="AU327" s="181">
        <v>189057</v>
      </c>
      <c r="AV327" s="181">
        <v>23959.3</v>
      </c>
      <c r="AW327" s="181">
        <v>0</v>
      </c>
      <c r="AX327" s="181">
        <v>0</v>
      </c>
      <c r="AY327" s="181">
        <v>0</v>
      </c>
      <c r="AZ327" s="181">
        <v>0</v>
      </c>
      <c r="BA327" s="181">
        <v>10000</v>
      </c>
      <c r="BB327" s="181">
        <v>0</v>
      </c>
      <c r="BC327" s="181">
        <v>0</v>
      </c>
      <c r="BD327" s="181">
        <v>0</v>
      </c>
      <c r="BE327" s="181">
        <v>7160</v>
      </c>
      <c r="BF327" s="181">
        <v>0</v>
      </c>
      <c r="BG327" s="181">
        <v>6799.3</v>
      </c>
      <c r="BH327" s="181">
        <v>0</v>
      </c>
      <c r="BI327" s="181">
        <v>0</v>
      </c>
      <c r="BJ327" s="181">
        <v>0</v>
      </c>
      <c r="BK327" s="181">
        <v>0</v>
      </c>
      <c r="BL327" s="181">
        <v>0</v>
      </c>
      <c r="BM327" s="182" t="s">
        <v>467</v>
      </c>
      <c r="BN327" s="182" t="s">
        <v>467</v>
      </c>
      <c r="BO327" s="182" t="s">
        <v>467</v>
      </c>
      <c r="BP327" s="182" t="s">
        <v>467</v>
      </c>
      <c r="BQ327" s="182" t="s">
        <v>467</v>
      </c>
      <c r="BR327" s="182" t="s">
        <v>467</v>
      </c>
      <c r="BS327" s="182" t="s">
        <v>467</v>
      </c>
      <c r="BT327" s="182" t="s">
        <v>467</v>
      </c>
      <c r="BU327" s="182" t="s">
        <v>467</v>
      </c>
      <c r="BV327" s="182" t="s">
        <v>467</v>
      </c>
      <c r="BW327" s="182" t="s">
        <v>467</v>
      </c>
      <c r="BX327" s="182" t="s">
        <v>467</v>
      </c>
      <c r="BY327" s="182" t="s">
        <v>467</v>
      </c>
      <c r="BZ327" s="181">
        <v>0</v>
      </c>
      <c r="CA327" s="181">
        <v>0</v>
      </c>
      <c r="CB327" s="181">
        <v>0</v>
      </c>
      <c r="CC327" s="181">
        <v>0</v>
      </c>
      <c r="CD327" s="181">
        <v>0</v>
      </c>
      <c r="CE327" s="181">
        <v>0</v>
      </c>
      <c r="CF327" s="181">
        <v>0</v>
      </c>
      <c r="CG327" s="181">
        <v>0</v>
      </c>
      <c r="CH327" s="181">
        <v>0</v>
      </c>
      <c r="CI327" s="181">
        <v>0</v>
      </c>
      <c r="CJ327" s="181">
        <v>0</v>
      </c>
      <c r="CK327" s="181">
        <v>0</v>
      </c>
      <c r="CL327" s="181">
        <v>0</v>
      </c>
      <c r="CM327" s="181">
        <v>0</v>
      </c>
      <c r="CN327" s="181">
        <v>0</v>
      </c>
      <c r="CO327" s="181">
        <v>0</v>
      </c>
      <c r="CP327" s="181">
        <v>0</v>
      </c>
      <c r="CQ327" s="182" t="s">
        <v>467</v>
      </c>
      <c r="CR327" s="182" t="s">
        <v>467</v>
      </c>
      <c r="CS327" s="182" t="s">
        <v>467</v>
      </c>
      <c r="CT327" s="181">
        <v>0</v>
      </c>
      <c r="CU327" s="181">
        <v>0</v>
      </c>
      <c r="CV327" s="181">
        <v>0</v>
      </c>
      <c r="CW327" s="181">
        <v>0</v>
      </c>
      <c r="CX327" s="181">
        <v>0</v>
      </c>
      <c r="CY327" s="181">
        <v>0</v>
      </c>
      <c r="CZ327" s="182" t="s">
        <v>467</v>
      </c>
      <c r="DA327" s="182" t="s">
        <v>467</v>
      </c>
      <c r="DB327" s="182" t="s">
        <v>467</v>
      </c>
      <c r="DC327" s="181">
        <v>0</v>
      </c>
      <c r="DD327" s="181">
        <v>0</v>
      </c>
      <c r="DE327" s="181">
        <v>0</v>
      </c>
      <c r="DF327" s="181">
        <v>0</v>
      </c>
      <c r="DG327" s="183">
        <v>0</v>
      </c>
    </row>
    <row r="328" spans="1:111">
      <c r="A328" s="334" t="s">
        <v>1145</v>
      </c>
      <c r="B328" s="335" t="s">
        <v>504</v>
      </c>
      <c r="C328" s="335" t="s">
        <v>504</v>
      </c>
      <c r="D328" s="253" t="s">
        <v>1146</v>
      </c>
      <c r="E328" s="181">
        <v>3302740.11</v>
      </c>
      <c r="F328" s="181">
        <v>2430722.83</v>
      </c>
      <c r="G328" s="181">
        <v>871151</v>
      </c>
      <c r="H328" s="181">
        <v>553514</v>
      </c>
      <c r="I328" s="181">
        <v>6513</v>
      </c>
      <c r="J328" s="181">
        <v>0</v>
      </c>
      <c r="K328" s="181">
        <v>0</v>
      </c>
      <c r="L328" s="181">
        <v>76337.3</v>
      </c>
      <c r="M328" s="181">
        <v>0</v>
      </c>
      <c r="N328" s="181">
        <v>0</v>
      </c>
      <c r="O328" s="181">
        <v>0</v>
      </c>
      <c r="P328" s="181">
        <v>41022.53</v>
      </c>
      <c r="Q328" s="181">
        <v>0</v>
      </c>
      <c r="R328" s="181">
        <v>0</v>
      </c>
      <c r="S328" s="181">
        <v>882185</v>
      </c>
      <c r="T328" s="181">
        <v>848057.98</v>
      </c>
      <c r="U328" s="181">
        <v>31829.5</v>
      </c>
      <c r="V328" s="181">
        <v>0</v>
      </c>
      <c r="W328" s="181">
        <v>0</v>
      </c>
      <c r="X328" s="181">
        <v>0</v>
      </c>
      <c r="Y328" s="181">
        <v>1254.07</v>
      </c>
      <c r="Z328" s="181">
        <v>44949.5</v>
      </c>
      <c r="AA328" s="181">
        <v>93484.39</v>
      </c>
      <c r="AB328" s="181">
        <v>0</v>
      </c>
      <c r="AC328" s="181">
        <v>0</v>
      </c>
      <c r="AD328" s="181">
        <v>126274.5</v>
      </c>
      <c r="AE328" s="181">
        <v>0</v>
      </c>
      <c r="AF328" s="181">
        <v>10165.5</v>
      </c>
      <c r="AG328" s="181">
        <v>0</v>
      </c>
      <c r="AH328" s="181">
        <v>9267.5</v>
      </c>
      <c r="AI328" s="181">
        <v>100000</v>
      </c>
      <c r="AJ328" s="181">
        <v>6216</v>
      </c>
      <c r="AK328" s="181">
        <v>0</v>
      </c>
      <c r="AL328" s="181">
        <v>0</v>
      </c>
      <c r="AM328" s="181">
        <v>0</v>
      </c>
      <c r="AN328" s="181">
        <v>1552.5</v>
      </c>
      <c r="AO328" s="181">
        <v>0</v>
      </c>
      <c r="AP328" s="181">
        <v>40851</v>
      </c>
      <c r="AQ328" s="181">
        <v>12378.52</v>
      </c>
      <c r="AR328" s="181">
        <v>0</v>
      </c>
      <c r="AS328" s="181">
        <v>189958</v>
      </c>
      <c r="AT328" s="181">
        <v>0</v>
      </c>
      <c r="AU328" s="181">
        <v>179877</v>
      </c>
      <c r="AV328" s="181">
        <v>23959.3</v>
      </c>
      <c r="AW328" s="181">
        <v>0</v>
      </c>
      <c r="AX328" s="181">
        <v>0</v>
      </c>
      <c r="AY328" s="181">
        <v>0</v>
      </c>
      <c r="AZ328" s="181">
        <v>0</v>
      </c>
      <c r="BA328" s="181">
        <v>10000</v>
      </c>
      <c r="BB328" s="181">
        <v>0</v>
      </c>
      <c r="BC328" s="181">
        <v>0</v>
      </c>
      <c r="BD328" s="181">
        <v>0</v>
      </c>
      <c r="BE328" s="181">
        <v>7160</v>
      </c>
      <c r="BF328" s="181">
        <v>0</v>
      </c>
      <c r="BG328" s="181">
        <v>6799.3</v>
      </c>
      <c r="BH328" s="181">
        <v>0</v>
      </c>
      <c r="BI328" s="181">
        <v>0</v>
      </c>
      <c r="BJ328" s="181">
        <v>0</v>
      </c>
      <c r="BK328" s="181">
        <v>0</v>
      </c>
      <c r="BL328" s="181">
        <v>0</v>
      </c>
      <c r="BM328" s="182" t="s">
        <v>467</v>
      </c>
      <c r="BN328" s="182" t="s">
        <v>467</v>
      </c>
      <c r="BO328" s="182" t="s">
        <v>467</v>
      </c>
      <c r="BP328" s="182" t="s">
        <v>467</v>
      </c>
      <c r="BQ328" s="182" t="s">
        <v>467</v>
      </c>
      <c r="BR328" s="182" t="s">
        <v>467</v>
      </c>
      <c r="BS328" s="182" t="s">
        <v>467</v>
      </c>
      <c r="BT328" s="182" t="s">
        <v>467</v>
      </c>
      <c r="BU328" s="182" t="s">
        <v>467</v>
      </c>
      <c r="BV328" s="182" t="s">
        <v>467</v>
      </c>
      <c r="BW328" s="182" t="s">
        <v>467</v>
      </c>
      <c r="BX328" s="182" t="s">
        <v>467</v>
      </c>
      <c r="BY328" s="182" t="s">
        <v>467</v>
      </c>
      <c r="BZ328" s="181">
        <v>0</v>
      </c>
      <c r="CA328" s="181">
        <v>0</v>
      </c>
      <c r="CB328" s="181">
        <v>0</v>
      </c>
      <c r="CC328" s="181">
        <v>0</v>
      </c>
      <c r="CD328" s="181">
        <v>0</v>
      </c>
      <c r="CE328" s="181">
        <v>0</v>
      </c>
      <c r="CF328" s="181">
        <v>0</v>
      </c>
      <c r="CG328" s="181">
        <v>0</v>
      </c>
      <c r="CH328" s="181">
        <v>0</v>
      </c>
      <c r="CI328" s="181">
        <v>0</v>
      </c>
      <c r="CJ328" s="181">
        <v>0</v>
      </c>
      <c r="CK328" s="181">
        <v>0</v>
      </c>
      <c r="CL328" s="181">
        <v>0</v>
      </c>
      <c r="CM328" s="181">
        <v>0</v>
      </c>
      <c r="CN328" s="181">
        <v>0</v>
      </c>
      <c r="CO328" s="181">
        <v>0</v>
      </c>
      <c r="CP328" s="181">
        <v>0</v>
      </c>
      <c r="CQ328" s="182" t="s">
        <v>467</v>
      </c>
      <c r="CR328" s="182" t="s">
        <v>467</v>
      </c>
      <c r="CS328" s="182" t="s">
        <v>467</v>
      </c>
      <c r="CT328" s="181">
        <v>0</v>
      </c>
      <c r="CU328" s="181">
        <v>0</v>
      </c>
      <c r="CV328" s="181">
        <v>0</v>
      </c>
      <c r="CW328" s="181">
        <v>0</v>
      </c>
      <c r="CX328" s="181">
        <v>0</v>
      </c>
      <c r="CY328" s="181">
        <v>0</v>
      </c>
      <c r="CZ328" s="182" t="s">
        <v>467</v>
      </c>
      <c r="DA328" s="182" t="s">
        <v>467</v>
      </c>
      <c r="DB328" s="182" t="s">
        <v>467</v>
      </c>
      <c r="DC328" s="181">
        <v>0</v>
      </c>
      <c r="DD328" s="181">
        <v>0</v>
      </c>
      <c r="DE328" s="181">
        <v>0</v>
      </c>
      <c r="DF328" s="181">
        <v>0</v>
      </c>
      <c r="DG328" s="183">
        <v>0</v>
      </c>
    </row>
    <row r="329" spans="1:111">
      <c r="A329" s="334" t="s">
        <v>1147</v>
      </c>
      <c r="B329" s="335" t="s">
        <v>504</v>
      </c>
      <c r="C329" s="335" t="s">
        <v>504</v>
      </c>
      <c r="D329" s="253" t="s">
        <v>625</v>
      </c>
      <c r="E329" s="181">
        <v>2952740.11</v>
      </c>
      <c r="F329" s="181">
        <v>2430722.83</v>
      </c>
      <c r="G329" s="181">
        <v>871151</v>
      </c>
      <c r="H329" s="181">
        <v>553514</v>
      </c>
      <c r="I329" s="181">
        <v>6513</v>
      </c>
      <c r="J329" s="181">
        <v>0</v>
      </c>
      <c r="K329" s="181">
        <v>0</v>
      </c>
      <c r="L329" s="181">
        <v>76337.3</v>
      </c>
      <c r="M329" s="181">
        <v>0</v>
      </c>
      <c r="N329" s="181">
        <v>0</v>
      </c>
      <c r="O329" s="181">
        <v>0</v>
      </c>
      <c r="P329" s="181">
        <v>41022.53</v>
      </c>
      <c r="Q329" s="181">
        <v>0</v>
      </c>
      <c r="R329" s="181">
        <v>0</v>
      </c>
      <c r="S329" s="181">
        <v>882185</v>
      </c>
      <c r="T329" s="181">
        <v>498057.98</v>
      </c>
      <c r="U329" s="181">
        <v>11829.5</v>
      </c>
      <c r="V329" s="181">
        <v>0</v>
      </c>
      <c r="W329" s="181">
        <v>0</v>
      </c>
      <c r="X329" s="181">
        <v>0</v>
      </c>
      <c r="Y329" s="181">
        <v>1254.07</v>
      </c>
      <c r="Z329" s="181">
        <v>24949.5</v>
      </c>
      <c r="AA329" s="181">
        <v>43484.39</v>
      </c>
      <c r="AB329" s="181">
        <v>0</v>
      </c>
      <c r="AC329" s="181">
        <v>0</v>
      </c>
      <c r="AD329" s="181">
        <v>6274.5</v>
      </c>
      <c r="AE329" s="181">
        <v>0</v>
      </c>
      <c r="AF329" s="181">
        <v>5165.5</v>
      </c>
      <c r="AG329" s="181">
        <v>0</v>
      </c>
      <c r="AH329" s="181">
        <v>9267.5</v>
      </c>
      <c r="AI329" s="181">
        <v>0</v>
      </c>
      <c r="AJ329" s="181">
        <v>6216</v>
      </c>
      <c r="AK329" s="181">
        <v>0</v>
      </c>
      <c r="AL329" s="181">
        <v>0</v>
      </c>
      <c r="AM329" s="181">
        <v>0</v>
      </c>
      <c r="AN329" s="181">
        <v>1552.5</v>
      </c>
      <c r="AO329" s="181">
        <v>0</v>
      </c>
      <c r="AP329" s="181">
        <v>40851</v>
      </c>
      <c r="AQ329" s="181">
        <v>12378.52</v>
      </c>
      <c r="AR329" s="181">
        <v>0</v>
      </c>
      <c r="AS329" s="181">
        <v>189958</v>
      </c>
      <c r="AT329" s="181">
        <v>0</v>
      </c>
      <c r="AU329" s="181">
        <v>144877</v>
      </c>
      <c r="AV329" s="181">
        <v>23959.3</v>
      </c>
      <c r="AW329" s="181">
        <v>0</v>
      </c>
      <c r="AX329" s="181">
        <v>0</v>
      </c>
      <c r="AY329" s="181">
        <v>0</v>
      </c>
      <c r="AZ329" s="181">
        <v>0</v>
      </c>
      <c r="BA329" s="181">
        <v>10000</v>
      </c>
      <c r="BB329" s="181">
        <v>0</v>
      </c>
      <c r="BC329" s="181">
        <v>0</v>
      </c>
      <c r="BD329" s="181">
        <v>0</v>
      </c>
      <c r="BE329" s="181">
        <v>7160</v>
      </c>
      <c r="BF329" s="181">
        <v>0</v>
      </c>
      <c r="BG329" s="181">
        <v>6799.3</v>
      </c>
      <c r="BH329" s="181">
        <v>0</v>
      </c>
      <c r="BI329" s="181">
        <v>0</v>
      </c>
      <c r="BJ329" s="181">
        <v>0</v>
      </c>
      <c r="BK329" s="181">
        <v>0</v>
      </c>
      <c r="BL329" s="181">
        <v>0</v>
      </c>
      <c r="BM329" s="182" t="s">
        <v>467</v>
      </c>
      <c r="BN329" s="182" t="s">
        <v>467</v>
      </c>
      <c r="BO329" s="182" t="s">
        <v>467</v>
      </c>
      <c r="BP329" s="182" t="s">
        <v>467</v>
      </c>
      <c r="BQ329" s="182" t="s">
        <v>467</v>
      </c>
      <c r="BR329" s="182" t="s">
        <v>467</v>
      </c>
      <c r="BS329" s="182" t="s">
        <v>467</v>
      </c>
      <c r="BT329" s="182" t="s">
        <v>467</v>
      </c>
      <c r="BU329" s="182" t="s">
        <v>467</v>
      </c>
      <c r="BV329" s="182" t="s">
        <v>467</v>
      </c>
      <c r="BW329" s="182" t="s">
        <v>467</v>
      </c>
      <c r="BX329" s="182" t="s">
        <v>467</v>
      </c>
      <c r="BY329" s="182" t="s">
        <v>467</v>
      </c>
      <c r="BZ329" s="181">
        <v>0</v>
      </c>
      <c r="CA329" s="181">
        <v>0</v>
      </c>
      <c r="CB329" s="181">
        <v>0</v>
      </c>
      <c r="CC329" s="181">
        <v>0</v>
      </c>
      <c r="CD329" s="181">
        <v>0</v>
      </c>
      <c r="CE329" s="181">
        <v>0</v>
      </c>
      <c r="CF329" s="181">
        <v>0</v>
      </c>
      <c r="CG329" s="181">
        <v>0</v>
      </c>
      <c r="CH329" s="181">
        <v>0</v>
      </c>
      <c r="CI329" s="181">
        <v>0</v>
      </c>
      <c r="CJ329" s="181">
        <v>0</v>
      </c>
      <c r="CK329" s="181">
        <v>0</v>
      </c>
      <c r="CL329" s="181">
        <v>0</v>
      </c>
      <c r="CM329" s="181">
        <v>0</v>
      </c>
      <c r="CN329" s="181">
        <v>0</v>
      </c>
      <c r="CO329" s="181">
        <v>0</v>
      </c>
      <c r="CP329" s="181">
        <v>0</v>
      </c>
      <c r="CQ329" s="182" t="s">
        <v>467</v>
      </c>
      <c r="CR329" s="182" t="s">
        <v>467</v>
      </c>
      <c r="CS329" s="182" t="s">
        <v>467</v>
      </c>
      <c r="CT329" s="181">
        <v>0</v>
      </c>
      <c r="CU329" s="181">
        <v>0</v>
      </c>
      <c r="CV329" s="181">
        <v>0</v>
      </c>
      <c r="CW329" s="181">
        <v>0</v>
      </c>
      <c r="CX329" s="181">
        <v>0</v>
      </c>
      <c r="CY329" s="181">
        <v>0</v>
      </c>
      <c r="CZ329" s="182" t="s">
        <v>467</v>
      </c>
      <c r="DA329" s="182" t="s">
        <v>467</v>
      </c>
      <c r="DB329" s="182" t="s">
        <v>467</v>
      </c>
      <c r="DC329" s="181">
        <v>0</v>
      </c>
      <c r="DD329" s="181">
        <v>0</v>
      </c>
      <c r="DE329" s="181">
        <v>0</v>
      </c>
      <c r="DF329" s="181">
        <v>0</v>
      </c>
      <c r="DG329" s="183">
        <v>0</v>
      </c>
    </row>
    <row r="330" spans="1:111">
      <c r="A330" s="334" t="s">
        <v>1148</v>
      </c>
      <c r="B330" s="335" t="s">
        <v>504</v>
      </c>
      <c r="C330" s="335" t="s">
        <v>504</v>
      </c>
      <c r="D330" s="253" t="s">
        <v>638</v>
      </c>
      <c r="E330" s="181">
        <v>350000</v>
      </c>
      <c r="F330" s="181">
        <v>0</v>
      </c>
      <c r="G330" s="181">
        <v>0</v>
      </c>
      <c r="H330" s="181">
        <v>0</v>
      </c>
      <c r="I330" s="181">
        <v>0</v>
      </c>
      <c r="J330" s="181">
        <v>0</v>
      </c>
      <c r="K330" s="181">
        <v>0</v>
      </c>
      <c r="L330" s="181">
        <v>0</v>
      </c>
      <c r="M330" s="181">
        <v>0</v>
      </c>
      <c r="N330" s="181">
        <v>0</v>
      </c>
      <c r="O330" s="181">
        <v>0</v>
      </c>
      <c r="P330" s="181">
        <v>0</v>
      </c>
      <c r="Q330" s="181">
        <v>0</v>
      </c>
      <c r="R330" s="181">
        <v>0</v>
      </c>
      <c r="S330" s="181">
        <v>0</v>
      </c>
      <c r="T330" s="181">
        <v>350000</v>
      </c>
      <c r="U330" s="181">
        <v>20000</v>
      </c>
      <c r="V330" s="181">
        <v>0</v>
      </c>
      <c r="W330" s="181">
        <v>0</v>
      </c>
      <c r="X330" s="181">
        <v>0</v>
      </c>
      <c r="Y330" s="181">
        <v>0</v>
      </c>
      <c r="Z330" s="181">
        <v>20000</v>
      </c>
      <c r="AA330" s="181">
        <v>50000</v>
      </c>
      <c r="AB330" s="181">
        <v>0</v>
      </c>
      <c r="AC330" s="181">
        <v>0</v>
      </c>
      <c r="AD330" s="181">
        <v>120000</v>
      </c>
      <c r="AE330" s="181">
        <v>0</v>
      </c>
      <c r="AF330" s="181">
        <v>5000</v>
      </c>
      <c r="AG330" s="181">
        <v>0</v>
      </c>
      <c r="AH330" s="181">
        <v>0</v>
      </c>
      <c r="AI330" s="181">
        <v>100000</v>
      </c>
      <c r="AJ330" s="181">
        <v>0</v>
      </c>
      <c r="AK330" s="181">
        <v>0</v>
      </c>
      <c r="AL330" s="181">
        <v>0</v>
      </c>
      <c r="AM330" s="181">
        <v>0</v>
      </c>
      <c r="AN330" s="181">
        <v>0</v>
      </c>
      <c r="AO330" s="181">
        <v>0</v>
      </c>
      <c r="AP330" s="181">
        <v>0</v>
      </c>
      <c r="AQ330" s="181">
        <v>0</v>
      </c>
      <c r="AR330" s="181">
        <v>0</v>
      </c>
      <c r="AS330" s="181">
        <v>0</v>
      </c>
      <c r="AT330" s="181">
        <v>0</v>
      </c>
      <c r="AU330" s="181">
        <v>35000</v>
      </c>
      <c r="AV330" s="181">
        <v>0</v>
      </c>
      <c r="AW330" s="181">
        <v>0</v>
      </c>
      <c r="AX330" s="181">
        <v>0</v>
      </c>
      <c r="AY330" s="181">
        <v>0</v>
      </c>
      <c r="AZ330" s="181">
        <v>0</v>
      </c>
      <c r="BA330" s="181">
        <v>0</v>
      </c>
      <c r="BB330" s="181">
        <v>0</v>
      </c>
      <c r="BC330" s="181">
        <v>0</v>
      </c>
      <c r="BD330" s="181">
        <v>0</v>
      </c>
      <c r="BE330" s="181">
        <v>0</v>
      </c>
      <c r="BF330" s="181">
        <v>0</v>
      </c>
      <c r="BG330" s="181">
        <v>0</v>
      </c>
      <c r="BH330" s="181">
        <v>0</v>
      </c>
      <c r="BI330" s="181">
        <v>0</v>
      </c>
      <c r="BJ330" s="181">
        <v>0</v>
      </c>
      <c r="BK330" s="181">
        <v>0</v>
      </c>
      <c r="BL330" s="181">
        <v>0</v>
      </c>
      <c r="BM330" s="182" t="s">
        <v>467</v>
      </c>
      <c r="BN330" s="182" t="s">
        <v>467</v>
      </c>
      <c r="BO330" s="182" t="s">
        <v>467</v>
      </c>
      <c r="BP330" s="182" t="s">
        <v>467</v>
      </c>
      <c r="BQ330" s="182" t="s">
        <v>467</v>
      </c>
      <c r="BR330" s="182" t="s">
        <v>467</v>
      </c>
      <c r="BS330" s="182" t="s">
        <v>467</v>
      </c>
      <c r="BT330" s="182" t="s">
        <v>467</v>
      </c>
      <c r="BU330" s="182" t="s">
        <v>467</v>
      </c>
      <c r="BV330" s="182" t="s">
        <v>467</v>
      </c>
      <c r="BW330" s="182" t="s">
        <v>467</v>
      </c>
      <c r="BX330" s="182" t="s">
        <v>467</v>
      </c>
      <c r="BY330" s="182" t="s">
        <v>467</v>
      </c>
      <c r="BZ330" s="181">
        <v>0</v>
      </c>
      <c r="CA330" s="181">
        <v>0</v>
      </c>
      <c r="CB330" s="181">
        <v>0</v>
      </c>
      <c r="CC330" s="181">
        <v>0</v>
      </c>
      <c r="CD330" s="181">
        <v>0</v>
      </c>
      <c r="CE330" s="181">
        <v>0</v>
      </c>
      <c r="CF330" s="181">
        <v>0</v>
      </c>
      <c r="CG330" s="181">
        <v>0</v>
      </c>
      <c r="CH330" s="181">
        <v>0</v>
      </c>
      <c r="CI330" s="181">
        <v>0</v>
      </c>
      <c r="CJ330" s="181">
        <v>0</v>
      </c>
      <c r="CK330" s="181">
        <v>0</v>
      </c>
      <c r="CL330" s="181">
        <v>0</v>
      </c>
      <c r="CM330" s="181">
        <v>0</v>
      </c>
      <c r="CN330" s="181">
        <v>0</v>
      </c>
      <c r="CO330" s="181">
        <v>0</v>
      </c>
      <c r="CP330" s="181">
        <v>0</v>
      </c>
      <c r="CQ330" s="182" t="s">
        <v>467</v>
      </c>
      <c r="CR330" s="182" t="s">
        <v>467</v>
      </c>
      <c r="CS330" s="182" t="s">
        <v>467</v>
      </c>
      <c r="CT330" s="181">
        <v>0</v>
      </c>
      <c r="CU330" s="181">
        <v>0</v>
      </c>
      <c r="CV330" s="181">
        <v>0</v>
      </c>
      <c r="CW330" s="181">
        <v>0</v>
      </c>
      <c r="CX330" s="181">
        <v>0</v>
      </c>
      <c r="CY330" s="181">
        <v>0</v>
      </c>
      <c r="CZ330" s="182" t="s">
        <v>467</v>
      </c>
      <c r="DA330" s="182" t="s">
        <v>467</v>
      </c>
      <c r="DB330" s="182" t="s">
        <v>467</v>
      </c>
      <c r="DC330" s="181">
        <v>0</v>
      </c>
      <c r="DD330" s="181">
        <v>0</v>
      </c>
      <c r="DE330" s="181">
        <v>0</v>
      </c>
      <c r="DF330" s="181">
        <v>0</v>
      </c>
      <c r="DG330" s="183">
        <v>0</v>
      </c>
    </row>
    <row r="331" spans="1:111">
      <c r="A331" s="334" t="s">
        <v>1149</v>
      </c>
      <c r="B331" s="335" t="s">
        <v>504</v>
      </c>
      <c r="C331" s="335" t="s">
        <v>504</v>
      </c>
      <c r="D331" s="253" t="s">
        <v>1150</v>
      </c>
      <c r="E331" s="181">
        <v>2987964.11</v>
      </c>
      <c r="F331" s="181">
        <v>2641199.5299999998</v>
      </c>
      <c r="G331" s="181">
        <v>737527</v>
      </c>
      <c r="H331" s="181">
        <v>792751</v>
      </c>
      <c r="I331" s="181">
        <v>926135</v>
      </c>
      <c r="J331" s="181">
        <v>84377.74</v>
      </c>
      <c r="K331" s="181">
        <v>0</v>
      </c>
      <c r="L331" s="181">
        <v>0</v>
      </c>
      <c r="M331" s="181">
        <v>0</v>
      </c>
      <c r="N331" s="181">
        <v>0</v>
      </c>
      <c r="O331" s="181">
        <v>0</v>
      </c>
      <c r="P331" s="181">
        <v>29808.79</v>
      </c>
      <c r="Q331" s="181">
        <v>0</v>
      </c>
      <c r="R331" s="181">
        <v>0</v>
      </c>
      <c r="S331" s="181">
        <v>70600</v>
      </c>
      <c r="T331" s="181">
        <v>346764.58</v>
      </c>
      <c r="U331" s="181">
        <v>9340.2099999999991</v>
      </c>
      <c r="V331" s="181">
        <v>4765.2</v>
      </c>
      <c r="W331" s="181">
        <v>0</v>
      </c>
      <c r="X331" s="181">
        <v>743.19</v>
      </c>
      <c r="Y331" s="181">
        <v>0</v>
      </c>
      <c r="Z331" s="181">
        <v>0</v>
      </c>
      <c r="AA331" s="181">
        <v>13200</v>
      </c>
      <c r="AB331" s="181">
        <v>0</v>
      </c>
      <c r="AC331" s="181">
        <v>0</v>
      </c>
      <c r="AD331" s="181">
        <v>12943</v>
      </c>
      <c r="AE331" s="181">
        <v>0</v>
      </c>
      <c r="AF331" s="181">
        <v>0</v>
      </c>
      <c r="AG331" s="181">
        <v>0</v>
      </c>
      <c r="AH331" s="181">
        <v>6460</v>
      </c>
      <c r="AI331" s="181">
        <v>5990</v>
      </c>
      <c r="AJ331" s="181">
        <v>16717.400000000001</v>
      </c>
      <c r="AK331" s="181">
        <v>0</v>
      </c>
      <c r="AL331" s="181">
        <v>0</v>
      </c>
      <c r="AM331" s="181">
        <v>0</v>
      </c>
      <c r="AN331" s="181">
        <v>0</v>
      </c>
      <c r="AO331" s="181">
        <v>0</v>
      </c>
      <c r="AP331" s="181">
        <v>48105.18</v>
      </c>
      <c r="AQ331" s="181">
        <v>0</v>
      </c>
      <c r="AR331" s="181">
        <v>0</v>
      </c>
      <c r="AS331" s="181">
        <v>219320.4</v>
      </c>
      <c r="AT331" s="181">
        <v>0</v>
      </c>
      <c r="AU331" s="181">
        <v>9180</v>
      </c>
      <c r="AV331" s="181">
        <v>0</v>
      </c>
      <c r="AW331" s="181">
        <v>0</v>
      </c>
      <c r="AX331" s="181">
        <v>0</v>
      </c>
      <c r="AY331" s="181">
        <v>0</v>
      </c>
      <c r="AZ331" s="181">
        <v>0</v>
      </c>
      <c r="BA331" s="181">
        <v>0</v>
      </c>
      <c r="BB331" s="181">
        <v>0</v>
      </c>
      <c r="BC331" s="181">
        <v>0</v>
      </c>
      <c r="BD331" s="181">
        <v>0</v>
      </c>
      <c r="BE331" s="181">
        <v>0</v>
      </c>
      <c r="BF331" s="181">
        <v>0</v>
      </c>
      <c r="BG331" s="181">
        <v>0</v>
      </c>
      <c r="BH331" s="181">
        <v>0</v>
      </c>
      <c r="BI331" s="181">
        <v>0</v>
      </c>
      <c r="BJ331" s="181">
        <v>0</v>
      </c>
      <c r="BK331" s="181">
        <v>0</v>
      </c>
      <c r="BL331" s="181">
        <v>0</v>
      </c>
      <c r="BM331" s="182" t="s">
        <v>467</v>
      </c>
      <c r="BN331" s="182" t="s">
        <v>467</v>
      </c>
      <c r="BO331" s="182" t="s">
        <v>467</v>
      </c>
      <c r="BP331" s="182" t="s">
        <v>467</v>
      </c>
      <c r="BQ331" s="182" t="s">
        <v>467</v>
      </c>
      <c r="BR331" s="182" t="s">
        <v>467</v>
      </c>
      <c r="BS331" s="182" t="s">
        <v>467</v>
      </c>
      <c r="BT331" s="182" t="s">
        <v>467</v>
      </c>
      <c r="BU331" s="182" t="s">
        <v>467</v>
      </c>
      <c r="BV331" s="182" t="s">
        <v>467</v>
      </c>
      <c r="BW331" s="182" t="s">
        <v>467</v>
      </c>
      <c r="BX331" s="182" t="s">
        <v>467</v>
      </c>
      <c r="BY331" s="182" t="s">
        <v>467</v>
      </c>
      <c r="BZ331" s="181">
        <v>0</v>
      </c>
      <c r="CA331" s="181">
        <v>0</v>
      </c>
      <c r="CB331" s="181">
        <v>0</v>
      </c>
      <c r="CC331" s="181">
        <v>0</v>
      </c>
      <c r="CD331" s="181">
        <v>0</v>
      </c>
      <c r="CE331" s="181">
        <v>0</v>
      </c>
      <c r="CF331" s="181">
        <v>0</v>
      </c>
      <c r="CG331" s="181">
        <v>0</v>
      </c>
      <c r="CH331" s="181">
        <v>0</v>
      </c>
      <c r="CI331" s="181">
        <v>0</v>
      </c>
      <c r="CJ331" s="181">
        <v>0</v>
      </c>
      <c r="CK331" s="181">
        <v>0</v>
      </c>
      <c r="CL331" s="181">
        <v>0</v>
      </c>
      <c r="CM331" s="181">
        <v>0</v>
      </c>
      <c r="CN331" s="181">
        <v>0</v>
      </c>
      <c r="CO331" s="181">
        <v>0</v>
      </c>
      <c r="CP331" s="181">
        <v>0</v>
      </c>
      <c r="CQ331" s="182" t="s">
        <v>467</v>
      </c>
      <c r="CR331" s="182" t="s">
        <v>467</v>
      </c>
      <c r="CS331" s="182" t="s">
        <v>467</v>
      </c>
      <c r="CT331" s="181">
        <v>0</v>
      </c>
      <c r="CU331" s="181">
        <v>0</v>
      </c>
      <c r="CV331" s="181">
        <v>0</v>
      </c>
      <c r="CW331" s="181">
        <v>0</v>
      </c>
      <c r="CX331" s="181">
        <v>0</v>
      </c>
      <c r="CY331" s="181">
        <v>0</v>
      </c>
      <c r="CZ331" s="182" t="s">
        <v>467</v>
      </c>
      <c r="DA331" s="182" t="s">
        <v>467</v>
      </c>
      <c r="DB331" s="182" t="s">
        <v>467</v>
      </c>
      <c r="DC331" s="181">
        <v>0</v>
      </c>
      <c r="DD331" s="181">
        <v>0</v>
      </c>
      <c r="DE331" s="181">
        <v>0</v>
      </c>
      <c r="DF331" s="181">
        <v>0</v>
      </c>
      <c r="DG331" s="183">
        <v>0</v>
      </c>
    </row>
    <row r="332" spans="1:111">
      <c r="A332" s="334" t="s">
        <v>1151</v>
      </c>
      <c r="B332" s="335" t="s">
        <v>504</v>
      </c>
      <c r="C332" s="335" t="s">
        <v>504</v>
      </c>
      <c r="D332" s="253" t="s">
        <v>625</v>
      </c>
      <c r="E332" s="181">
        <v>2302562.08</v>
      </c>
      <c r="F332" s="181">
        <v>2058660.1</v>
      </c>
      <c r="G332" s="181">
        <v>481763</v>
      </c>
      <c r="H332" s="181">
        <v>546977</v>
      </c>
      <c r="I332" s="181">
        <v>905866</v>
      </c>
      <c r="J332" s="181">
        <v>50999</v>
      </c>
      <c r="K332" s="181">
        <v>0</v>
      </c>
      <c r="L332" s="181">
        <v>0</v>
      </c>
      <c r="M332" s="181">
        <v>0</v>
      </c>
      <c r="N332" s="181">
        <v>0</v>
      </c>
      <c r="O332" s="181">
        <v>0</v>
      </c>
      <c r="P332" s="181">
        <v>7415.1</v>
      </c>
      <c r="Q332" s="181">
        <v>0</v>
      </c>
      <c r="R332" s="181">
        <v>0</v>
      </c>
      <c r="S332" s="181">
        <v>65640</v>
      </c>
      <c r="T332" s="181">
        <v>243901.98</v>
      </c>
      <c r="U332" s="181">
        <v>9340.2099999999991</v>
      </c>
      <c r="V332" s="181">
        <v>4632.6000000000004</v>
      </c>
      <c r="W332" s="181">
        <v>0</v>
      </c>
      <c r="X332" s="181">
        <v>743.19</v>
      </c>
      <c r="Y332" s="181">
        <v>0</v>
      </c>
      <c r="Z332" s="181">
        <v>0</v>
      </c>
      <c r="AA332" s="181">
        <v>10600</v>
      </c>
      <c r="AB332" s="181">
        <v>0</v>
      </c>
      <c r="AC332" s="181">
        <v>0</v>
      </c>
      <c r="AD332" s="181">
        <v>9008</v>
      </c>
      <c r="AE332" s="181">
        <v>0</v>
      </c>
      <c r="AF332" s="181">
        <v>0</v>
      </c>
      <c r="AG332" s="181">
        <v>0</v>
      </c>
      <c r="AH332" s="181">
        <v>4020</v>
      </c>
      <c r="AI332" s="181">
        <v>3345</v>
      </c>
      <c r="AJ332" s="181">
        <v>13845.4</v>
      </c>
      <c r="AK332" s="181">
        <v>0</v>
      </c>
      <c r="AL332" s="181">
        <v>0</v>
      </c>
      <c r="AM332" s="181">
        <v>0</v>
      </c>
      <c r="AN332" s="181">
        <v>0</v>
      </c>
      <c r="AO332" s="181">
        <v>0</v>
      </c>
      <c r="AP332" s="181">
        <v>27649.18</v>
      </c>
      <c r="AQ332" s="181">
        <v>0</v>
      </c>
      <c r="AR332" s="181">
        <v>0</v>
      </c>
      <c r="AS332" s="181">
        <v>151538.4</v>
      </c>
      <c r="AT332" s="181">
        <v>0</v>
      </c>
      <c r="AU332" s="181">
        <v>9180</v>
      </c>
      <c r="AV332" s="181">
        <v>0</v>
      </c>
      <c r="AW332" s="181">
        <v>0</v>
      </c>
      <c r="AX332" s="181">
        <v>0</v>
      </c>
      <c r="AY332" s="181">
        <v>0</v>
      </c>
      <c r="AZ332" s="181">
        <v>0</v>
      </c>
      <c r="BA332" s="181">
        <v>0</v>
      </c>
      <c r="BB332" s="181">
        <v>0</v>
      </c>
      <c r="BC332" s="181">
        <v>0</v>
      </c>
      <c r="BD332" s="181">
        <v>0</v>
      </c>
      <c r="BE332" s="181">
        <v>0</v>
      </c>
      <c r="BF332" s="181">
        <v>0</v>
      </c>
      <c r="BG332" s="181">
        <v>0</v>
      </c>
      <c r="BH332" s="181">
        <v>0</v>
      </c>
      <c r="BI332" s="181">
        <v>0</v>
      </c>
      <c r="BJ332" s="181">
        <v>0</v>
      </c>
      <c r="BK332" s="181">
        <v>0</v>
      </c>
      <c r="BL332" s="181">
        <v>0</v>
      </c>
      <c r="BM332" s="182" t="s">
        <v>467</v>
      </c>
      <c r="BN332" s="182" t="s">
        <v>467</v>
      </c>
      <c r="BO332" s="182" t="s">
        <v>467</v>
      </c>
      <c r="BP332" s="182" t="s">
        <v>467</v>
      </c>
      <c r="BQ332" s="182" t="s">
        <v>467</v>
      </c>
      <c r="BR332" s="182" t="s">
        <v>467</v>
      </c>
      <c r="BS332" s="182" t="s">
        <v>467</v>
      </c>
      <c r="BT332" s="182" t="s">
        <v>467</v>
      </c>
      <c r="BU332" s="182" t="s">
        <v>467</v>
      </c>
      <c r="BV332" s="182" t="s">
        <v>467</v>
      </c>
      <c r="BW332" s="182" t="s">
        <v>467</v>
      </c>
      <c r="BX332" s="182" t="s">
        <v>467</v>
      </c>
      <c r="BY332" s="182" t="s">
        <v>467</v>
      </c>
      <c r="BZ332" s="181">
        <v>0</v>
      </c>
      <c r="CA332" s="181">
        <v>0</v>
      </c>
      <c r="CB332" s="181">
        <v>0</v>
      </c>
      <c r="CC332" s="181">
        <v>0</v>
      </c>
      <c r="CD332" s="181">
        <v>0</v>
      </c>
      <c r="CE332" s="181">
        <v>0</v>
      </c>
      <c r="CF332" s="181">
        <v>0</v>
      </c>
      <c r="CG332" s="181">
        <v>0</v>
      </c>
      <c r="CH332" s="181">
        <v>0</v>
      </c>
      <c r="CI332" s="181">
        <v>0</v>
      </c>
      <c r="CJ332" s="181">
        <v>0</v>
      </c>
      <c r="CK332" s="181">
        <v>0</v>
      </c>
      <c r="CL332" s="181">
        <v>0</v>
      </c>
      <c r="CM332" s="181">
        <v>0</v>
      </c>
      <c r="CN332" s="181">
        <v>0</v>
      </c>
      <c r="CO332" s="181">
        <v>0</v>
      </c>
      <c r="CP332" s="181">
        <v>0</v>
      </c>
      <c r="CQ332" s="182" t="s">
        <v>467</v>
      </c>
      <c r="CR332" s="182" t="s">
        <v>467</v>
      </c>
      <c r="CS332" s="182" t="s">
        <v>467</v>
      </c>
      <c r="CT332" s="181">
        <v>0</v>
      </c>
      <c r="CU332" s="181">
        <v>0</v>
      </c>
      <c r="CV332" s="181">
        <v>0</v>
      </c>
      <c r="CW332" s="181">
        <v>0</v>
      </c>
      <c r="CX332" s="181">
        <v>0</v>
      </c>
      <c r="CY332" s="181">
        <v>0</v>
      </c>
      <c r="CZ332" s="182" t="s">
        <v>467</v>
      </c>
      <c r="DA332" s="182" t="s">
        <v>467</v>
      </c>
      <c r="DB332" s="182" t="s">
        <v>467</v>
      </c>
      <c r="DC332" s="181">
        <v>0</v>
      </c>
      <c r="DD332" s="181">
        <v>0</v>
      </c>
      <c r="DE332" s="181">
        <v>0</v>
      </c>
      <c r="DF332" s="181">
        <v>0</v>
      </c>
      <c r="DG332" s="183">
        <v>0</v>
      </c>
    </row>
    <row r="333" spans="1:111">
      <c r="A333" s="334" t="s">
        <v>1152</v>
      </c>
      <c r="B333" s="335" t="s">
        <v>504</v>
      </c>
      <c r="C333" s="335" t="s">
        <v>504</v>
      </c>
      <c r="D333" s="253" t="s">
        <v>1153</v>
      </c>
      <c r="E333" s="181">
        <v>685402.03</v>
      </c>
      <c r="F333" s="181">
        <v>582539.43000000005</v>
      </c>
      <c r="G333" s="181">
        <v>255764</v>
      </c>
      <c r="H333" s="181">
        <v>245774</v>
      </c>
      <c r="I333" s="181">
        <v>20269</v>
      </c>
      <c r="J333" s="181">
        <v>33378.74</v>
      </c>
      <c r="K333" s="181">
        <v>0</v>
      </c>
      <c r="L333" s="181">
        <v>0</v>
      </c>
      <c r="M333" s="181">
        <v>0</v>
      </c>
      <c r="N333" s="181">
        <v>0</v>
      </c>
      <c r="O333" s="181">
        <v>0</v>
      </c>
      <c r="P333" s="181">
        <v>22393.69</v>
      </c>
      <c r="Q333" s="181">
        <v>0</v>
      </c>
      <c r="R333" s="181">
        <v>0</v>
      </c>
      <c r="S333" s="181">
        <v>4960</v>
      </c>
      <c r="T333" s="181">
        <v>102862.6</v>
      </c>
      <c r="U333" s="181">
        <v>0</v>
      </c>
      <c r="V333" s="181">
        <v>132.6</v>
      </c>
      <c r="W333" s="181">
        <v>0</v>
      </c>
      <c r="X333" s="181">
        <v>0</v>
      </c>
      <c r="Y333" s="181">
        <v>0</v>
      </c>
      <c r="Z333" s="181">
        <v>0</v>
      </c>
      <c r="AA333" s="181">
        <v>2600</v>
      </c>
      <c r="AB333" s="181">
        <v>0</v>
      </c>
      <c r="AC333" s="181">
        <v>0</v>
      </c>
      <c r="AD333" s="181">
        <v>3935</v>
      </c>
      <c r="AE333" s="181">
        <v>0</v>
      </c>
      <c r="AF333" s="181">
        <v>0</v>
      </c>
      <c r="AG333" s="181">
        <v>0</v>
      </c>
      <c r="AH333" s="181">
        <v>2440</v>
      </c>
      <c r="AI333" s="181">
        <v>2645</v>
      </c>
      <c r="AJ333" s="181">
        <v>2872</v>
      </c>
      <c r="AK333" s="181">
        <v>0</v>
      </c>
      <c r="AL333" s="181">
        <v>0</v>
      </c>
      <c r="AM333" s="181">
        <v>0</v>
      </c>
      <c r="AN333" s="181">
        <v>0</v>
      </c>
      <c r="AO333" s="181">
        <v>0</v>
      </c>
      <c r="AP333" s="181">
        <v>20456</v>
      </c>
      <c r="AQ333" s="181">
        <v>0</v>
      </c>
      <c r="AR333" s="181">
        <v>0</v>
      </c>
      <c r="AS333" s="181">
        <v>67782</v>
      </c>
      <c r="AT333" s="181">
        <v>0</v>
      </c>
      <c r="AU333" s="181">
        <v>0</v>
      </c>
      <c r="AV333" s="181">
        <v>0</v>
      </c>
      <c r="AW333" s="181">
        <v>0</v>
      </c>
      <c r="AX333" s="181">
        <v>0</v>
      </c>
      <c r="AY333" s="181">
        <v>0</v>
      </c>
      <c r="AZ333" s="181">
        <v>0</v>
      </c>
      <c r="BA333" s="181">
        <v>0</v>
      </c>
      <c r="BB333" s="181">
        <v>0</v>
      </c>
      <c r="BC333" s="181">
        <v>0</v>
      </c>
      <c r="BD333" s="181">
        <v>0</v>
      </c>
      <c r="BE333" s="181">
        <v>0</v>
      </c>
      <c r="BF333" s="181">
        <v>0</v>
      </c>
      <c r="BG333" s="181">
        <v>0</v>
      </c>
      <c r="BH333" s="181">
        <v>0</v>
      </c>
      <c r="BI333" s="181">
        <v>0</v>
      </c>
      <c r="BJ333" s="181">
        <v>0</v>
      </c>
      <c r="BK333" s="181">
        <v>0</v>
      </c>
      <c r="BL333" s="181">
        <v>0</v>
      </c>
      <c r="BM333" s="182" t="s">
        <v>467</v>
      </c>
      <c r="BN333" s="182" t="s">
        <v>467</v>
      </c>
      <c r="BO333" s="182" t="s">
        <v>467</v>
      </c>
      <c r="BP333" s="182" t="s">
        <v>467</v>
      </c>
      <c r="BQ333" s="182" t="s">
        <v>467</v>
      </c>
      <c r="BR333" s="182" t="s">
        <v>467</v>
      </c>
      <c r="BS333" s="182" t="s">
        <v>467</v>
      </c>
      <c r="BT333" s="182" t="s">
        <v>467</v>
      </c>
      <c r="BU333" s="182" t="s">
        <v>467</v>
      </c>
      <c r="BV333" s="182" t="s">
        <v>467</v>
      </c>
      <c r="BW333" s="182" t="s">
        <v>467</v>
      </c>
      <c r="BX333" s="182" t="s">
        <v>467</v>
      </c>
      <c r="BY333" s="182" t="s">
        <v>467</v>
      </c>
      <c r="BZ333" s="181">
        <v>0</v>
      </c>
      <c r="CA333" s="181">
        <v>0</v>
      </c>
      <c r="CB333" s="181">
        <v>0</v>
      </c>
      <c r="CC333" s="181">
        <v>0</v>
      </c>
      <c r="CD333" s="181">
        <v>0</v>
      </c>
      <c r="CE333" s="181">
        <v>0</v>
      </c>
      <c r="CF333" s="181">
        <v>0</v>
      </c>
      <c r="CG333" s="181">
        <v>0</v>
      </c>
      <c r="CH333" s="181">
        <v>0</v>
      </c>
      <c r="CI333" s="181">
        <v>0</v>
      </c>
      <c r="CJ333" s="181">
        <v>0</v>
      </c>
      <c r="CK333" s="181">
        <v>0</v>
      </c>
      <c r="CL333" s="181">
        <v>0</v>
      </c>
      <c r="CM333" s="181">
        <v>0</v>
      </c>
      <c r="CN333" s="181">
        <v>0</v>
      </c>
      <c r="CO333" s="181">
        <v>0</v>
      </c>
      <c r="CP333" s="181">
        <v>0</v>
      </c>
      <c r="CQ333" s="182" t="s">
        <v>467</v>
      </c>
      <c r="CR333" s="182" t="s">
        <v>467</v>
      </c>
      <c r="CS333" s="182" t="s">
        <v>467</v>
      </c>
      <c r="CT333" s="181">
        <v>0</v>
      </c>
      <c r="CU333" s="181">
        <v>0</v>
      </c>
      <c r="CV333" s="181">
        <v>0</v>
      </c>
      <c r="CW333" s="181">
        <v>0</v>
      </c>
      <c r="CX333" s="181">
        <v>0</v>
      </c>
      <c r="CY333" s="181">
        <v>0</v>
      </c>
      <c r="CZ333" s="182" t="s">
        <v>467</v>
      </c>
      <c r="DA333" s="182" t="s">
        <v>467</v>
      </c>
      <c r="DB333" s="182" t="s">
        <v>467</v>
      </c>
      <c r="DC333" s="181">
        <v>0</v>
      </c>
      <c r="DD333" s="181">
        <v>0</v>
      </c>
      <c r="DE333" s="181">
        <v>0</v>
      </c>
      <c r="DF333" s="181">
        <v>0</v>
      </c>
      <c r="DG333" s="183">
        <v>0</v>
      </c>
    </row>
    <row r="334" spans="1:111">
      <c r="A334" s="334" t="s">
        <v>1154</v>
      </c>
      <c r="B334" s="335" t="s">
        <v>504</v>
      </c>
      <c r="C334" s="335" t="s">
        <v>504</v>
      </c>
      <c r="D334" s="253" t="s">
        <v>295</v>
      </c>
      <c r="E334" s="181">
        <v>18161736.420000002</v>
      </c>
      <c r="F334" s="181">
        <v>13342780.310000001</v>
      </c>
      <c r="G334" s="181">
        <v>4796840</v>
      </c>
      <c r="H334" s="181">
        <v>2573514.11</v>
      </c>
      <c r="I334" s="181">
        <v>3366935.12</v>
      </c>
      <c r="J334" s="181">
        <v>367545</v>
      </c>
      <c r="K334" s="181">
        <v>921979</v>
      </c>
      <c r="L334" s="181">
        <v>697713.91</v>
      </c>
      <c r="M334" s="181">
        <v>0</v>
      </c>
      <c r="N334" s="181">
        <v>97048.8</v>
      </c>
      <c r="O334" s="181">
        <v>89805.6</v>
      </c>
      <c r="P334" s="181">
        <v>48662.77</v>
      </c>
      <c r="Q334" s="181">
        <v>166236</v>
      </c>
      <c r="R334" s="181">
        <v>0</v>
      </c>
      <c r="S334" s="181">
        <v>216500</v>
      </c>
      <c r="T334" s="181">
        <v>2757460.24</v>
      </c>
      <c r="U334" s="181">
        <v>406724.91</v>
      </c>
      <c r="V334" s="181">
        <v>30415.4</v>
      </c>
      <c r="W334" s="181">
        <v>0</v>
      </c>
      <c r="X334" s="181">
        <v>540</v>
      </c>
      <c r="Y334" s="181">
        <v>9951</v>
      </c>
      <c r="Z334" s="181">
        <v>53395</v>
      </c>
      <c r="AA334" s="181">
        <v>143581.79999999999</v>
      </c>
      <c r="AB334" s="181">
        <v>0</v>
      </c>
      <c r="AC334" s="181">
        <v>67680</v>
      </c>
      <c r="AD334" s="181">
        <v>277521.3</v>
      </c>
      <c r="AE334" s="181">
        <v>71520</v>
      </c>
      <c r="AF334" s="181">
        <v>89000.2</v>
      </c>
      <c r="AG334" s="181">
        <v>0</v>
      </c>
      <c r="AH334" s="181">
        <v>73807.199999999997</v>
      </c>
      <c r="AI334" s="181">
        <v>62418.5</v>
      </c>
      <c r="AJ334" s="181">
        <v>43844.5</v>
      </c>
      <c r="AK334" s="181">
        <v>0</v>
      </c>
      <c r="AL334" s="181">
        <v>0</v>
      </c>
      <c r="AM334" s="181">
        <v>0</v>
      </c>
      <c r="AN334" s="181">
        <v>11550</v>
      </c>
      <c r="AO334" s="181">
        <v>57956.5</v>
      </c>
      <c r="AP334" s="181">
        <v>260077.98</v>
      </c>
      <c r="AQ334" s="181">
        <v>1640</v>
      </c>
      <c r="AR334" s="181">
        <v>94113.600000000006</v>
      </c>
      <c r="AS334" s="181">
        <v>856790.2</v>
      </c>
      <c r="AT334" s="181">
        <v>0</v>
      </c>
      <c r="AU334" s="181">
        <v>144932.15</v>
      </c>
      <c r="AV334" s="181">
        <v>384355.2</v>
      </c>
      <c r="AW334" s="181">
        <v>0</v>
      </c>
      <c r="AX334" s="181">
        <v>0</v>
      </c>
      <c r="AY334" s="181">
        <v>0</v>
      </c>
      <c r="AZ334" s="181">
        <v>0</v>
      </c>
      <c r="BA334" s="181">
        <v>277611</v>
      </c>
      <c r="BB334" s="181">
        <v>0</v>
      </c>
      <c r="BC334" s="181">
        <v>0</v>
      </c>
      <c r="BD334" s="181">
        <v>0</v>
      </c>
      <c r="BE334" s="181">
        <v>2300</v>
      </c>
      <c r="BF334" s="181">
        <v>0</v>
      </c>
      <c r="BG334" s="181">
        <v>104444.2</v>
      </c>
      <c r="BH334" s="181">
        <v>0</v>
      </c>
      <c r="BI334" s="181">
        <v>0</v>
      </c>
      <c r="BJ334" s="181">
        <v>0</v>
      </c>
      <c r="BK334" s="181">
        <v>0</v>
      </c>
      <c r="BL334" s="181">
        <v>0</v>
      </c>
      <c r="BM334" s="182" t="s">
        <v>467</v>
      </c>
      <c r="BN334" s="182" t="s">
        <v>467</v>
      </c>
      <c r="BO334" s="182" t="s">
        <v>467</v>
      </c>
      <c r="BP334" s="182" t="s">
        <v>467</v>
      </c>
      <c r="BQ334" s="182" t="s">
        <v>467</v>
      </c>
      <c r="BR334" s="182" t="s">
        <v>467</v>
      </c>
      <c r="BS334" s="182" t="s">
        <v>467</v>
      </c>
      <c r="BT334" s="182" t="s">
        <v>467</v>
      </c>
      <c r="BU334" s="182" t="s">
        <v>467</v>
      </c>
      <c r="BV334" s="182" t="s">
        <v>467</v>
      </c>
      <c r="BW334" s="182" t="s">
        <v>467</v>
      </c>
      <c r="BX334" s="182" t="s">
        <v>467</v>
      </c>
      <c r="BY334" s="182" t="s">
        <v>467</v>
      </c>
      <c r="BZ334" s="181">
        <v>1677140.67</v>
      </c>
      <c r="CA334" s="181">
        <v>0</v>
      </c>
      <c r="CB334" s="181">
        <v>0</v>
      </c>
      <c r="CC334" s="181">
        <v>0</v>
      </c>
      <c r="CD334" s="181">
        <v>0</v>
      </c>
      <c r="CE334" s="181">
        <v>0</v>
      </c>
      <c r="CF334" s="181">
        <v>1677140.67</v>
      </c>
      <c r="CG334" s="181">
        <v>0</v>
      </c>
      <c r="CH334" s="181">
        <v>0</v>
      </c>
      <c r="CI334" s="181">
        <v>0</v>
      </c>
      <c r="CJ334" s="181">
        <v>0</v>
      </c>
      <c r="CK334" s="181">
        <v>0</v>
      </c>
      <c r="CL334" s="181">
        <v>0</v>
      </c>
      <c r="CM334" s="181">
        <v>0</v>
      </c>
      <c r="CN334" s="181">
        <v>0</v>
      </c>
      <c r="CO334" s="181">
        <v>0</v>
      </c>
      <c r="CP334" s="181">
        <v>0</v>
      </c>
      <c r="CQ334" s="182" t="s">
        <v>467</v>
      </c>
      <c r="CR334" s="182" t="s">
        <v>467</v>
      </c>
      <c r="CS334" s="182" t="s">
        <v>467</v>
      </c>
      <c r="CT334" s="181">
        <v>0</v>
      </c>
      <c r="CU334" s="181">
        <v>0</v>
      </c>
      <c r="CV334" s="181">
        <v>0</v>
      </c>
      <c r="CW334" s="181">
        <v>0</v>
      </c>
      <c r="CX334" s="181">
        <v>0</v>
      </c>
      <c r="CY334" s="181">
        <v>0</v>
      </c>
      <c r="CZ334" s="182" t="s">
        <v>467</v>
      </c>
      <c r="DA334" s="182" t="s">
        <v>467</v>
      </c>
      <c r="DB334" s="182" t="s">
        <v>467</v>
      </c>
      <c r="DC334" s="181">
        <v>0</v>
      </c>
      <c r="DD334" s="181">
        <v>0</v>
      </c>
      <c r="DE334" s="181">
        <v>0</v>
      </c>
      <c r="DF334" s="181">
        <v>0</v>
      </c>
      <c r="DG334" s="183">
        <v>0</v>
      </c>
    </row>
    <row r="335" spans="1:111">
      <c r="A335" s="334" t="s">
        <v>1155</v>
      </c>
      <c r="B335" s="335" t="s">
        <v>504</v>
      </c>
      <c r="C335" s="335" t="s">
        <v>504</v>
      </c>
      <c r="D335" s="253" t="s">
        <v>1156</v>
      </c>
      <c r="E335" s="181">
        <v>16138789.42</v>
      </c>
      <c r="F335" s="181">
        <v>11609581.310000001</v>
      </c>
      <c r="G335" s="181">
        <v>4178436</v>
      </c>
      <c r="H335" s="181">
        <v>2214090.11</v>
      </c>
      <c r="I335" s="181">
        <v>2847629.12</v>
      </c>
      <c r="J335" s="181">
        <v>306546</v>
      </c>
      <c r="K335" s="181">
        <v>810295</v>
      </c>
      <c r="L335" s="181">
        <v>697713.91</v>
      </c>
      <c r="M335" s="181">
        <v>0</v>
      </c>
      <c r="N335" s="181">
        <v>97048.8</v>
      </c>
      <c r="O335" s="181">
        <v>89805.6</v>
      </c>
      <c r="P335" s="181">
        <v>35280.769999999997</v>
      </c>
      <c r="Q335" s="181">
        <v>166236</v>
      </c>
      <c r="R335" s="181">
        <v>0</v>
      </c>
      <c r="S335" s="181">
        <v>166500</v>
      </c>
      <c r="T335" s="181">
        <v>2474152.2400000002</v>
      </c>
      <c r="U335" s="181">
        <v>361501.71</v>
      </c>
      <c r="V335" s="181">
        <v>29915.4</v>
      </c>
      <c r="W335" s="181">
        <v>0</v>
      </c>
      <c r="X335" s="181">
        <v>540</v>
      </c>
      <c r="Y335" s="181">
        <v>9951</v>
      </c>
      <c r="Z335" s="181">
        <v>53395</v>
      </c>
      <c r="AA335" s="181">
        <v>103245</v>
      </c>
      <c r="AB335" s="181">
        <v>0</v>
      </c>
      <c r="AC335" s="181">
        <v>60480</v>
      </c>
      <c r="AD335" s="181">
        <v>277521.3</v>
      </c>
      <c r="AE335" s="181">
        <v>71520</v>
      </c>
      <c r="AF335" s="181">
        <v>89000.2</v>
      </c>
      <c r="AG335" s="181">
        <v>0</v>
      </c>
      <c r="AH335" s="181">
        <v>73807.199999999997</v>
      </c>
      <c r="AI335" s="181">
        <v>62418.5</v>
      </c>
      <c r="AJ335" s="181">
        <v>43844.5</v>
      </c>
      <c r="AK335" s="181">
        <v>0</v>
      </c>
      <c r="AL335" s="181">
        <v>0</v>
      </c>
      <c r="AM335" s="181">
        <v>0</v>
      </c>
      <c r="AN335" s="181">
        <v>11550</v>
      </c>
      <c r="AO335" s="181">
        <v>57956.5</v>
      </c>
      <c r="AP335" s="181">
        <v>232869.98</v>
      </c>
      <c r="AQ335" s="181">
        <v>1240</v>
      </c>
      <c r="AR335" s="181">
        <v>83371.8</v>
      </c>
      <c r="AS335" s="181">
        <v>722732</v>
      </c>
      <c r="AT335" s="181">
        <v>0</v>
      </c>
      <c r="AU335" s="181">
        <v>127292.15</v>
      </c>
      <c r="AV335" s="181">
        <v>377915.2</v>
      </c>
      <c r="AW335" s="181">
        <v>0</v>
      </c>
      <c r="AX335" s="181">
        <v>0</v>
      </c>
      <c r="AY335" s="181">
        <v>0</v>
      </c>
      <c r="AZ335" s="181">
        <v>0</v>
      </c>
      <c r="BA335" s="181">
        <v>277611</v>
      </c>
      <c r="BB335" s="181">
        <v>0</v>
      </c>
      <c r="BC335" s="181">
        <v>0</v>
      </c>
      <c r="BD335" s="181">
        <v>0</v>
      </c>
      <c r="BE335" s="181">
        <v>0</v>
      </c>
      <c r="BF335" s="181">
        <v>0</v>
      </c>
      <c r="BG335" s="181">
        <v>100304.2</v>
      </c>
      <c r="BH335" s="181">
        <v>0</v>
      </c>
      <c r="BI335" s="181">
        <v>0</v>
      </c>
      <c r="BJ335" s="181">
        <v>0</v>
      </c>
      <c r="BK335" s="181">
        <v>0</v>
      </c>
      <c r="BL335" s="181">
        <v>0</v>
      </c>
      <c r="BM335" s="182" t="s">
        <v>467</v>
      </c>
      <c r="BN335" s="182" t="s">
        <v>467</v>
      </c>
      <c r="BO335" s="182" t="s">
        <v>467</v>
      </c>
      <c r="BP335" s="182" t="s">
        <v>467</v>
      </c>
      <c r="BQ335" s="182" t="s">
        <v>467</v>
      </c>
      <c r="BR335" s="182" t="s">
        <v>467</v>
      </c>
      <c r="BS335" s="182" t="s">
        <v>467</v>
      </c>
      <c r="BT335" s="182" t="s">
        <v>467</v>
      </c>
      <c r="BU335" s="182" t="s">
        <v>467</v>
      </c>
      <c r="BV335" s="182" t="s">
        <v>467</v>
      </c>
      <c r="BW335" s="182" t="s">
        <v>467</v>
      </c>
      <c r="BX335" s="182" t="s">
        <v>467</v>
      </c>
      <c r="BY335" s="182" t="s">
        <v>467</v>
      </c>
      <c r="BZ335" s="181">
        <v>1677140.67</v>
      </c>
      <c r="CA335" s="181">
        <v>0</v>
      </c>
      <c r="CB335" s="181">
        <v>0</v>
      </c>
      <c r="CC335" s="181">
        <v>0</v>
      </c>
      <c r="CD335" s="181">
        <v>0</v>
      </c>
      <c r="CE335" s="181">
        <v>0</v>
      </c>
      <c r="CF335" s="181">
        <v>1677140.67</v>
      </c>
      <c r="CG335" s="181">
        <v>0</v>
      </c>
      <c r="CH335" s="181">
        <v>0</v>
      </c>
      <c r="CI335" s="181">
        <v>0</v>
      </c>
      <c r="CJ335" s="181">
        <v>0</v>
      </c>
      <c r="CK335" s="181">
        <v>0</v>
      </c>
      <c r="CL335" s="181">
        <v>0</v>
      </c>
      <c r="CM335" s="181">
        <v>0</v>
      </c>
      <c r="CN335" s="181">
        <v>0</v>
      </c>
      <c r="CO335" s="181">
        <v>0</v>
      </c>
      <c r="CP335" s="181">
        <v>0</v>
      </c>
      <c r="CQ335" s="182" t="s">
        <v>467</v>
      </c>
      <c r="CR335" s="182" t="s">
        <v>467</v>
      </c>
      <c r="CS335" s="182" t="s">
        <v>467</v>
      </c>
      <c r="CT335" s="181">
        <v>0</v>
      </c>
      <c r="CU335" s="181">
        <v>0</v>
      </c>
      <c r="CV335" s="181">
        <v>0</v>
      </c>
      <c r="CW335" s="181">
        <v>0</v>
      </c>
      <c r="CX335" s="181">
        <v>0</v>
      </c>
      <c r="CY335" s="181">
        <v>0</v>
      </c>
      <c r="CZ335" s="182" t="s">
        <v>467</v>
      </c>
      <c r="DA335" s="182" t="s">
        <v>467</v>
      </c>
      <c r="DB335" s="182" t="s">
        <v>467</v>
      </c>
      <c r="DC335" s="181">
        <v>0</v>
      </c>
      <c r="DD335" s="181">
        <v>0</v>
      </c>
      <c r="DE335" s="181">
        <v>0</v>
      </c>
      <c r="DF335" s="181">
        <v>0</v>
      </c>
      <c r="DG335" s="183">
        <v>0</v>
      </c>
    </row>
    <row r="336" spans="1:111">
      <c r="A336" s="334" t="s">
        <v>1157</v>
      </c>
      <c r="B336" s="335" t="s">
        <v>504</v>
      </c>
      <c r="C336" s="335" t="s">
        <v>504</v>
      </c>
      <c r="D336" s="253" t="s">
        <v>625</v>
      </c>
      <c r="E336" s="181">
        <v>5515725.6100000003</v>
      </c>
      <c r="F336" s="181">
        <v>3824530.74</v>
      </c>
      <c r="G336" s="181">
        <v>1257480</v>
      </c>
      <c r="H336" s="181">
        <v>905611.11</v>
      </c>
      <c r="I336" s="181">
        <v>1121096.1200000001</v>
      </c>
      <c r="J336" s="181">
        <v>119898</v>
      </c>
      <c r="K336" s="181">
        <v>0</v>
      </c>
      <c r="L336" s="181">
        <v>420445.51</v>
      </c>
      <c r="M336" s="181">
        <v>0</v>
      </c>
      <c r="N336" s="181">
        <v>0</v>
      </c>
      <c r="O336" s="181">
        <v>0</v>
      </c>
      <c r="P336" s="181">
        <v>0</v>
      </c>
      <c r="Q336" s="181">
        <v>0</v>
      </c>
      <c r="R336" s="181">
        <v>0</v>
      </c>
      <c r="S336" s="181">
        <v>0</v>
      </c>
      <c r="T336" s="181">
        <v>1320330.67</v>
      </c>
      <c r="U336" s="181">
        <v>114372.27</v>
      </c>
      <c r="V336" s="181">
        <v>29915.4</v>
      </c>
      <c r="W336" s="181">
        <v>0</v>
      </c>
      <c r="X336" s="181">
        <v>460</v>
      </c>
      <c r="Y336" s="181">
        <v>9951</v>
      </c>
      <c r="Z336" s="181">
        <v>53395</v>
      </c>
      <c r="AA336" s="181">
        <v>35165</v>
      </c>
      <c r="AB336" s="181">
        <v>0</v>
      </c>
      <c r="AC336" s="181">
        <v>27000</v>
      </c>
      <c r="AD336" s="181">
        <v>237521.3</v>
      </c>
      <c r="AE336" s="181">
        <v>71520</v>
      </c>
      <c r="AF336" s="181">
        <v>86003.199999999997</v>
      </c>
      <c r="AG336" s="181">
        <v>0</v>
      </c>
      <c r="AH336" s="181">
        <v>73807.199999999997</v>
      </c>
      <c r="AI336" s="181">
        <v>50418.5</v>
      </c>
      <c r="AJ336" s="181">
        <v>43844.5</v>
      </c>
      <c r="AK336" s="181">
        <v>0</v>
      </c>
      <c r="AL336" s="181">
        <v>0</v>
      </c>
      <c r="AM336" s="181">
        <v>0</v>
      </c>
      <c r="AN336" s="181">
        <v>11550</v>
      </c>
      <c r="AO336" s="181">
        <v>0</v>
      </c>
      <c r="AP336" s="181">
        <v>118103.5</v>
      </c>
      <c r="AQ336" s="181">
        <v>0</v>
      </c>
      <c r="AR336" s="181">
        <v>83371.8</v>
      </c>
      <c r="AS336" s="181">
        <v>273932</v>
      </c>
      <c r="AT336" s="181">
        <v>0</v>
      </c>
      <c r="AU336" s="181">
        <v>0</v>
      </c>
      <c r="AV336" s="181">
        <v>370864.2</v>
      </c>
      <c r="AW336" s="181">
        <v>0</v>
      </c>
      <c r="AX336" s="181">
        <v>0</v>
      </c>
      <c r="AY336" s="181">
        <v>0</v>
      </c>
      <c r="AZ336" s="181">
        <v>0</v>
      </c>
      <c r="BA336" s="181">
        <v>272415</v>
      </c>
      <c r="BB336" s="181">
        <v>0</v>
      </c>
      <c r="BC336" s="181">
        <v>0</v>
      </c>
      <c r="BD336" s="181">
        <v>0</v>
      </c>
      <c r="BE336" s="181">
        <v>0</v>
      </c>
      <c r="BF336" s="181">
        <v>0</v>
      </c>
      <c r="BG336" s="181">
        <v>98449.2</v>
      </c>
      <c r="BH336" s="181">
        <v>0</v>
      </c>
      <c r="BI336" s="181">
        <v>0</v>
      </c>
      <c r="BJ336" s="181">
        <v>0</v>
      </c>
      <c r="BK336" s="181">
        <v>0</v>
      </c>
      <c r="BL336" s="181">
        <v>0</v>
      </c>
      <c r="BM336" s="182" t="s">
        <v>467</v>
      </c>
      <c r="BN336" s="182" t="s">
        <v>467</v>
      </c>
      <c r="BO336" s="182" t="s">
        <v>467</v>
      </c>
      <c r="BP336" s="182" t="s">
        <v>467</v>
      </c>
      <c r="BQ336" s="182" t="s">
        <v>467</v>
      </c>
      <c r="BR336" s="182" t="s">
        <v>467</v>
      </c>
      <c r="BS336" s="182" t="s">
        <v>467</v>
      </c>
      <c r="BT336" s="182" t="s">
        <v>467</v>
      </c>
      <c r="BU336" s="182" t="s">
        <v>467</v>
      </c>
      <c r="BV336" s="182" t="s">
        <v>467</v>
      </c>
      <c r="BW336" s="182" t="s">
        <v>467</v>
      </c>
      <c r="BX336" s="182" t="s">
        <v>467</v>
      </c>
      <c r="BY336" s="182" t="s">
        <v>467</v>
      </c>
      <c r="BZ336" s="181">
        <v>0</v>
      </c>
      <c r="CA336" s="181">
        <v>0</v>
      </c>
      <c r="CB336" s="181">
        <v>0</v>
      </c>
      <c r="CC336" s="181">
        <v>0</v>
      </c>
      <c r="CD336" s="181">
        <v>0</v>
      </c>
      <c r="CE336" s="181">
        <v>0</v>
      </c>
      <c r="CF336" s="181">
        <v>0</v>
      </c>
      <c r="CG336" s="181">
        <v>0</v>
      </c>
      <c r="CH336" s="181">
        <v>0</v>
      </c>
      <c r="CI336" s="181">
        <v>0</v>
      </c>
      <c r="CJ336" s="181">
        <v>0</v>
      </c>
      <c r="CK336" s="181">
        <v>0</v>
      </c>
      <c r="CL336" s="181">
        <v>0</v>
      </c>
      <c r="CM336" s="181">
        <v>0</v>
      </c>
      <c r="CN336" s="181">
        <v>0</v>
      </c>
      <c r="CO336" s="181">
        <v>0</v>
      </c>
      <c r="CP336" s="181">
        <v>0</v>
      </c>
      <c r="CQ336" s="182" t="s">
        <v>467</v>
      </c>
      <c r="CR336" s="182" t="s">
        <v>467</v>
      </c>
      <c r="CS336" s="182" t="s">
        <v>467</v>
      </c>
      <c r="CT336" s="181">
        <v>0</v>
      </c>
      <c r="CU336" s="181">
        <v>0</v>
      </c>
      <c r="CV336" s="181">
        <v>0</v>
      </c>
      <c r="CW336" s="181">
        <v>0</v>
      </c>
      <c r="CX336" s="181">
        <v>0</v>
      </c>
      <c r="CY336" s="181">
        <v>0</v>
      </c>
      <c r="CZ336" s="182" t="s">
        <v>467</v>
      </c>
      <c r="DA336" s="182" t="s">
        <v>467</v>
      </c>
      <c r="DB336" s="182" t="s">
        <v>467</v>
      </c>
      <c r="DC336" s="181">
        <v>0</v>
      </c>
      <c r="DD336" s="181">
        <v>0</v>
      </c>
      <c r="DE336" s="181">
        <v>0</v>
      </c>
      <c r="DF336" s="181">
        <v>0</v>
      </c>
      <c r="DG336" s="183">
        <v>0</v>
      </c>
    </row>
    <row r="337" spans="1:111">
      <c r="A337" s="334" t="s">
        <v>1158</v>
      </c>
      <c r="B337" s="335" t="s">
        <v>504</v>
      </c>
      <c r="C337" s="335" t="s">
        <v>504</v>
      </c>
      <c r="D337" s="253" t="s">
        <v>1159</v>
      </c>
      <c r="E337" s="181">
        <v>568220</v>
      </c>
      <c r="F337" s="181">
        <v>0</v>
      </c>
      <c r="G337" s="181">
        <v>0</v>
      </c>
      <c r="H337" s="181">
        <v>0</v>
      </c>
      <c r="I337" s="181">
        <v>0</v>
      </c>
      <c r="J337" s="181">
        <v>0</v>
      </c>
      <c r="K337" s="181">
        <v>0</v>
      </c>
      <c r="L337" s="181">
        <v>0</v>
      </c>
      <c r="M337" s="181">
        <v>0</v>
      </c>
      <c r="N337" s="181">
        <v>0</v>
      </c>
      <c r="O337" s="181">
        <v>0</v>
      </c>
      <c r="P337" s="181">
        <v>0</v>
      </c>
      <c r="Q337" s="181">
        <v>0</v>
      </c>
      <c r="R337" s="181">
        <v>0</v>
      </c>
      <c r="S337" s="181">
        <v>0</v>
      </c>
      <c r="T337" s="181">
        <v>0</v>
      </c>
      <c r="U337" s="181">
        <v>0</v>
      </c>
      <c r="V337" s="181">
        <v>0</v>
      </c>
      <c r="W337" s="181">
        <v>0</v>
      </c>
      <c r="X337" s="181">
        <v>0</v>
      </c>
      <c r="Y337" s="181">
        <v>0</v>
      </c>
      <c r="Z337" s="181">
        <v>0</v>
      </c>
      <c r="AA337" s="181">
        <v>0</v>
      </c>
      <c r="AB337" s="181">
        <v>0</v>
      </c>
      <c r="AC337" s="181">
        <v>0</v>
      </c>
      <c r="AD337" s="181">
        <v>0</v>
      </c>
      <c r="AE337" s="181">
        <v>0</v>
      </c>
      <c r="AF337" s="181">
        <v>0</v>
      </c>
      <c r="AG337" s="181">
        <v>0</v>
      </c>
      <c r="AH337" s="181">
        <v>0</v>
      </c>
      <c r="AI337" s="181">
        <v>0</v>
      </c>
      <c r="AJ337" s="181">
        <v>0</v>
      </c>
      <c r="AK337" s="181">
        <v>0</v>
      </c>
      <c r="AL337" s="181">
        <v>0</v>
      </c>
      <c r="AM337" s="181">
        <v>0</v>
      </c>
      <c r="AN337" s="181">
        <v>0</v>
      </c>
      <c r="AO337" s="181">
        <v>0</v>
      </c>
      <c r="AP337" s="181">
        <v>0</v>
      </c>
      <c r="AQ337" s="181">
        <v>0</v>
      </c>
      <c r="AR337" s="181">
        <v>0</v>
      </c>
      <c r="AS337" s="181">
        <v>0</v>
      </c>
      <c r="AT337" s="181">
        <v>0</v>
      </c>
      <c r="AU337" s="181">
        <v>0</v>
      </c>
      <c r="AV337" s="181">
        <v>0</v>
      </c>
      <c r="AW337" s="181">
        <v>0</v>
      </c>
      <c r="AX337" s="181">
        <v>0</v>
      </c>
      <c r="AY337" s="181">
        <v>0</v>
      </c>
      <c r="AZ337" s="181">
        <v>0</v>
      </c>
      <c r="BA337" s="181">
        <v>0</v>
      </c>
      <c r="BB337" s="181">
        <v>0</v>
      </c>
      <c r="BC337" s="181">
        <v>0</v>
      </c>
      <c r="BD337" s="181">
        <v>0</v>
      </c>
      <c r="BE337" s="181">
        <v>0</v>
      </c>
      <c r="BF337" s="181">
        <v>0</v>
      </c>
      <c r="BG337" s="181">
        <v>0</v>
      </c>
      <c r="BH337" s="181">
        <v>0</v>
      </c>
      <c r="BI337" s="181">
        <v>0</v>
      </c>
      <c r="BJ337" s="181">
        <v>0</v>
      </c>
      <c r="BK337" s="181">
        <v>0</v>
      </c>
      <c r="BL337" s="181">
        <v>0</v>
      </c>
      <c r="BM337" s="182" t="s">
        <v>467</v>
      </c>
      <c r="BN337" s="182" t="s">
        <v>467</v>
      </c>
      <c r="BO337" s="182" t="s">
        <v>467</v>
      </c>
      <c r="BP337" s="182" t="s">
        <v>467</v>
      </c>
      <c r="BQ337" s="182" t="s">
        <v>467</v>
      </c>
      <c r="BR337" s="182" t="s">
        <v>467</v>
      </c>
      <c r="BS337" s="182" t="s">
        <v>467</v>
      </c>
      <c r="BT337" s="182" t="s">
        <v>467</v>
      </c>
      <c r="BU337" s="182" t="s">
        <v>467</v>
      </c>
      <c r="BV337" s="182" t="s">
        <v>467</v>
      </c>
      <c r="BW337" s="182" t="s">
        <v>467</v>
      </c>
      <c r="BX337" s="182" t="s">
        <v>467</v>
      </c>
      <c r="BY337" s="182" t="s">
        <v>467</v>
      </c>
      <c r="BZ337" s="181">
        <v>568220</v>
      </c>
      <c r="CA337" s="181">
        <v>0</v>
      </c>
      <c r="CB337" s="181">
        <v>0</v>
      </c>
      <c r="CC337" s="181">
        <v>0</v>
      </c>
      <c r="CD337" s="181">
        <v>0</v>
      </c>
      <c r="CE337" s="181">
        <v>0</v>
      </c>
      <c r="CF337" s="181">
        <v>568220</v>
      </c>
      <c r="CG337" s="181">
        <v>0</v>
      </c>
      <c r="CH337" s="181">
        <v>0</v>
      </c>
      <c r="CI337" s="181">
        <v>0</v>
      </c>
      <c r="CJ337" s="181">
        <v>0</v>
      </c>
      <c r="CK337" s="181">
        <v>0</v>
      </c>
      <c r="CL337" s="181">
        <v>0</v>
      </c>
      <c r="CM337" s="181">
        <v>0</v>
      </c>
      <c r="CN337" s="181">
        <v>0</v>
      </c>
      <c r="CO337" s="181">
        <v>0</v>
      </c>
      <c r="CP337" s="181">
        <v>0</v>
      </c>
      <c r="CQ337" s="182" t="s">
        <v>467</v>
      </c>
      <c r="CR337" s="182" t="s">
        <v>467</v>
      </c>
      <c r="CS337" s="182" t="s">
        <v>467</v>
      </c>
      <c r="CT337" s="181">
        <v>0</v>
      </c>
      <c r="CU337" s="181">
        <v>0</v>
      </c>
      <c r="CV337" s="181">
        <v>0</v>
      </c>
      <c r="CW337" s="181">
        <v>0</v>
      </c>
      <c r="CX337" s="181">
        <v>0</v>
      </c>
      <c r="CY337" s="181">
        <v>0</v>
      </c>
      <c r="CZ337" s="182" t="s">
        <v>467</v>
      </c>
      <c r="DA337" s="182" t="s">
        <v>467</v>
      </c>
      <c r="DB337" s="182" t="s">
        <v>467</v>
      </c>
      <c r="DC337" s="181">
        <v>0</v>
      </c>
      <c r="DD337" s="181">
        <v>0</v>
      </c>
      <c r="DE337" s="181">
        <v>0</v>
      </c>
      <c r="DF337" s="181">
        <v>0</v>
      </c>
      <c r="DG337" s="183">
        <v>0</v>
      </c>
    </row>
    <row r="338" spans="1:111">
      <c r="A338" s="334" t="s">
        <v>1160</v>
      </c>
      <c r="B338" s="335" t="s">
        <v>504</v>
      </c>
      <c r="C338" s="335" t="s">
        <v>504</v>
      </c>
      <c r="D338" s="253" t="s">
        <v>1161</v>
      </c>
      <c r="E338" s="181">
        <v>500000</v>
      </c>
      <c r="F338" s="181">
        <v>0</v>
      </c>
      <c r="G338" s="181">
        <v>0</v>
      </c>
      <c r="H338" s="181">
        <v>0</v>
      </c>
      <c r="I338" s="181">
        <v>0</v>
      </c>
      <c r="J338" s="181">
        <v>0</v>
      </c>
      <c r="K338" s="181">
        <v>0</v>
      </c>
      <c r="L338" s="181">
        <v>0</v>
      </c>
      <c r="M338" s="181">
        <v>0</v>
      </c>
      <c r="N338" s="181">
        <v>0</v>
      </c>
      <c r="O338" s="181">
        <v>0</v>
      </c>
      <c r="P338" s="181">
        <v>0</v>
      </c>
      <c r="Q338" s="181">
        <v>0</v>
      </c>
      <c r="R338" s="181">
        <v>0</v>
      </c>
      <c r="S338" s="181">
        <v>0</v>
      </c>
      <c r="T338" s="181">
        <v>0</v>
      </c>
      <c r="U338" s="181">
        <v>0</v>
      </c>
      <c r="V338" s="181">
        <v>0</v>
      </c>
      <c r="W338" s="181">
        <v>0</v>
      </c>
      <c r="X338" s="181">
        <v>0</v>
      </c>
      <c r="Y338" s="181">
        <v>0</v>
      </c>
      <c r="Z338" s="181">
        <v>0</v>
      </c>
      <c r="AA338" s="181">
        <v>0</v>
      </c>
      <c r="AB338" s="181">
        <v>0</v>
      </c>
      <c r="AC338" s="181">
        <v>0</v>
      </c>
      <c r="AD338" s="181">
        <v>0</v>
      </c>
      <c r="AE338" s="181">
        <v>0</v>
      </c>
      <c r="AF338" s="181">
        <v>0</v>
      </c>
      <c r="AG338" s="181">
        <v>0</v>
      </c>
      <c r="AH338" s="181">
        <v>0</v>
      </c>
      <c r="AI338" s="181">
        <v>0</v>
      </c>
      <c r="AJ338" s="181">
        <v>0</v>
      </c>
      <c r="AK338" s="181">
        <v>0</v>
      </c>
      <c r="AL338" s="181">
        <v>0</v>
      </c>
      <c r="AM338" s="181">
        <v>0</v>
      </c>
      <c r="AN338" s="181">
        <v>0</v>
      </c>
      <c r="AO338" s="181">
        <v>0</v>
      </c>
      <c r="AP338" s="181">
        <v>0</v>
      </c>
      <c r="AQ338" s="181">
        <v>0</v>
      </c>
      <c r="AR338" s="181">
        <v>0</v>
      </c>
      <c r="AS338" s="181">
        <v>0</v>
      </c>
      <c r="AT338" s="181">
        <v>0</v>
      </c>
      <c r="AU338" s="181">
        <v>0</v>
      </c>
      <c r="AV338" s="181">
        <v>0</v>
      </c>
      <c r="AW338" s="181">
        <v>0</v>
      </c>
      <c r="AX338" s="181">
        <v>0</v>
      </c>
      <c r="AY338" s="181">
        <v>0</v>
      </c>
      <c r="AZ338" s="181">
        <v>0</v>
      </c>
      <c r="BA338" s="181">
        <v>0</v>
      </c>
      <c r="BB338" s="181">
        <v>0</v>
      </c>
      <c r="BC338" s="181">
        <v>0</v>
      </c>
      <c r="BD338" s="181">
        <v>0</v>
      </c>
      <c r="BE338" s="181">
        <v>0</v>
      </c>
      <c r="BF338" s="181">
        <v>0</v>
      </c>
      <c r="BG338" s="181">
        <v>0</v>
      </c>
      <c r="BH338" s="181">
        <v>0</v>
      </c>
      <c r="BI338" s="181">
        <v>0</v>
      </c>
      <c r="BJ338" s="181">
        <v>0</v>
      </c>
      <c r="BK338" s="181">
        <v>0</v>
      </c>
      <c r="BL338" s="181">
        <v>0</v>
      </c>
      <c r="BM338" s="182" t="s">
        <v>467</v>
      </c>
      <c r="BN338" s="182" t="s">
        <v>467</v>
      </c>
      <c r="BO338" s="182" t="s">
        <v>467</v>
      </c>
      <c r="BP338" s="182" t="s">
        <v>467</v>
      </c>
      <c r="BQ338" s="182" t="s">
        <v>467</v>
      </c>
      <c r="BR338" s="182" t="s">
        <v>467</v>
      </c>
      <c r="BS338" s="182" t="s">
        <v>467</v>
      </c>
      <c r="BT338" s="182" t="s">
        <v>467</v>
      </c>
      <c r="BU338" s="182" t="s">
        <v>467</v>
      </c>
      <c r="BV338" s="182" t="s">
        <v>467</v>
      </c>
      <c r="BW338" s="182" t="s">
        <v>467</v>
      </c>
      <c r="BX338" s="182" t="s">
        <v>467</v>
      </c>
      <c r="BY338" s="182" t="s">
        <v>467</v>
      </c>
      <c r="BZ338" s="181">
        <v>500000</v>
      </c>
      <c r="CA338" s="181">
        <v>0</v>
      </c>
      <c r="CB338" s="181">
        <v>0</v>
      </c>
      <c r="CC338" s="181">
        <v>0</v>
      </c>
      <c r="CD338" s="181">
        <v>0</v>
      </c>
      <c r="CE338" s="181">
        <v>0</v>
      </c>
      <c r="CF338" s="181">
        <v>500000</v>
      </c>
      <c r="CG338" s="181">
        <v>0</v>
      </c>
      <c r="CH338" s="181">
        <v>0</v>
      </c>
      <c r="CI338" s="181">
        <v>0</v>
      </c>
      <c r="CJ338" s="181">
        <v>0</v>
      </c>
      <c r="CK338" s="181">
        <v>0</v>
      </c>
      <c r="CL338" s="181">
        <v>0</v>
      </c>
      <c r="CM338" s="181">
        <v>0</v>
      </c>
      <c r="CN338" s="181">
        <v>0</v>
      </c>
      <c r="CO338" s="181">
        <v>0</v>
      </c>
      <c r="CP338" s="181">
        <v>0</v>
      </c>
      <c r="CQ338" s="182" t="s">
        <v>467</v>
      </c>
      <c r="CR338" s="182" t="s">
        <v>467</v>
      </c>
      <c r="CS338" s="182" t="s">
        <v>467</v>
      </c>
      <c r="CT338" s="181">
        <v>0</v>
      </c>
      <c r="CU338" s="181">
        <v>0</v>
      </c>
      <c r="CV338" s="181">
        <v>0</v>
      </c>
      <c r="CW338" s="181">
        <v>0</v>
      </c>
      <c r="CX338" s="181">
        <v>0</v>
      </c>
      <c r="CY338" s="181">
        <v>0</v>
      </c>
      <c r="CZ338" s="182" t="s">
        <v>467</v>
      </c>
      <c r="DA338" s="182" t="s">
        <v>467</v>
      </c>
      <c r="DB338" s="182" t="s">
        <v>467</v>
      </c>
      <c r="DC338" s="181">
        <v>0</v>
      </c>
      <c r="DD338" s="181">
        <v>0</v>
      </c>
      <c r="DE338" s="181">
        <v>0</v>
      </c>
      <c r="DF338" s="181">
        <v>0</v>
      </c>
      <c r="DG338" s="183">
        <v>0</v>
      </c>
    </row>
    <row r="339" spans="1:111">
      <c r="A339" s="334" t="s">
        <v>1162</v>
      </c>
      <c r="B339" s="335" t="s">
        <v>504</v>
      </c>
      <c r="C339" s="335" t="s">
        <v>504</v>
      </c>
      <c r="D339" s="253" t="s">
        <v>1163</v>
      </c>
      <c r="E339" s="181">
        <v>608920.67000000004</v>
      </c>
      <c r="F339" s="181">
        <v>0</v>
      </c>
      <c r="G339" s="181">
        <v>0</v>
      </c>
      <c r="H339" s="181">
        <v>0</v>
      </c>
      <c r="I339" s="181">
        <v>0</v>
      </c>
      <c r="J339" s="181">
        <v>0</v>
      </c>
      <c r="K339" s="181">
        <v>0</v>
      </c>
      <c r="L339" s="181">
        <v>0</v>
      </c>
      <c r="M339" s="181">
        <v>0</v>
      </c>
      <c r="N339" s="181">
        <v>0</v>
      </c>
      <c r="O339" s="181">
        <v>0</v>
      </c>
      <c r="P339" s="181">
        <v>0</v>
      </c>
      <c r="Q339" s="181">
        <v>0</v>
      </c>
      <c r="R339" s="181">
        <v>0</v>
      </c>
      <c r="S339" s="181">
        <v>0</v>
      </c>
      <c r="T339" s="181">
        <v>0</v>
      </c>
      <c r="U339" s="181">
        <v>0</v>
      </c>
      <c r="V339" s="181">
        <v>0</v>
      </c>
      <c r="W339" s="181">
        <v>0</v>
      </c>
      <c r="X339" s="181">
        <v>0</v>
      </c>
      <c r="Y339" s="181">
        <v>0</v>
      </c>
      <c r="Z339" s="181">
        <v>0</v>
      </c>
      <c r="AA339" s="181">
        <v>0</v>
      </c>
      <c r="AB339" s="181">
        <v>0</v>
      </c>
      <c r="AC339" s="181">
        <v>0</v>
      </c>
      <c r="AD339" s="181">
        <v>0</v>
      </c>
      <c r="AE339" s="181">
        <v>0</v>
      </c>
      <c r="AF339" s="181">
        <v>0</v>
      </c>
      <c r="AG339" s="181">
        <v>0</v>
      </c>
      <c r="AH339" s="181">
        <v>0</v>
      </c>
      <c r="AI339" s="181">
        <v>0</v>
      </c>
      <c r="AJ339" s="181">
        <v>0</v>
      </c>
      <c r="AK339" s="181">
        <v>0</v>
      </c>
      <c r="AL339" s="181">
        <v>0</v>
      </c>
      <c r="AM339" s="181">
        <v>0</v>
      </c>
      <c r="AN339" s="181">
        <v>0</v>
      </c>
      <c r="AO339" s="181">
        <v>0</v>
      </c>
      <c r="AP339" s="181">
        <v>0</v>
      </c>
      <c r="AQ339" s="181">
        <v>0</v>
      </c>
      <c r="AR339" s="181">
        <v>0</v>
      </c>
      <c r="AS339" s="181">
        <v>0</v>
      </c>
      <c r="AT339" s="181">
        <v>0</v>
      </c>
      <c r="AU339" s="181">
        <v>0</v>
      </c>
      <c r="AV339" s="181">
        <v>0</v>
      </c>
      <c r="AW339" s="181">
        <v>0</v>
      </c>
      <c r="AX339" s="181">
        <v>0</v>
      </c>
      <c r="AY339" s="181">
        <v>0</v>
      </c>
      <c r="AZ339" s="181">
        <v>0</v>
      </c>
      <c r="BA339" s="181">
        <v>0</v>
      </c>
      <c r="BB339" s="181">
        <v>0</v>
      </c>
      <c r="BC339" s="181">
        <v>0</v>
      </c>
      <c r="BD339" s="181">
        <v>0</v>
      </c>
      <c r="BE339" s="181">
        <v>0</v>
      </c>
      <c r="BF339" s="181">
        <v>0</v>
      </c>
      <c r="BG339" s="181">
        <v>0</v>
      </c>
      <c r="BH339" s="181">
        <v>0</v>
      </c>
      <c r="BI339" s="181">
        <v>0</v>
      </c>
      <c r="BJ339" s="181">
        <v>0</v>
      </c>
      <c r="BK339" s="181">
        <v>0</v>
      </c>
      <c r="BL339" s="181">
        <v>0</v>
      </c>
      <c r="BM339" s="182" t="s">
        <v>467</v>
      </c>
      <c r="BN339" s="182" t="s">
        <v>467</v>
      </c>
      <c r="BO339" s="182" t="s">
        <v>467</v>
      </c>
      <c r="BP339" s="182" t="s">
        <v>467</v>
      </c>
      <c r="BQ339" s="182" t="s">
        <v>467</v>
      </c>
      <c r="BR339" s="182" t="s">
        <v>467</v>
      </c>
      <c r="BS339" s="182" t="s">
        <v>467</v>
      </c>
      <c r="BT339" s="182" t="s">
        <v>467</v>
      </c>
      <c r="BU339" s="182" t="s">
        <v>467</v>
      </c>
      <c r="BV339" s="182" t="s">
        <v>467</v>
      </c>
      <c r="BW339" s="182" t="s">
        <v>467</v>
      </c>
      <c r="BX339" s="182" t="s">
        <v>467</v>
      </c>
      <c r="BY339" s="182" t="s">
        <v>467</v>
      </c>
      <c r="BZ339" s="181">
        <v>608920.67000000004</v>
      </c>
      <c r="CA339" s="181">
        <v>0</v>
      </c>
      <c r="CB339" s="181">
        <v>0</v>
      </c>
      <c r="CC339" s="181">
        <v>0</v>
      </c>
      <c r="CD339" s="181">
        <v>0</v>
      </c>
      <c r="CE339" s="181">
        <v>0</v>
      </c>
      <c r="CF339" s="181">
        <v>608920.67000000004</v>
      </c>
      <c r="CG339" s="181">
        <v>0</v>
      </c>
      <c r="CH339" s="181">
        <v>0</v>
      </c>
      <c r="CI339" s="181">
        <v>0</v>
      </c>
      <c r="CJ339" s="181">
        <v>0</v>
      </c>
      <c r="CK339" s="181">
        <v>0</v>
      </c>
      <c r="CL339" s="181">
        <v>0</v>
      </c>
      <c r="CM339" s="181">
        <v>0</v>
      </c>
      <c r="CN339" s="181">
        <v>0</v>
      </c>
      <c r="CO339" s="181">
        <v>0</v>
      </c>
      <c r="CP339" s="181">
        <v>0</v>
      </c>
      <c r="CQ339" s="182" t="s">
        <v>467</v>
      </c>
      <c r="CR339" s="182" t="s">
        <v>467</v>
      </c>
      <c r="CS339" s="182" t="s">
        <v>467</v>
      </c>
      <c r="CT339" s="181">
        <v>0</v>
      </c>
      <c r="CU339" s="181">
        <v>0</v>
      </c>
      <c r="CV339" s="181">
        <v>0</v>
      </c>
      <c r="CW339" s="181">
        <v>0</v>
      </c>
      <c r="CX339" s="181">
        <v>0</v>
      </c>
      <c r="CY339" s="181">
        <v>0</v>
      </c>
      <c r="CZ339" s="182" t="s">
        <v>467</v>
      </c>
      <c r="DA339" s="182" t="s">
        <v>467</v>
      </c>
      <c r="DB339" s="182" t="s">
        <v>467</v>
      </c>
      <c r="DC339" s="181">
        <v>0</v>
      </c>
      <c r="DD339" s="181">
        <v>0</v>
      </c>
      <c r="DE339" s="181">
        <v>0</v>
      </c>
      <c r="DF339" s="181">
        <v>0</v>
      </c>
      <c r="DG339" s="183">
        <v>0</v>
      </c>
    </row>
    <row r="340" spans="1:111">
      <c r="A340" s="334" t="s">
        <v>1164</v>
      </c>
      <c r="B340" s="335" t="s">
        <v>504</v>
      </c>
      <c r="C340" s="335" t="s">
        <v>504</v>
      </c>
      <c r="D340" s="253" t="s">
        <v>629</v>
      </c>
      <c r="E340" s="181">
        <v>8893171.5399999991</v>
      </c>
      <c r="F340" s="181">
        <v>7785050.5700000003</v>
      </c>
      <c r="G340" s="181">
        <v>2920956</v>
      </c>
      <c r="H340" s="181">
        <v>1308479</v>
      </c>
      <c r="I340" s="181">
        <v>1726533</v>
      </c>
      <c r="J340" s="181">
        <v>186648</v>
      </c>
      <c r="K340" s="181">
        <v>810295</v>
      </c>
      <c r="L340" s="181">
        <v>277268.40000000002</v>
      </c>
      <c r="M340" s="181">
        <v>0</v>
      </c>
      <c r="N340" s="181">
        <v>97048.8</v>
      </c>
      <c r="O340" s="181">
        <v>89805.6</v>
      </c>
      <c r="P340" s="181">
        <v>35280.769999999997</v>
      </c>
      <c r="Q340" s="181">
        <v>166236</v>
      </c>
      <c r="R340" s="181">
        <v>0</v>
      </c>
      <c r="S340" s="181">
        <v>166500</v>
      </c>
      <c r="T340" s="181">
        <v>1101069.97</v>
      </c>
      <c r="U340" s="181">
        <v>194377.84</v>
      </c>
      <c r="V340" s="181">
        <v>0</v>
      </c>
      <c r="W340" s="181">
        <v>0</v>
      </c>
      <c r="X340" s="181">
        <v>80</v>
      </c>
      <c r="Y340" s="181">
        <v>0</v>
      </c>
      <c r="Z340" s="181">
        <v>0</v>
      </c>
      <c r="AA340" s="181">
        <v>68080</v>
      </c>
      <c r="AB340" s="181">
        <v>0</v>
      </c>
      <c r="AC340" s="181">
        <v>33480</v>
      </c>
      <c r="AD340" s="181">
        <v>40000</v>
      </c>
      <c r="AE340" s="181">
        <v>0</v>
      </c>
      <c r="AF340" s="181">
        <v>2997</v>
      </c>
      <c r="AG340" s="181">
        <v>0</v>
      </c>
      <c r="AH340" s="181">
        <v>0</v>
      </c>
      <c r="AI340" s="181">
        <v>12000</v>
      </c>
      <c r="AJ340" s="181">
        <v>0</v>
      </c>
      <c r="AK340" s="181">
        <v>0</v>
      </c>
      <c r="AL340" s="181">
        <v>0</v>
      </c>
      <c r="AM340" s="181">
        <v>0</v>
      </c>
      <c r="AN340" s="181">
        <v>0</v>
      </c>
      <c r="AO340" s="181">
        <v>57956.5</v>
      </c>
      <c r="AP340" s="181">
        <v>114766.48</v>
      </c>
      <c r="AQ340" s="181">
        <v>1240</v>
      </c>
      <c r="AR340" s="181">
        <v>0</v>
      </c>
      <c r="AS340" s="181">
        <v>448800</v>
      </c>
      <c r="AT340" s="181">
        <v>0</v>
      </c>
      <c r="AU340" s="181">
        <v>127292.15</v>
      </c>
      <c r="AV340" s="181">
        <v>7051</v>
      </c>
      <c r="AW340" s="181">
        <v>0</v>
      </c>
      <c r="AX340" s="181">
        <v>0</v>
      </c>
      <c r="AY340" s="181">
        <v>0</v>
      </c>
      <c r="AZ340" s="181">
        <v>0</v>
      </c>
      <c r="BA340" s="181">
        <v>5196</v>
      </c>
      <c r="BB340" s="181">
        <v>0</v>
      </c>
      <c r="BC340" s="181">
        <v>0</v>
      </c>
      <c r="BD340" s="181">
        <v>0</v>
      </c>
      <c r="BE340" s="181">
        <v>0</v>
      </c>
      <c r="BF340" s="181">
        <v>0</v>
      </c>
      <c r="BG340" s="181">
        <v>1855</v>
      </c>
      <c r="BH340" s="181">
        <v>0</v>
      </c>
      <c r="BI340" s="181">
        <v>0</v>
      </c>
      <c r="BJ340" s="181">
        <v>0</v>
      </c>
      <c r="BK340" s="181">
        <v>0</v>
      </c>
      <c r="BL340" s="181">
        <v>0</v>
      </c>
      <c r="BM340" s="182" t="s">
        <v>467</v>
      </c>
      <c r="BN340" s="182" t="s">
        <v>467</v>
      </c>
      <c r="BO340" s="182" t="s">
        <v>467</v>
      </c>
      <c r="BP340" s="182" t="s">
        <v>467</v>
      </c>
      <c r="BQ340" s="182" t="s">
        <v>467</v>
      </c>
      <c r="BR340" s="182" t="s">
        <v>467</v>
      </c>
      <c r="BS340" s="182" t="s">
        <v>467</v>
      </c>
      <c r="BT340" s="182" t="s">
        <v>467</v>
      </c>
      <c r="BU340" s="182" t="s">
        <v>467</v>
      </c>
      <c r="BV340" s="182" t="s">
        <v>467</v>
      </c>
      <c r="BW340" s="182" t="s">
        <v>467</v>
      </c>
      <c r="BX340" s="182" t="s">
        <v>467</v>
      </c>
      <c r="BY340" s="182" t="s">
        <v>467</v>
      </c>
      <c r="BZ340" s="181">
        <v>0</v>
      </c>
      <c r="CA340" s="181">
        <v>0</v>
      </c>
      <c r="CB340" s="181">
        <v>0</v>
      </c>
      <c r="CC340" s="181">
        <v>0</v>
      </c>
      <c r="CD340" s="181">
        <v>0</v>
      </c>
      <c r="CE340" s="181">
        <v>0</v>
      </c>
      <c r="CF340" s="181">
        <v>0</v>
      </c>
      <c r="CG340" s="181">
        <v>0</v>
      </c>
      <c r="CH340" s="181">
        <v>0</v>
      </c>
      <c r="CI340" s="181">
        <v>0</v>
      </c>
      <c r="CJ340" s="181">
        <v>0</v>
      </c>
      <c r="CK340" s="181">
        <v>0</v>
      </c>
      <c r="CL340" s="181">
        <v>0</v>
      </c>
      <c r="CM340" s="181">
        <v>0</v>
      </c>
      <c r="CN340" s="181">
        <v>0</v>
      </c>
      <c r="CO340" s="181">
        <v>0</v>
      </c>
      <c r="CP340" s="181">
        <v>0</v>
      </c>
      <c r="CQ340" s="182" t="s">
        <v>467</v>
      </c>
      <c r="CR340" s="182" t="s">
        <v>467</v>
      </c>
      <c r="CS340" s="182" t="s">
        <v>467</v>
      </c>
      <c r="CT340" s="181">
        <v>0</v>
      </c>
      <c r="CU340" s="181">
        <v>0</v>
      </c>
      <c r="CV340" s="181">
        <v>0</v>
      </c>
      <c r="CW340" s="181">
        <v>0</v>
      </c>
      <c r="CX340" s="181">
        <v>0</v>
      </c>
      <c r="CY340" s="181">
        <v>0</v>
      </c>
      <c r="CZ340" s="182" t="s">
        <v>467</v>
      </c>
      <c r="DA340" s="182" t="s">
        <v>467</v>
      </c>
      <c r="DB340" s="182" t="s">
        <v>467</v>
      </c>
      <c r="DC340" s="181">
        <v>0</v>
      </c>
      <c r="DD340" s="181">
        <v>0</v>
      </c>
      <c r="DE340" s="181">
        <v>0</v>
      </c>
      <c r="DF340" s="181">
        <v>0</v>
      </c>
      <c r="DG340" s="183">
        <v>0</v>
      </c>
    </row>
    <row r="341" spans="1:111">
      <c r="A341" s="334" t="s">
        <v>1165</v>
      </c>
      <c r="B341" s="335" t="s">
        <v>504</v>
      </c>
      <c r="C341" s="335" t="s">
        <v>504</v>
      </c>
      <c r="D341" s="253" t="s">
        <v>1166</v>
      </c>
      <c r="E341" s="181">
        <v>52751.6</v>
      </c>
      <c r="F341" s="181">
        <v>0</v>
      </c>
      <c r="G341" s="181">
        <v>0</v>
      </c>
      <c r="H341" s="181">
        <v>0</v>
      </c>
      <c r="I341" s="181">
        <v>0</v>
      </c>
      <c r="J341" s="181">
        <v>0</v>
      </c>
      <c r="K341" s="181">
        <v>0</v>
      </c>
      <c r="L341" s="181">
        <v>0</v>
      </c>
      <c r="M341" s="181">
        <v>0</v>
      </c>
      <c r="N341" s="181">
        <v>0</v>
      </c>
      <c r="O341" s="181">
        <v>0</v>
      </c>
      <c r="P341" s="181">
        <v>0</v>
      </c>
      <c r="Q341" s="181">
        <v>0</v>
      </c>
      <c r="R341" s="181">
        <v>0</v>
      </c>
      <c r="S341" s="181">
        <v>0</v>
      </c>
      <c r="T341" s="181">
        <v>52751.6</v>
      </c>
      <c r="U341" s="181">
        <v>52751.6</v>
      </c>
      <c r="V341" s="181">
        <v>0</v>
      </c>
      <c r="W341" s="181">
        <v>0</v>
      </c>
      <c r="X341" s="181">
        <v>0</v>
      </c>
      <c r="Y341" s="181">
        <v>0</v>
      </c>
      <c r="Z341" s="181">
        <v>0</v>
      </c>
      <c r="AA341" s="181">
        <v>0</v>
      </c>
      <c r="AB341" s="181">
        <v>0</v>
      </c>
      <c r="AC341" s="181">
        <v>0</v>
      </c>
      <c r="AD341" s="181">
        <v>0</v>
      </c>
      <c r="AE341" s="181">
        <v>0</v>
      </c>
      <c r="AF341" s="181">
        <v>0</v>
      </c>
      <c r="AG341" s="181">
        <v>0</v>
      </c>
      <c r="AH341" s="181">
        <v>0</v>
      </c>
      <c r="AI341" s="181">
        <v>0</v>
      </c>
      <c r="AJ341" s="181">
        <v>0</v>
      </c>
      <c r="AK341" s="181">
        <v>0</v>
      </c>
      <c r="AL341" s="181">
        <v>0</v>
      </c>
      <c r="AM341" s="181">
        <v>0</v>
      </c>
      <c r="AN341" s="181">
        <v>0</v>
      </c>
      <c r="AO341" s="181">
        <v>0</v>
      </c>
      <c r="AP341" s="181">
        <v>0</v>
      </c>
      <c r="AQ341" s="181">
        <v>0</v>
      </c>
      <c r="AR341" s="181">
        <v>0</v>
      </c>
      <c r="AS341" s="181">
        <v>0</v>
      </c>
      <c r="AT341" s="181">
        <v>0</v>
      </c>
      <c r="AU341" s="181">
        <v>0</v>
      </c>
      <c r="AV341" s="181">
        <v>0</v>
      </c>
      <c r="AW341" s="181">
        <v>0</v>
      </c>
      <c r="AX341" s="181">
        <v>0</v>
      </c>
      <c r="AY341" s="181">
        <v>0</v>
      </c>
      <c r="AZ341" s="181">
        <v>0</v>
      </c>
      <c r="BA341" s="181">
        <v>0</v>
      </c>
      <c r="BB341" s="181">
        <v>0</v>
      </c>
      <c r="BC341" s="181">
        <v>0</v>
      </c>
      <c r="BD341" s="181">
        <v>0</v>
      </c>
      <c r="BE341" s="181">
        <v>0</v>
      </c>
      <c r="BF341" s="181">
        <v>0</v>
      </c>
      <c r="BG341" s="181">
        <v>0</v>
      </c>
      <c r="BH341" s="181">
        <v>0</v>
      </c>
      <c r="BI341" s="181">
        <v>0</v>
      </c>
      <c r="BJ341" s="181">
        <v>0</v>
      </c>
      <c r="BK341" s="181">
        <v>0</v>
      </c>
      <c r="BL341" s="181">
        <v>0</v>
      </c>
      <c r="BM341" s="182" t="s">
        <v>467</v>
      </c>
      <c r="BN341" s="182" t="s">
        <v>467</v>
      </c>
      <c r="BO341" s="182" t="s">
        <v>467</v>
      </c>
      <c r="BP341" s="182" t="s">
        <v>467</v>
      </c>
      <c r="BQ341" s="182" t="s">
        <v>467</v>
      </c>
      <c r="BR341" s="182" t="s">
        <v>467</v>
      </c>
      <c r="BS341" s="182" t="s">
        <v>467</v>
      </c>
      <c r="BT341" s="182" t="s">
        <v>467</v>
      </c>
      <c r="BU341" s="182" t="s">
        <v>467</v>
      </c>
      <c r="BV341" s="182" t="s">
        <v>467</v>
      </c>
      <c r="BW341" s="182" t="s">
        <v>467</v>
      </c>
      <c r="BX341" s="182" t="s">
        <v>467</v>
      </c>
      <c r="BY341" s="182" t="s">
        <v>467</v>
      </c>
      <c r="BZ341" s="181">
        <v>0</v>
      </c>
      <c r="CA341" s="181">
        <v>0</v>
      </c>
      <c r="CB341" s="181">
        <v>0</v>
      </c>
      <c r="CC341" s="181">
        <v>0</v>
      </c>
      <c r="CD341" s="181">
        <v>0</v>
      </c>
      <c r="CE341" s="181">
        <v>0</v>
      </c>
      <c r="CF341" s="181">
        <v>0</v>
      </c>
      <c r="CG341" s="181">
        <v>0</v>
      </c>
      <c r="CH341" s="181">
        <v>0</v>
      </c>
      <c r="CI341" s="181">
        <v>0</v>
      </c>
      <c r="CJ341" s="181">
        <v>0</v>
      </c>
      <c r="CK341" s="181">
        <v>0</v>
      </c>
      <c r="CL341" s="181">
        <v>0</v>
      </c>
      <c r="CM341" s="181">
        <v>0</v>
      </c>
      <c r="CN341" s="181">
        <v>0</v>
      </c>
      <c r="CO341" s="181">
        <v>0</v>
      </c>
      <c r="CP341" s="181">
        <v>0</v>
      </c>
      <c r="CQ341" s="182" t="s">
        <v>467</v>
      </c>
      <c r="CR341" s="182" t="s">
        <v>467</v>
      </c>
      <c r="CS341" s="182" t="s">
        <v>467</v>
      </c>
      <c r="CT341" s="181">
        <v>0</v>
      </c>
      <c r="CU341" s="181">
        <v>0</v>
      </c>
      <c r="CV341" s="181">
        <v>0</v>
      </c>
      <c r="CW341" s="181">
        <v>0</v>
      </c>
      <c r="CX341" s="181">
        <v>0</v>
      </c>
      <c r="CY341" s="181">
        <v>0</v>
      </c>
      <c r="CZ341" s="182" t="s">
        <v>467</v>
      </c>
      <c r="DA341" s="182" t="s">
        <v>467</v>
      </c>
      <c r="DB341" s="182" t="s">
        <v>467</v>
      </c>
      <c r="DC341" s="181">
        <v>0</v>
      </c>
      <c r="DD341" s="181">
        <v>0</v>
      </c>
      <c r="DE341" s="181">
        <v>0</v>
      </c>
      <c r="DF341" s="181">
        <v>0</v>
      </c>
      <c r="DG341" s="183">
        <v>0</v>
      </c>
    </row>
    <row r="342" spans="1:111">
      <c r="A342" s="334" t="s">
        <v>1167</v>
      </c>
      <c r="B342" s="335" t="s">
        <v>504</v>
      </c>
      <c r="C342" s="335" t="s">
        <v>504</v>
      </c>
      <c r="D342" s="253" t="s">
        <v>1168</v>
      </c>
      <c r="E342" s="181">
        <v>1678670</v>
      </c>
      <c r="F342" s="181">
        <v>1412854</v>
      </c>
      <c r="G342" s="181">
        <v>481064</v>
      </c>
      <c r="H342" s="181">
        <v>359424</v>
      </c>
      <c r="I342" s="181">
        <v>519306</v>
      </c>
      <c r="J342" s="181">
        <v>40999</v>
      </c>
      <c r="K342" s="181">
        <v>0</v>
      </c>
      <c r="L342" s="181">
        <v>0</v>
      </c>
      <c r="M342" s="181">
        <v>0</v>
      </c>
      <c r="N342" s="181">
        <v>0</v>
      </c>
      <c r="O342" s="181">
        <v>0</v>
      </c>
      <c r="P342" s="181">
        <v>12061</v>
      </c>
      <c r="Q342" s="181">
        <v>0</v>
      </c>
      <c r="R342" s="181">
        <v>0</v>
      </c>
      <c r="S342" s="181">
        <v>0</v>
      </c>
      <c r="T342" s="181">
        <v>259376</v>
      </c>
      <c r="U342" s="181">
        <v>34173.199999999997</v>
      </c>
      <c r="V342" s="181">
        <v>500</v>
      </c>
      <c r="W342" s="181">
        <v>0</v>
      </c>
      <c r="X342" s="181">
        <v>0</v>
      </c>
      <c r="Y342" s="181">
        <v>0</v>
      </c>
      <c r="Z342" s="181">
        <v>0</v>
      </c>
      <c r="AA342" s="181">
        <v>40336.800000000003</v>
      </c>
      <c r="AB342" s="181">
        <v>0</v>
      </c>
      <c r="AC342" s="181">
        <v>0</v>
      </c>
      <c r="AD342" s="181">
        <v>0</v>
      </c>
      <c r="AE342" s="181">
        <v>0</v>
      </c>
      <c r="AF342" s="181">
        <v>0</v>
      </c>
      <c r="AG342" s="181">
        <v>0</v>
      </c>
      <c r="AH342" s="181">
        <v>0</v>
      </c>
      <c r="AI342" s="181">
        <v>0</v>
      </c>
      <c r="AJ342" s="181">
        <v>0</v>
      </c>
      <c r="AK342" s="181">
        <v>0</v>
      </c>
      <c r="AL342" s="181">
        <v>0</v>
      </c>
      <c r="AM342" s="181">
        <v>0</v>
      </c>
      <c r="AN342" s="181">
        <v>0</v>
      </c>
      <c r="AO342" s="181">
        <v>0</v>
      </c>
      <c r="AP342" s="181">
        <v>21926</v>
      </c>
      <c r="AQ342" s="181">
        <v>0</v>
      </c>
      <c r="AR342" s="181">
        <v>10741.8</v>
      </c>
      <c r="AS342" s="181">
        <v>134058.20000000001</v>
      </c>
      <c r="AT342" s="181">
        <v>0</v>
      </c>
      <c r="AU342" s="181">
        <v>17640</v>
      </c>
      <c r="AV342" s="181">
        <v>6440</v>
      </c>
      <c r="AW342" s="181">
        <v>0</v>
      </c>
      <c r="AX342" s="181">
        <v>0</v>
      </c>
      <c r="AY342" s="181">
        <v>0</v>
      </c>
      <c r="AZ342" s="181">
        <v>0</v>
      </c>
      <c r="BA342" s="181">
        <v>0</v>
      </c>
      <c r="BB342" s="181">
        <v>0</v>
      </c>
      <c r="BC342" s="181">
        <v>0</v>
      </c>
      <c r="BD342" s="181">
        <v>0</v>
      </c>
      <c r="BE342" s="181">
        <v>2300</v>
      </c>
      <c r="BF342" s="181">
        <v>0</v>
      </c>
      <c r="BG342" s="181">
        <v>4140</v>
      </c>
      <c r="BH342" s="181">
        <v>0</v>
      </c>
      <c r="BI342" s="181">
        <v>0</v>
      </c>
      <c r="BJ342" s="181">
        <v>0</v>
      </c>
      <c r="BK342" s="181">
        <v>0</v>
      </c>
      <c r="BL342" s="181">
        <v>0</v>
      </c>
      <c r="BM342" s="182" t="s">
        <v>467</v>
      </c>
      <c r="BN342" s="182" t="s">
        <v>467</v>
      </c>
      <c r="BO342" s="182" t="s">
        <v>467</v>
      </c>
      <c r="BP342" s="182" t="s">
        <v>467</v>
      </c>
      <c r="BQ342" s="182" t="s">
        <v>467</v>
      </c>
      <c r="BR342" s="182" t="s">
        <v>467</v>
      </c>
      <c r="BS342" s="182" t="s">
        <v>467</v>
      </c>
      <c r="BT342" s="182" t="s">
        <v>467</v>
      </c>
      <c r="BU342" s="182" t="s">
        <v>467</v>
      </c>
      <c r="BV342" s="182" t="s">
        <v>467</v>
      </c>
      <c r="BW342" s="182" t="s">
        <v>467</v>
      </c>
      <c r="BX342" s="182" t="s">
        <v>467</v>
      </c>
      <c r="BY342" s="182" t="s">
        <v>467</v>
      </c>
      <c r="BZ342" s="181">
        <v>0</v>
      </c>
      <c r="CA342" s="181">
        <v>0</v>
      </c>
      <c r="CB342" s="181">
        <v>0</v>
      </c>
      <c r="CC342" s="181">
        <v>0</v>
      </c>
      <c r="CD342" s="181">
        <v>0</v>
      </c>
      <c r="CE342" s="181">
        <v>0</v>
      </c>
      <c r="CF342" s="181">
        <v>0</v>
      </c>
      <c r="CG342" s="181">
        <v>0</v>
      </c>
      <c r="CH342" s="181">
        <v>0</v>
      </c>
      <c r="CI342" s="181">
        <v>0</v>
      </c>
      <c r="CJ342" s="181">
        <v>0</v>
      </c>
      <c r="CK342" s="181">
        <v>0</v>
      </c>
      <c r="CL342" s="181">
        <v>0</v>
      </c>
      <c r="CM342" s="181">
        <v>0</v>
      </c>
      <c r="CN342" s="181">
        <v>0</v>
      </c>
      <c r="CO342" s="181">
        <v>0</v>
      </c>
      <c r="CP342" s="181">
        <v>0</v>
      </c>
      <c r="CQ342" s="182" t="s">
        <v>467</v>
      </c>
      <c r="CR342" s="182" t="s">
        <v>467</v>
      </c>
      <c r="CS342" s="182" t="s">
        <v>467</v>
      </c>
      <c r="CT342" s="181">
        <v>0</v>
      </c>
      <c r="CU342" s="181">
        <v>0</v>
      </c>
      <c r="CV342" s="181">
        <v>0</v>
      </c>
      <c r="CW342" s="181">
        <v>0</v>
      </c>
      <c r="CX342" s="181">
        <v>0</v>
      </c>
      <c r="CY342" s="181">
        <v>0</v>
      </c>
      <c r="CZ342" s="182" t="s">
        <v>467</v>
      </c>
      <c r="DA342" s="182" t="s">
        <v>467</v>
      </c>
      <c r="DB342" s="182" t="s">
        <v>467</v>
      </c>
      <c r="DC342" s="181">
        <v>0</v>
      </c>
      <c r="DD342" s="181">
        <v>0</v>
      </c>
      <c r="DE342" s="181">
        <v>0</v>
      </c>
      <c r="DF342" s="181">
        <v>0</v>
      </c>
      <c r="DG342" s="183">
        <v>0</v>
      </c>
    </row>
    <row r="343" spans="1:111">
      <c r="A343" s="334" t="s">
        <v>1169</v>
      </c>
      <c r="B343" s="335" t="s">
        <v>504</v>
      </c>
      <c r="C343" s="335" t="s">
        <v>504</v>
      </c>
      <c r="D343" s="253" t="s">
        <v>625</v>
      </c>
      <c r="E343" s="181">
        <v>1664070</v>
      </c>
      <c r="F343" s="181">
        <v>1412854</v>
      </c>
      <c r="G343" s="181">
        <v>481064</v>
      </c>
      <c r="H343" s="181">
        <v>359424</v>
      </c>
      <c r="I343" s="181">
        <v>519306</v>
      </c>
      <c r="J343" s="181">
        <v>40999</v>
      </c>
      <c r="K343" s="181">
        <v>0</v>
      </c>
      <c r="L343" s="181">
        <v>0</v>
      </c>
      <c r="M343" s="181">
        <v>0</v>
      </c>
      <c r="N343" s="181">
        <v>0</v>
      </c>
      <c r="O343" s="181">
        <v>0</v>
      </c>
      <c r="P343" s="181">
        <v>12061</v>
      </c>
      <c r="Q343" s="181">
        <v>0</v>
      </c>
      <c r="R343" s="181">
        <v>0</v>
      </c>
      <c r="S343" s="181">
        <v>0</v>
      </c>
      <c r="T343" s="181">
        <v>244776</v>
      </c>
      <c r="U343" s="181">
        <v>20073.2</v>
      </c>
      <c r="V343" s="181">
        <v>0</v>
      </c>
      <c r="W343" s="181">
        <v>0</v>
      </c>
      <c r="X343" s="181">
        <v>0</v>
      </c>
      <c r="Y343" s="181">
        <v>0</v>
      </c>
      <c r="Z343" s="181">
        <v>0</v>
      </c>
      <c r="AA343" s="181">
        <v>40336.800000000003</v>
      </c>
      <c r="AB343" s="181">
        <v>0</v>
      </c>
      <c r="AC343" s="181">
        <v>0</v>
      </c>
      <c r="AD343" s="181">
        <v>0</v>
      </c>
      <c r="AE343" s="181">
        <v>0</v>
      </c>
      <c r="AF343" s="181">
        <v>0</v>
      </c>
      <c r="AG343" s="181">
        <v>0</v>
      </c>
      <c r="AH343" s="181">
        <v>0</v>
      </c>
      <c r="AI343" s="181">
        <v>0</v>
      </c>
      <c r="AJ343" s="181">
        <v>0</v>
      </c>
      <c r="AK343" s="181">
        <v>0</v>
      </c>
      <c r="AL343" s="181">
        <v>0</v>
      </c>
      <c r="AM343" s="181">
        <v>0</v>
      </c>
      <c r="AN343" s="181">
        <v>0</v>
      </c>
      <c r="AO343" s="181">
        <v>0</v>
      </c>
      <c r="AP343" s="181">
        <v>21926</v>
      </c>
      <c r="AQ343" s="181">
        <v>0</v>
      </c>
      <c r="AR343" s="181">
        <v>10741.8</v>
      </c>
      <c r="AS343" s="181">
        <v>134058.20000000001</v>
      </c>
      <c r="AT343" s="181">
        <v>0</v>
      </c>
      <c r="AU343" s="181">
        <v>17640</v>
      </c>
      <c r="AV343" s="181">
        <v>6440</v>
      </c>
      <c r="AW343" s="181">
        <v>0</v>
      </c>
      <c r="AX343" s="181">
        <v>0</v>
      </c>
      <c r="AY343" s="181">
        <v>0</v>
      </c>
      <c r="AZ343" s="181">
        <v>0</v>
      </c>
      <c r="BA343" s="181">
        <v>0</v>
      </c>
      <c r="BB343" s="181">
        <v>0</v>
      </c>
      <c r="BC343" s="181">
        <v>0</v>
      </c>
      <c r="BD343" s="181">
        <v>0</v>
      </c>
      <c r="BE343" s="181">
        <v>2300</v>
      </c>
      <c r="BF343" s="181">
        <v>0</v>
      </c>
      <c r="BG343" s="181">
        <v>4140</v>
      </c>
      <c r="BH343" s="181">
        <v>0</v>
      </c>
      <c r="BI343" s="181">
        <v>0</v>
      </c>
      <c r="BJ343" s="181">
        <v>0</v>
      </c>
      <c r="BK343" s="181">
        <v>0</v>
      </c>
      <c r="BL343" s="181">
        <v>0</v>
      </c>
      <c r="BM343" s="182" t="s">
        <v>467</v>
      </c>
      <c r="BN343" s="182" t="s">
        <v>467</v>
      </c>
      <c r="BO343" s="182" t="s">
        <v>467</v>
      </c>
      <c r="BP343" s="182" t="s">
        <v>467</v>
      </c>
      <c r="BQ343" s="182" t="s">
        <v>467</v>
      </c>
      <c r="BR343" s="182" t="s">
        <v>467</v>
      </c>
      <c r="BS343" s="182" t="s">
        <v>467</v>
      </c>
      <c r="BT343" s="182" t="s">
        <v>467</v>
      </c>
      <c r="BU343" s="182" t="s">
        <v>467</v>
      </c>
      <c r="BV343" s="182" t="s">
        <v>467</v>
      </c>
      <c r="BW343" s="182" t="s">
        <v>467</v>
      </c>
      <c r="BX343" s="182" t="s">
        <v>467</v>
      </c>
      <c r="BY343" s="182" t="s">
        <v>467</v>
      </c>
      <c r="BZ343" s="181">
        <v>0</v>
      </c>
      <c r="CA343" s="181">
        <v>0</v>
      </c>
      <c r="CB343" s="181">
        <v>0</v>
      </c>
      <c r="CC343" s="181">
        <v>0</v>
      </c>
      <c r="CD343" s="181">
        <v>0</v>
      </c>
      <c r="CE343" s="181">
        <v>0</v>
      </c>
      <c r="CF343" s="181">
        <v>0</v>
      </c>
      <c r="CG343" s="181">
        <v>0</v>
      </c>
      <c r="CH343" s="181">
        <v>0</v>
      </c>
      <c r="CI343" s="181">
        <v>0</v>
      </c>
      <c r="CJ343" s="181">
        <v>0</v>
      </c>
      <c r="CK343" s="181">
        <v>0</v>
      </c>
      <c r="CL343" s="181">
        <v>0</v>
      </c>
      <c r="CM343" s="181">
        <v>0</v>
      </c>
      <c r="CN343" s="181">
        <v>0</v>
      </c>
      <c r="CO343" s="181">
        <v>0</v>
      </c>
      <c r="CP343" s="181">
        <v>0</v>
      </c>
      <c r="CQ343" s="182" t="s">
        <v>467</v>
      </c>
      <c r="CR343" s="182" t="s">
        <v>467</v>
      </c>
      <c r="CS343" s="182" t="s">
        <v>467</v>
      </c>
      <c r="CT343" s="181">
        <v>0</v>
      </c>
      <c r="CU343" s="181">
        <v>0</v>
      </c>
      <c r="CV343" s="181">
        <v>0</v>
      </c>
      <c r="CW343" s="181">
        <v>0</v>
      </c>
      <c r="CX343" s="181">
        <v>0</v>
      </c>
      <c r="CY343" s="181">
        <v>0</v>
      </c>
      <c r="CZ343" s="182" t="s">
        <v>467</v>
      </c>
      <c r="DA343" s="182" t="s">
        <v>467</v>
      </c>
      <c r="DB343" s="182" t="s">
        <v>467</v>
      </c>
      <c r="DC343" s="181">
        <v>0</v>
      </c>
      <c r="DD343" s="181">
        <v>0</v>
      </c>
      <c r="DE343" s="181">
        <v>0</v>
      </c>
      <c r="DF343" s="181">
        <v>0</v>
      </c>
      <c r="DG343" s="183">
        <v>0</v>
      </c>
    </row>
    <row r="344" spans="1:111">
      <c r="A344" s="334" t="s">
        <v>1170</v>
      </c>
      <c r="B344" s="335" t="s">
        <v>504</v>
      </c>
      <c r="C344" s="335" t="s">
        <v>504</v>
      </c>
      <c r="D344" s="253" t="s">
        <v>638</v>
      </c>
      <c r="E344" s="181">
        <v>14600</v>
      </c>
      <c r="F344" s="181">
        <v>0</v>
      </c>
      <c r="G344" s="181">
        <v>0</v>
      </c>
      <c r="H344" s="181">
        <v>0</v>
      </c>
      <c r="I344" s="181">
        <v>0</v>
      </c>
      <c r="J344" s="181">
        <v>0</v>
      </c>
      <c r="K344" s="181">
        <v>0</v>
      </c>
      <c r="L344" s="181">
        <v>0</v>
      </c>
      <c r="M344" s="181">
        <v>0</v>
      </c>
      <c r="N344" s="181">
        <v>0</v>
      </c>
      <c r="O344" s="181">
        <v>0</v>
      </c>
      <c r="P344" s="181">
        <v>0</v>
      </c>
      <c r="Q344" s="181">
        <v>0</v>
      </c>
      <c r="R344" s="181">
        <v>0</v>
      </c>
      <c r="S344" s="181">
        <v>0</v>
      </c>
      <c r="T344" s="181">
        <v>14600</v>
      </c>
      <c r="U344" s="181">
        <v>14100</v>
      </c>
      <c r="V344" s="181">
        <v>500</v>
      </c>
      <c r="W344" s="181">
        <v>0</v>
      </c>
      <c r="X344" s="181">
        <v>0</v>
      </c>
      <c r="Y344" s="181">
        <v>0</v>
      </c>
      <c r="Z344" s="181">
        <v>0</v>
      </c>
      <c r="AA344" s="181">
        <v>0</v>
      </c>
      <c r="AB344" s="181">
        <v>0</v>
      </c>
      <c r="AC344" s="181">
        <v>0</v>
      </c>
      <c r="AD344" s="181">
        <v>0</v>
      </c>
      <c r="AE344" s="181">
        <v>0</v>
      </c>
      <c r="AF344" s="181">
        <v>0</v>
      </c>
      <c r="AG344" s="181">
        <v>0</v>
      </c>
      <c r="AH344" s="181">
        <v>0</v>
      </c>
      <c r="AI344" s="181">
        <v>0</v>
      </c>
      <c r="AJ344" s="181">
        <v>0</v>
      </c>
      <c r="AK344" s="181">
        <v>0</v>
      </c>
      <c r="AL344" s="181">
        <v>0</v>
      </c>
      <c r="AM344" s="181">
        <v>0</v>
      </c>
      <c r="AN344" s="181">
        <v>0</v>
      </c>
      <c r="AO344" s="181">
        <v>0</v>
      </c>
      <c r="AP344" s="181">
        <v>0</v>
      </c>
      <c r="AQ344" s="181">
        <v>0</v>
      </c>
      <c r="AR344" s="181">
        <v>0</v>
      </c>
      <c r="AS344" s="181">
        <v>0</v>
      </c>
      <c r="AT344" s="181">
        <v>0</v>
      </c>
      <c r="AU344" s="181">
        <v>0</v>
      </c>
      <c r="AV344" s="181">
        <v>0</v>
      </c>
      <c r="AW344" s="181">
        <v>0</v>
      </c>
      <c r="AX344" s="181">
        <v>0</v>
      </c>
      <c r="AY344" s="181">
        <v>0</v>
      </c>
      <c r="AZ344" s="181">
        <v>0</v>
      </c>
      <c r="BA344" s="181">
        <v>0</v>
      </c>
      <c r="BB344" s="181">
        <v>0</v>
      </c>
      <c r="BC344" s="181">
        <v>0</v>
      </c>
      <c r="BD344" s="181">
        <v>0</v>
      </c>
      <c r="BE344" s="181">
        <v>0</v>
      </c>
      <c r="BF344" s="181">
        <v>0</v>
      </c>
      <c r="BG344" s="181">
        <v>0</v>
      </c>
      <c r="BH344" s="181">
        <v>0</v>
      </c>
      <c r="BI344" s="181">
        <v>0</v>
      </c>
      <c r="BJ344" s="181">
        <v>0</v>
      </c>
      <c r="BK344" s="181">
        <v>0</v>
      </c>
      <c r="BL344" s="181">
        <v>0</v>
      </c>
      <c r="BM344" s="182" t="s">
        <v>467</v>
      </c>
      <c r="BN344" s="182" t="s">
        <v>467</v>
      </c>
      <c r="BO344" s="182" t="s">
        <v>467</v>
      </c>
      <c r="BP344" s="182" t="s">
        <v>467</v>
      </c>
      <c r="BQ344" s="182" t="s">
        <v>467</v>
      </c>
      <c r="BR344" s="182" t="s">
        <v>467</v>
      </c>
      <c r="BS344" s="182" t="s">
        <v>467</v>
      </c>
      <c r="BT344" s="182" t="s">
        <v>467</v>
      </c>
      <c r="BU344" s="182" t="s">
        <v>467</v>
      </c>
      <c r="BV344" s="182" t="s">
        <v>467</v>
      </c>
      <c r="BW344" s="182" t="s">
        <v>467</v>
      </c>
      <c r="BX344" s="182" t="s">
        <v>467</v>
      </c>
      <c r="BY344" s="182" t="s">
        <v>467</v>
      </c>
      <c r="BZ344" s="181">
        <v>0</v>
      </c>
      <c r="CA344" s="181">
        <v>0</v>
      </c>
      <c r="CB344" s="181">
        <v>0</v>
      </c>
      <c r="CC344" s="181">
        <v>0</v>
      </c>
      <c r="CD344" s="181">
        <v>0</v>
      </c>
      <c r="CE344" s="181">
        <v>0</v>
      </c>
      <c r="CF344" s="181">
        <v>0</v>
      </c>
      <c r="CG344" s="181">
        <v>0</v>
      </c>
      <c r="CH344" s="181">
        <v>0</v>
      </c>
      <c r="CI344" s="181">
        <v>0</v>
      </c>
      <c r="CJ344" s="181">
        <v>0</v>
      </c>
      <c r="CK344" s="181">
        <v>0</v>
      </c>
      <c r="CL344" s="181">
        <v>0</v>
      </c>
      <c r="CM344" s="181">
        <v>0</v>
      </c>
      <c r="CN344" s="181">
        <v>0</v>
      </c>
      <c r="CO344" s="181">
        <v>0</v>
      </c>
      <c r="CP344" s="181">
        <v>0</v>
      </c>
      <c r="CQ344" s="182" t="s">
        <v>467</v>
      </c>
      <c r="CR344" s="182" t="s">
        <v>467</v>
      </c>
      <c r="CS344" s="182" t="s">
        <v>467</v>
      </c>
      <c r="CT344" s="181">
        <v>0</v>
      </c>
      <c r="CU344" s="181">
        <v>0</v>
      </c>
      <c r="CV344" s="181">
        <v>0</v>
      </c>
      <c r="CW344" s="181">
        <v>0</v>
      </c>
      <c r="CX344" s="181">
        <v>0</v>
      </c>
      <c r="CY344" s="181">
        <v>0</v>
      </c>
      <c r="CZ344" s="182" t="s">
        <v>467</v>
      </c>
      <c r="DA344" s="182" t="s">
        <v>467</v>
      </c>
      <c r="DB344" s="182" t="s">
        <v>467</v>
      </c>
      <c r="DC344" s="181">
        <v>0</v>
      </c>
      <c r="DD344" s="181">
        <v>0</v>
      </c>
      <c r="DE344" s="181">
        <v>0</v>
      </c>
      <c r="DF344" s="181">
        <v>0</v>
      </c>
      <c r="DG344" s="183">
        <v>0</v>
      </c>
    </row>
    <row r="345" spans="1:111">
      <c r="A345" s="334" t="s">
        <v>1173</v>
      </c>
      <c r="B345" s="335" t="s">
        <v>504</v>
      </c>
      <c r="C345" s="335" t="s">
        <v>504</v>
      </c>
      <c r="D345" s="253" t="s">
        <v>1174</v>
      </c>
      <c r="E345" s="181">
        <v>344277</v>
      </c>
      <c r="F345" s="181">
        <v>320345</v>
      </c>
      <c r="G345" s="181">
        <v>137340</v>
      </c>
      <c r="H345" s="181">
        <v>0</v>
      </c>
      <c r="I345" s="181">
        <v>0</v>
      </c>
      <c r="J345" s="181">
        <v>20000</v>
      </c>
      <c r="K345" s="181">
        <v>111684</v>
      </c>
      <c r="L345" s="181">
        <v>0</v>
      </c>
      <c r="M345" s="181">
        <v>0</v>
      </c>
      <c r="N345" s="181">
        <v>0</v>
      </c>
      <c r="O345" s="181">
        <v>0</v>
      </c>
      <c r="P345" s="181">
        <v>1321</v>
      </c>
      <c r="Q345" s="181">
        <v>0</v>
      </c>
      <c r="R345" s="181">
        <v>0</v>
      </c>
      <c r="S345" s="181">
        <v>50000</v>
      </c>
      <c r="T345" s="181">
        <v>23932</v>
      </c>
      <c r="U345" s="181">
        <v>11050</v>
      </c>
      <c r="V345" s="181">
        <v>0</v>
      </c>
      <c r="W345" s="181">
        <v>0</v>
      </c>
      <c r="X345" s="181">
        <v>0</v>
      </c>
      <c r="Y345" s="181">
        <v>0</v>
      </c>
      <c r="Z345" s="181">
        <v>0</v>
      </c>
      <c r="AA345" s="181">
        <v>0</v>
      </c>
      <c r="AB345" s="181">
        <v>0</v>
      </c>
      <c r="AC345" s="181">
        <v>7200</v>
      </c>
      <c r="AD345" s="181">
        <v>0</v>
      </c>
      <c r="AE345" s="181">
        <v>0</v>
      </c>
      <c r="AF345" s="181">
        <v>0</v>
      </c>
      <c r="AG345" s="181">
        <v>0</v>
      </c>
      <c r="AH345" s="181">
        <v>0</v>
      </c>
      <c r="AI345" s="181">
        <v>0</v>
      </c>
      <c r="AJ345" s="181">
        <v>0</v>
      </c>
      <c r="AK345" s="181">
        <v>0</v>
      </c>
      <c r="AL345" s="181">
        <v>0</v>
      </c>
      <c r="AM345" s="181">
        <v>0</v>
      </c>
      <c r="AN345" s="181">
        <v>0</v>
      </c>
      <c r="AO345" s="181">
        <v>0</v>
      </c>
      <c r="AP345" s="181">
        <v>5282</v>
      </c>
      <c r="AQ345" s="181">
        <v>400</v>
      </c>
      <c r="AR345" s="181">
        <v>0</v>
      </c>
      <c r="AS345" s="181">
        <v>0</v>
      </c>
      <c r="AT345" s="181">
        <v>0</v>
      </c>
      <c r="AU345" s="181">
        <v>0</v>
      </c>
      <c r="AV345" s="181">
        <v>0</v>
      </c>
      <c r="AW345" s="181">
        <v>0</v>
      </c>
      <c r="AX345" s="181">
        <v>0</v>
      </c>
      <c r="AY345" s="181">
        <v>0</v>
      </c>
      <c r="AZ345" s="181">
        <v>0</v>
      </c>
      <c r="BA345" s="181">
        <v>0</v>
      </c>
      <c r="BB345" s="181">
        <v>0</v>
      </c>
      <c r="BC345" s="181">
        <v>0</v>
      </c>
      <c r="BD345" s="181">
        <v>0</v>
      </c>
      <c r="BE345" s="181">
        <v>0</v>
      </c>
      <c r="BF345" s="181">
        <v>0</v>
      </c>
      <c r="BG345" s="181">
        <v>0</v>
      </c>
      <c r="BH345" s="181">
        <v>0</v>
      </c>
      <c r="BI345" s="181">
        <v>0</v>
      </c>
      <c r="BJ345" s="181">
        <v>0</v>
      </c>
      <c r="BK345" s="181">
        <v>0</v>
      </c>
      <c r="BL345" s="181">
        <v>0</v>
      </c>
      <c r="BM345" s="182" t="s">
        <v>467</v>
      </c>
      <c r="BN345" s="182" t="s">
        <v>467</v>
      </c>
      <c r="BO345" s="182" t="s">
        <v>467</v>
      </c>
      <c r="BP345" s="182" t="s">
        <v>467</v>
      </c>
      <c r="BQ345" s="182" t="s">
        <v>467</v>
      </c>
      <c r="BR345" s="182" t="s">
        <v>467</v>
      </c>
      <c r="BS345" s="182" t="s">
        <v>467</v>
      </c>
      <c r="BT345" s="182" t="s">
        <v>467</v>
      </c>
      <c r="BU345" s="182" t="s">
        <v>467</v>
      </c>
      <c r="BV345" s="182" t="s">
        <v>467</v>
      </c>
      <c r="BW345" s="182" t="s">
        <v>467</v>
      </c>
      <c r="BX345" s="182" t="s">
        <v>467</v>
      </c>
      <c r="BY345" s="182" t="s">
        <v>467</v>
      </c>
      <c r="BZ345" s="181">
        <v>0</v>
      </c>
      <c r="CA345" s="181">
        <v>0</v>
      </c>
      <c r="CB345" s="181">
        <v>0</v>
      </c>
      <c r="CC345" s="181">
        <v>0</v>
      </c>
      <c r="CD345" s="181">
        <v>0</v>
      </c>
      <c r="CE345" s="181">
        <v>0</v>
      </c>
      <c r="CF345" s="181">
        <v>0</v>
      </c>
      <c r="CG345" s="181">
        <v>0</v>
      </c>
      <c r="CH345" s="181">
        <v>0</v>
      </c>
      <c r="CI345" s="181">
        <v>0</v>
      </c>
      <c r="CJ345" s="181">
        <v>0</v>
      </c>
      <c r="CK345" s="181">
        <v>0</v>
      </c>
      <c r="CL345" s="181">
        <v>0</v>
      </c>
      <c r="CM345" s="181">
        <v>0</v>
      </c>
      <c r="CN345" s="181">
        <v>0</v>
      </c>
      <c r="CO345" s="181">
        <v>0</v>
      </c>
      <c r="CP345" s="181">
        <v>0</v>
      </c>
      <c r="CQ345" s="182" t="s">
        <v>467</v>
      </c>
      <c r="CR345" s="182" t="s">
        <v>467</v>
      </c>
      <c r="CS345" s="182" t="s">
        <v>467</v>
      </c>
      <c r="CT345" s="181">
        <v>0</v>
      </c>
      <c r="CU345" s="181">
        <v>0</v>
      </c>
      <c r="CV345" s="181">
        <v>0</v>
      </c>
      <c r="CW345" s="181">
        <v>0</v>
      </c>
      <c r="CX345" s="181">
        <v>0</v>
      </c>
      <c r="CY345" s="181">
        <v>0</v>
      </c>
      <c r="CZ345" s="182" t="s">
        <v>467</v>
      </c>
      <c r="DA345" s="182" t="s">
        <v>467</v>
      </c>
      <c r="DB345" s="182" t="s">
        <v>467</v>
      </c>
      <c r="DC345" s="181">
        <v>0</v>
      </c>
      <c r="DD345" s="181">
        <v>0</v>
      </c>
      <c r="DE345" s="181">
        <v>0</v>
      </c>
      <c r="DF345" s="181">
        <v>0</v>
      </c>
      <c r="DG345" s="183">
        <v>0</v>
      </c>
    </row>
    <row r="346" spans="1:111">
      <c r="A346" s="334" t="s">
        <v>1175</v>
      </c>
      <c r="B346" s="335" t="s">
        <v>504</v>
      </c>
      <c r="C346" s="335" t="s">
        <v>504</v>
      </c>
      <c r="D346" s="253" t="s">
        <v>625</v>
      </c>
      <c r="E346" s="181">
        <v>5282</v>
      </c>
      <c r="F346" s="181">
        <v>0</v>
      </c>
      <c r="G346" s="181">
        <v>0</v>
      </c>
      <c r="H346" s="181">
        <v>0</v>
      </c>
      <c r="I346" s="181">
        <v>0</v>
      </c>
      <c r="J346" s="181">
        <v>0</v>
      </c>
      <c r="K346" s="181">
        <v>0</v>
      </c>
      <c r="L346" s="181">
        <v>0</v>
      </c>
      <c r="M346" s="181">
        <v>0</v>
      </c>
      <c r="N346" s="181">
        <v>0</v>
      </c>
      <c r="O346" s="181">
        <v>0</v>
      </c>
      <c r="P346" s="181">
        <v>0</v>
      </c>
      <c r="Q346" s="181">
        <v>0</v>
      </c>
      <c r="R346" s="181">
        <v>0</v>
      </c>
      <c r="S346" s="181">
        <v>0</v>
      </c>
      <c r="T346" s="181">
        <v>5282</v>
      </c>
      <c r="U346" s="181">
        <v>0</v>
      </c>
      <c r="V346" s="181">
        <v>0</v>
      </c>
      <c r="W346" s="181">
        <v>0</v>
      </c>
      <c r="X346" s="181">
        <v>0</v>
      </c>
      <c r="Y346" s="181">
        <v>0</v>
      </c>
      <c r="Z346" s="181">
        <v>0</v>
      </c>
      <c r="AA346" s="181">
        <v>0</v>
      </c>
      <c r="AB346" s="181">
        <v>0</v>
      </c>
      <c r="AC346" s="181">
        <v>0</v>
      </c>
      <c r="AD346" s="181">
        <v>0</v>
      </c>
      <c r="AE346" s="181">
        <v>0</v>
      </c>
      <c r="AF346" s="181">
        <v>0</v>
      </c>
      <c r="AG346" s="181">
        <v>0</v>
      </c>
      <c r="AH346" s="181">
        <v>0</v>
      </c>
      <c r="AI346" s="181">
        <v>0</v>
      </c>
      <c r="AJ346" s="181">
        <v>0</v>
      </c>
      <c r="AK346" s="181">
        <v>0</v>
      </c>
      <c r="AL346" s="181">
        <v>0</v>
      </c>
      <c r="AM346" s="181">
        <v>0</v>
      </c>
      <c r="AN346" s="181">
        <v>0</v>
      </c>
      <c r="AO346" s="181">
        <v>0</v>
      </c>
      <c r="AP346" s="181">
        <v>5282</v>
      </c>
      <c r="AQ346" s="181">
        <v>0</v>
      </c>
      <c r="AR346" s="181">
        <v>0</v>
      </c>
      <c r="AS346" s="181">
        <v>0</v>
      </c>
      <c r="AT346" s="181">
        <v>0</v>
      </c>
      <c r="AU346" s="181">
        <v>0</v>
      </c>
      <c r="AV346" s="181">
        <v>0</v>
      </c>
      <c r="AW346" s="181">
        <v>0</v>
      </c>
      <c r="AX346" s="181">
        <v>0</v>
      </c>
      <c r="AY346" s="181">
        <v>0</v>
      </c>
      <c r="AZ346" s="181">
        <v>0</v>
      </c>
      <c r="BA346" s="181">
        <v>0</v>
      </c>
      <c r="BB346" s="181">
        <v>0</v>
      </c>
      <c r="BC346" s="181">
        <v>0</v>
      </c>
      <c r="BD346" s="181">
        <v>0</v>
      </c>
      <c r="BE346" s="181">
        <v>0</v>
      </c>
      <c r="BF346" s="181">
        <v>0</v>
      </c>
      <c r="BG346" s="181">
        <v>0</v>
      </c>
      <c r="BH346" s="181">
        <v>0</v>
      </c>
      <c r="BI346" s="181">
        <v>0</v>
      </c>
      <c r="BJ346" s="181">
        <v>0</v>
      </c>
      <c r="BK346" s="181">
        <v>0</v>
      </c>
      <c r="BL346" s="181">
        <v>0</v>
      </c>
      <c r="BM346" s="182" t="s">
        <v>467</v>
      </c>
      <c r="BN346" s="182" t="s">
        <v>467</v>
      </c>
      <c r="BO346" s="182" t="s">
        <v>467</v>
      </c>
      <c r="BP346" s="182" t="s">
        <v>467</v>
      </c>
      <c r="BQ346" s="182" t="s">
        <v>467</v>
      </c>
      <c r="BR346" s="182" t="s">
        <v>467</v>
      </c>
      <c r="BS346" s="182" t="s">
        <v>467</v>
      </c>
      <c r="BT346" s="182" t="s">
        <v>467</v>
      </c>
      <c r="BU346" s="182" t="s">
        <v>467</v>
      </c>
      <c r="BV346" s="182" t="s">
        <v>467</v>
      </c>
      <c r="BW346" s="182" t="s">
        <v>467</v>
      </c>
      <c r="BX346" s="182" t="s">
        <v>467</v>
      </c>
      <c r="BY346" s="182" t="s">
        <v>467</v>
      </c>
      <c r="BZ346" s="181">
        <v>0</v>
      </c>
      <c r="CA346" s="181">
        <v>0</v>
      </c>
      <c r="CB346" s="181">
        <v>0</v>
      </c>
      <c r="CC346" s="181">
        <v>0</v>
      </c>
      <c r="CD346" s="181">
        <v>0</v>
      </c>
      <c r="CE346" s="181">
        <v>0</v>
      </c>
      <c r="CF346" s="181">
        <v>0</v>
      </c>
      <c r="CG346" s="181">
        <v>0</v>
      </c>
      <c r="CH346" s="181">
        <v>0</v>
      </c>
      <c r="CI346" s="181">
        <v>0</v>
      </c>
      <c r="CJ346" s="181">
        <v>0</v>
      </c>
      <c r="CK346" s="181">
        <v>0</v>
      </c>
      <c r="CL346" s="181">
        <v>0</v>
      </c>
      <c r="CM346" s="181">
        <v>0</v>
      </c>
      <c r="CN346" s="181">
        <v>0</v>
      </c>
      <c r="CO346" s="181">
        <v>0</v>
      </c>
      <c r="CP346" s="181">
        <v>0</v>
      </c>
      <c r="CQ346" s="182" t="s">
        <v>467</v>
      </c>
      <c r="CR346" s="182" t="s">
        <v>467</v>
      </c>
      <c r="CS346" s="182" t="s">
        <v>467</v>
      </c>
      <c r="CT346" s="181">
        <v>0</v>
      </c>
      <c r="CU346" s="181">
        <v>0</v>
      </c>
      <c r="CV346" s="181">
        <v>0</v>
      </c>
      <c r="CW346" s="181">
        <v>0</v>
      </c>
      <c r="CX346" s="181">
        <v>0</v>
      </c>
      <c r="CY346" s="181">
        <v>0</v>
      </c>
      <c r="CZ346" s="182" t="s">
        <v>467</v>
      </c>
      <c r="DA346" s="182" t="s">
        <v>467</v>
      </c>
      <c r="DB346" s="182" t="s">
        <v>467</v>
      </c>
      <c r="DC346" s="181">
        <v>0</v>
      </c>
      <c r="DD346" s="181">
        <v>0</v>
      </c>
      <c r="DE346" s="181">
        <v>0</v>
      </c>
      <c r="DF346" s="181">
        <v>0</v>
      </c>
      <c r="DG346" s="183">
        <v>0</v>
      </c>
    </row>
    <row r="347" spans="1:111">
      <c r="A347" s="334" t="s">
        <v>1176</v>
      </c>
      <c r="B347" s="335" t="s">
        <v>504</v>
      </c>
      <c r="C347" s="335" t="s">
        <v>504</v>
      </c>
      <c r="D347" s="253" t="s">
        <v>1177</v>
      </c>
      <c r="E347" s="181">
        <v>338995</v>
      </c>
      <c r="F347" s="181">
        <v>320345</v>
      </c>
      <c r="G347" s="181">
        <v>137340</v>
      </c>
      <c r="H347" s="181">
        <v>0</v>
      </c>
      <c r="I347" s="181">
        <v>0</v>
      </c>
      <c r="J347" s="181">
        <v>20000</v>
      </c>
      <c r="K347" s="181">
        <v>111684</v>
      </c>
      <c r="L347" s="181">
        <v>0</v>
      </c>
      <c r="M347" s="181">
        <v>0</v>
      </c>
      <c r="N347" s="181">
        <v>0</v>
      </c>
      <c r="O347" s="181">
        <v>0</v>
      </c>
      <c r="P347" s="181">
        <v>1321</v>
      </c>
      <c r="Q347" s="181">
        <v>0</v>
      </c>
      <c r="R347" s="181">
        <v>0</v>
      </c>
      <c r="S347" s="181">
        <v>50000</v>
      </c>
      <c r="T347" s="181">
        <v>18650</v>
      </c>
      <c r="U347" s="181">
        <v>11050</v>
      </c>
      <c r="V347" s="181">
        <v>0</v>
      </c>
      <c r="W347" s="181">
        <v>0</v>
      </c>
      <c r="X347" s="181">
        <v>0</v>
      </c>
      <c r="Y347" s="181">
        <v>0</v>
      </c>
      <c r="Z347" s="181">
        <v>0</v>
      </c>
      <c r="AA347" s="181">
        <v>0</v>
      </c>
      <c r="AB347" s="181">
        <v>0</v>
      </c>
      <c r="AC347" s="181">
        <v>7200</v>
      </c>
      <c r="AD347" s="181">
        <v>0</v>
      </c>
      <c r="AE347" s="181">
        <v>0</v>
      </c>
      <c r="AF347" s="181">
        <v>0</v>
      </c>
      <c r="AG347" s="181">
        <v>0</v>
      </c>
      <c r="AH347" s="181">
        <v>0</v>
      </c>
      <c r="AI347" s="181">
        <v>0</v>
      </c>
      <c r="AJ347" s="181">
        <v>0</v>
      </c>
      <c r="AK347" s="181">
        <v>0</v>
      </c>
      <c r="AL347" s="181">
        <v>0</v>
      </c>
      <c r="AM347" s="181">
        <v>0</v>
      </c>
      <c r="AN347" s="181">
        <v>0</v>
      </c>
      <c r="AO347" s="181">
        <v>0</v>
      </c>
      <c r="AP347" s="181">
        <v>0</v>
      </c>
      <c r="AQ347" s="181">
        <v>400</v>
      </c>
      <c r="AR347" s="181">
        <v>0</v>
      </c>
      <c r="AS347" s="181">
        <v>0</v>
      </c>
      <c r="AT347" s="181">
        <v>0</v>
      </c>
      <c r="AU347" s="181">
        <v>0</v>
      </c>
      <c r="AV347" s="181">
        <v>0</v>
      </c>
      <c r="AW347" s="181">
        <v>0</v>
      </c>
      <c r="AX347" s="181">
        <v>0</v>
      </c>
      <c r="AY347" s="181">
        <v>0</v>
      </c>
      <c r="AZ347" s="181">
        <v>0</v>
      </c>
      <c r="BA347" s="181">
        <v>0</v>
      </c>
      <c r="BB347" s="181">
        <v>0</v>
      </c>
      <c r="BC347" s="181">
        <v>0</v>
      </c>
      <c r="BD347" s="181">
        <v>0</v>
      </c>
      <c r="BE347" s="181">
        <v>0</v>
      </c>
      <c r="BF347" s="181">
        <v>0</v>
      </c>
      <c r="BG347" s="181">
        <v>0</v>
      </c>
      <c r="BH347" s="181">
        <v>0</v>
      </c>
      <c r="BI347" s="181">
        <v>0</v>
      </c>
      <c r="BJ347" s="181">
        <v>0</v>
      </c>
      <c r="BK347" s="181">
        <v>0</v>
      </c>
      <c r="BL347" s="181">
        <v>0</v>
      </c>
      <c r="BM347" s="182" t="s">
        <v>467</v>
      </c>
      <c r="BN347" s="182" t="s">
        <v>467</v>
      </c>
      <c r="BO347" s="182" t="s">
        <v>467</v>
      </c>
      <c r="BP347" s="182" t="s">
        <v>467</v>
      </c>
      <c r="BQ347" s="182" t="s">
        <v>467</v>
      </c>
      <c r="BR347" s="182" t="s">
        <v>467</v>
      </c>
      <c r="BS347" s="182" t="s">
        <v>467</v>
      </c>
      <c r="BT347" s="182" t="s">
        <v>467</v>
      </c>
      <c r="BU347" s="182" t="s">
        <v>467</v>
      </c>
      <c r="BV347" s="182" t="s">
        <v>467</v>
      </c>
      <c r="BW347" s="182" t="s">
        <v>467</v>
      </c>
      <c r="BX347" s="182" t="s">
        <v>467</v>
      </c>
      <c r="BY347" s="182" t="s">
        <v>467</v>
      </c>
      <c r="BZ347" s="181">
        <v>0</v>
      </c>
      <c r="CA347" s="181">
        <v>0</v>
      </c>
      <c r="CB347" s="181">
        <v>0</v>
      </c>
      <c r="CC347" s="181">
        <v>0</v>
      </c>
      <c r="CD347" s="181">
        <v>0</v>
      </c>
      <c r="CE347" s="181">
        <v>0</v>
      </c>
      <c r="CF347" s="181">
        <v>0</v>
      </c>
      <c r="CG347" s="181">
        <v>0</v>
      </c>
      <c r="CH347" s="181">
        <v>0</v>
      </c>
      <c r="CI347" s="181">
        <v>0</v>
      </c>
      <c r="CJ347" s="181">
        <v>0</v>
      </c>
      <c r="CK347" s="181">
        <v>0</v>
      </c>
      <c r="CL347" s="181">
        <v>0</v>
      </c>
      <c r="CM347" s="181">
        <v>0</v>
      </c>
      <c r="CN347" s="181">
        <v>0</v>
      </c>
      <c r="CO347" s="181">
        <v>0</v>
      </c>
      <c r="CP347" s="181">
        <v>0</v>
      </c>
      <c r="CQ347" s="182" t="s">
        <v>467</v>
      </c>
      <c r="CR347" s="182" t="s">
        <v>467</v>
      </c>
      <c r="CS347" s="182" t="s">
        <v>467</v>
      </c>
      <c r="CT347" s="181">
        <v>0</v>
      </c>
      <c r="CU347" s="181">
        <v>0</v>
      </c>
      <c r="CV347" s="181">
        <v>0</v>
      </c>
      <c r="CW347" s="181">
        <v>0</v>
      </c>
      <c r="CX347" s="181">
        <v>0</v>
      </c>
      <c r="CY347" s="181">
        <v>0</v>
      </c>
      <c r="CZ347" s="182" t="s">
        <v>467</v>
      </c>
      <c r="DA347" s="182" t="s">
        <v>467</v>
      </c>
      <c r="DB347" s="182" t="s">
        <v>467</v>
      </c>
      <c r="DC347" s="181">
        <v>0</v>
      </c>
      <c r="DD347" s="181">
        <v>0</v>
      </c>
      <c r="DE347" s="181">
        <v>0</v>
      </c>
      <c r="DF347" s="181">
        <v>0</v>
      </c>
      <c r="DG347" s="183">
        <v>0</v>
      </c>
    </row>
    <row r="348" spans="1:111">
      <c r="A348" s="334" t="s">
        <v>1178</v>
      </c>
      <c r="B348" s="335" t="s">
        <v>504</v>
      </c>
      <c r="C348" s="335" t="s">
        <v>504</v>
      </c>
      <c r="D348" s="253" t="s">
        <v>296</v>
      </c>
      <c r="E348" s="181">
        <v>172299164.34</v>
      </c>
      <c r="F348" s="181">
        <v>113453989.42</v>
      </c>
      <c r="G348" s="181">
        <v>4645175.5</v>
      </c>
      <c r="H348" s="181">
        <v>2159519.7000000002</v>
      </c>
      <c r="I348" s="181">
        <v>2027818</v>
      </c>
      <c r="J348" s="181">
        <v>348658</v>
      </c>
      <c r="K348" s="181">
        <v>3589741</v>
      </c>
      <c r="L348" s="181">
        <v>1893661.9</v>
      </c>
      <c r="M348" s="181">
        <v>471933.6</v>
      </c>
      <c r="N348" s="181">
        <v>445430.6</v>
      </c>
      <c r="O348" s="181">
        <v>0</v>
      </c>
      <c r="P348" s="181">
        <v>916580.6</v>
      </c>
      <c r="Q348" s="181">
        <v>95962622.709999993</v>
      </c>
      <c r="R348" s="181">
        <v>0</v>
      </c>
      <c r="S348" s="181">
        <v>992847.81</v>
      </c>
      <c r="T348" s="181">
        <v>8310542.1100000003</v>
      </c>
      <c r="U348" s="181">
        <v>258121.55</v>
      </c>
      <c r="V348" s="181">
        <v>7790</v>
      </c>
      <c r="W348" s="181">
        <v>2475</v>
      </c>
      <c r="X348" s="181">
        <v>2961.2</v>
      </c>
      <c r="Y348" s="181">
        <v>1669.17</v>
      </c>
      <c r="Z348" s="181">
        <v>36434.94</v>
      </c>
      <c r="AA348" s="181">
        <v>236574.49</v>
      </c>
      <c r="AB348" s="181">
        <v>0</v>
      </c>
      <c r="AC348" s="181">
        <v>0</v>
      </c>
      <c r="AD348" s="181">
        <v>186026.5</v>
      </c>
      <c r="AE348" s="181">
        <v>0</v>
      </c>
      <c r="AF348" s="181">
        <v>2670836.77</v>
      </c>
      <c r="AG348" s="181">
        <v>0</v>
      </c>
      <c r="AH348" s="181">
        <v>9303</v>
      </c>
      <c r="AI348" s="181">
        <v>0</v>
      </c>
      <c r="AJ348" s="181">
        <v>3149</v>
      </c>
      <c r="AK348" s="181">
        <v>0</v>
      </c>
      <c r="AL348" s="181">
        <v>0</v>
      </c>
      <c r="AM348" s="181">
        <v>0</v>
      </c>
      <c r="AN348" s="181">
        <v>1400</v>
      </c>
      <c r="AO348" s="181">
        <v>0</v>
      </c>
      <c r="AP348" s="181">
        <v>212674.16</v>
      </c>
      <c r="AQ348" s="181">
        <v>0</v>
      </c>
      <c r="AR348" s="181">
        <v>65944.44</v>
      </c>
      <c r="AS348" s="181">
        <v>376350</v>
      </c>
      <c r="AT348" s="181">
        <v>3862564.16</v>
      </c>
      <c r="AU348" s="181">
        <v>376267.73</v>
      </c>
      <c r="AV348" s="181">
        <v>394957.52</v>
      </c>
      <c r="AW348" s="181">
        <v>0</v>
      </c>
      <c r="AX348" s="181">
        <v>0</v>
      </c>
      <c r="AY348" s="181">
        <v>0</v>
      </c>
      <c r="AZ348" s="181">
        <v>49800.7</v>
      </c>
      <c r="BA348" s="181">
        <v>118845.29</v>
      </c>
      <c r="BB348" s="181">
        <v>0</v>
      </c>
      <c r="BC348" s="181">
        <v>94785.32</v>
      </c>
      <c r="BD348" s="181">
        <v>0</v>
      </c>
      <c r="BE348" s="181">
        <v>0</v>
      </c>
      <c r="BF348" s="181">
        <v>0</v>
      </c>
      <c r="BG348" s="181">
        <v>131526.21</v>
      </c>
      <c r="BH348" s="181">
        <v>0</v>
      </c>
      <c r="BI348" s="181">
        <v>0</v>
      </c>
      <c r="BJ348" s="181">
        <v>0</v>
      </c>
      <c r="BK348" s="181">
        <v>0</v>
      </c>
      <c r="BL348" s="181">
        <v>0</v>
      </c>
      <c r="BM348" s="182" t="s">
        <v>467</v>
      </c>
      <c r="BN348" s="182" t="s">
        <v>467</v>
      </c>
      <c r="BO348" s="182" t="s">
        <v>467</v>
      </c>
      <c r="BP348" s="182" t="s">
        <v>467</v>
      </c>
      <c r="BQ348" s="182" t="s">
        <v>467</v>
      </c>
      <c r="BR348" s="182" t="s">
        <v>467</v>
      </c>
      <c r="BS348" s="182" t="s">
        <v>467</v>
      </c>
      <c r="BT348" s="182" t="s">
        <v>467</v>
      </c>
      <c r="BU348" s="182" t="s">
        <v>467</v>
      </c>
      <c r="BV348" s="182" t="s">
        <v>467</v>
      </c>
      <c r="BW348" s="182" t="s">
        <v>467</v>
      </c>
      <c r="BX348" s="182" t="s">
        <v>467</v>
      </c>
      <c r="BY348" s="182" t="s">
        <v>467</v>
      </c>
      <c r="BZ348" s="181">
        <v>44980979.829999998</v>
      </c>
      <c r="CA348" s="181">
        <v>0</v>
      </c>
      <c r="CB348" s="181">
        <v>174056</v>
      </c>
      <c r="CC348" s="181">
        <v>44604486.829999998</v>
      </c>
      <c r="CD348" s="181">
        <v>0</v>
      </c>
      <c r="CE348" s="181">
        <v>0</v>
      </c>
      <c r="CF348" s="181">
        <v>202437</v>
      </c>
      <c r="CG348" s="181">
        <v>0</v>
      </c>
      <c r="CH348" s="181">
        <v>0</v>
      </c>
      <c r="CI348" s="181">
        <v>0</v>
      </c>
      <c r="CJ348" s="181">
        <v>0</v>
      </c>
      <c r="CK348" s="181">
        <v>0</v>
      </c>
      <c r="CL348" s="181">
        <v>0</v>
      </c>
      <c r="CM348" s="181">
        <v>0</v>
      </c>
      <c r="CN348" s="181">
        <v>0</v>
      </c>
      <c r="CO348" s="181">
        <v>0</v>
      </c>
      <c r="CP348" s="181">
        <v>0</v>
      </c>
      <c r="CQ348" s="182" t="s">
        <v>467</v>
      </c>
      <c r="CR348" s="182" t="s">
        <v>467</v>
      </c>
      <c r="CS348" s="182" t="s">
        <v>467</v>
      </c>
      <c r="CT348" s="181">
        <v>5158695.46</v>
      </c>
      <c r="CU348" s="181">
        <v>0</v>
      </c>
      <c r="CV348" s="181">
        <v>0</v>
      </c>
      <c r="CW348" s="181">
        <v>5158695.46</v>
      </c>
      <c r="CX348" s="181">
        <v>0</v>
      </c>
      <c r="CY348" s="181">
        <v>0</v>
      </c>
      <c r="CZ348" s="182" t="s">
        <v>467</v>
      </c>
      <c r="DA348" s="182" t="s">
        <v>467</v>
      </c>
      <c r="DB348" s="182" t="s">
        <v>467</v>
      </c>
      <c r="DC348" s="181">
        <v>0</v>
      </c>
      <c r="DD348" s="181">
        <v>0</v>
      </c>
      <c r="DE348" s="181">
        <v>0</v>
      </c>
      <c r="DF348" s="181">
        <v>0</v>
      </c>
      <c r="DG348" s="183">
        <v>0</v>
      </c>
    </row>
    <row r="349" spans="1:111">
      <c r="A349" s="334" t="s">
        <v>1179</v>
      </c>
      <c r="B349" s="335" t="s">
        <v>504</v>
      </c>
      <c r="C349" s="335" t="s">
        <v>504</v>
      </c>
      <c r="D349" s="253" t="s">
        <v>1180</v>
      </c>
      <c r="E349" s="181">
        <v>44580686.829999998</v>
      </c>
      <c r="F349" s="181">
        <v>0</v>
      </c>
      <c r="G349" s="181">
        <v>0</v>
      </c>
      <c r="H349" s="181">
        <v>0</v>
      </c>
      <c r="I349" s="181">
        <v>0</v>
      </c>
      <c r="J349" s="181">
        <v>0</v>
      </c>
      <c r="K349" s="181">
        <v>0</v>
      </c>
      <c r="L349" s="181">
        <v>0</v>
      </c>
      <c r="M349" s="181">
        <v>0</v>
      </c>
      <c r="N349" s="181">
        <v>0</v>
      </c>
      <c r="O349" s="181">
        <v>0</v>
      </c>
      <c r="P349" s="181">
        <v>0</v>
      </c>
      <c r="Q349" s="181">
        <v>0</v>
      </c>
      <c r="R349" s="181">
        <v>0</v>
      </c>
      <c r="S349" s="181">
        <v>0</v>
      </c>
      <c r="T349" s="181">
        <v>0</v>
      </c>
      <c r="U349" s="181">
        <v>0</v>
      </c>
      <c r="V349" s="181">
        <v>0</v>
      </c>
      <c r="W349" s="181">
        <v>0</v>
      </c>
      <c r="X349" s="181">
        <v>0</v>
      </c>
      <c r="Y349" s="181">
        <v>0</v>
      </c>
      <c r="Z349" s="181">
        <v>0</v>
      </c>
      <c r="AA349" s="181">
        <v>0</v>
      </c>
      <c r="AB349" s="181">
        <v>0</v>
      </c>
      <c r="AC349" s="181">
        <v>0</v>
      </c>
      <c r="AD349" s="181">
        <v>0</v>
      </c>
      <c r="AE349" s="181">
        <v>0</v>
      </c>
      <c r="AF349" s="181">
        <v>0</v>
      </c>
      <c r="AG349" s="181">
        <v>0</v>
      </c>
      <c r="AH349" s="181">
        <v>0</v>
      </c>
      <c r="AI349" s="181">
        <v>0</v>
      </c>
      <c r="AJ349" s="181">
        <v>0</v>
      </c>
      <c r="AK349" s="181">
        <v>0</v>
      </c>
      <c r="AL349" s="181">
        <v>0</v>
      </c>
      <c r="AM349" s="181">
        <v>0</v>
      </c>
      <c r="AN349" s="181">
        <v>0</v>
      </c>
      <c r="AO349" s="181">
        <v>0</v>
      </c>
      <c r="AP349" s="181">
        <v>0</v>
      </c>
      <c r="AQ349" s="181">
        <v>0</v>
      </c>
      <c r="AR349" s="181">
        <v>0</v>
      </c>
      <c r="AS349" s="181">
        <v>0</v>
      </c>
      <c r="AT349" s="181">
        <v>0</v>
      </c>
      <c r="AU349" s="181">
        <v>0</v>
      </c>
      <c r="AV349" s="181">
        <v>0</v>
      </c>
      <c r="AW349" s="181">
        <v>0</v>
      </c>
      <c r="AX349" s="181">
        <v>0</v>
      </c>
      <c r="AY349" s="181">
        <v>0</v>
      </c>
      <c r="AZ349" s="181">
        <v>0</v>
      </c>
      <c r="BA349" s="181">
        <v>0</v>
      </c>
      <c r="BB349" s="181">
        <v>0</v>
      </c>
      <c r="BC349" s="181">
        <v>0</v>
      </c>
      <c r="BD349" s="181">
        <v>0</v>
      </c>
      <c r="BE349" s="181">
        <v>0</v>
      </c>
      <c r="BF349" s="181">
        <v>0</v>
      </c>
      <c r="BG349" s="181">
        <v>0</v>
      </c>
      <c r="BH349" s="181">
        <v>0</v>
      </c>
      <c r="BI349" s="181">
        <v>0</v>
      </c>
      <c r="BJ349" s="181">
        <v>0</v>
      </c>
      <c r="BK349" s="181">
        <v>0</v>
      </c>
      <c r="BL349" s="181">
        <v>0</v>
      </c>
      <c r="BM349" s="182" t="s">
        <v>467</v>
      </c>
      <c r="BN349" s="182" t="s">
        <v>467</v>
      </c>
      <c r="BO349" s="182" t="s">
        <v>467</v>
      </c>
      <c r="BP349" s="182" t="s">
        <v>467</v>
      </c>
      <c r="BQ349" s="182" t="s">
        <v>467</v>
      </c>
      <c r="BR349" s="182" t="s">
        <v>467</v>
      </c>
      <c r="BS349" s="182" t="s">
        <v>467</v>
      </c>
      <c r="BT349" s="182" t="s">
        <v>467</v>
      </c>
      <c r="BU349" s="182" t="s">
        <v>467</v>
      </c>
      <c r="BV349" s="182" t="s">
        <v>467</v>
      </c>
      <c r="BW349" s="182" t="s">
        <v>467</v>
      </c>
      <c r="BX349" s="182" t="s">
        <v>467</v>
      </c>
      <c r="BY349" s="182" t="s">
        <v>467</v>
      </c>
      <c r="BZ349" s="181">
        <v>44580686.829999998</v>
      </c>
      <c r="CA349" s="181">
        <v>0</v>
      </c>
      <c r="CB349" s="181">
        <v>0</v>
      </c>
      <c r="CC349" s="181">
        <v>44580686.829999998</v>
      </c>
      <c r="CD349" s="181">
        <v>0</v>
      </c>
      <c r="CE349" s="181">
        <v>0</v>
      </c>
      <c r="CF349" s="181">
        <v>0</v>
      </c>
      <c r="CG349" s="181">
        <v>0</v>
      </c>
      <c r="CH349" s="181">
        <v>0</v>
      </c>
      <c r="CI349" s="181">
        <v>0</v>
      </c>
      <c r="CJ349" s="181">
        <v>0</v>
      </c>
      <c r="CK349" s="181">
        <v>0</v>
      </c>
      <c r="CL349" s="181">
        <v>0</v>
      </c>
      <c r="CM349" s="181">
        <v>0</v>
      </c>
      <c r="CN349" s="181">
        <v>0</v>
      </c>
      <c r="CO349" s="181">
        <v>0</v>
      </c>
      <c r="CP349" s="181">
        <v>0</v>
      </c>
      <c r="CQ349" s="182" t="s">
        <v>467</v>
      </c>
      <c r="CR349" s="182" t="s">
        <v>467</v>
      </c>
      <c r="CS349" s="182" t="s">
        <v>467</v>
      </c>
      <c r="CT349" s="181">
        <v>0</v>
      </c>
      <c r="CU349" s="181">
        <v>0</v>
      </c>
      <c r="CV349" s="181">
        <v>0</v>
      </c>
      <c r="CW349" s="181">
        <v>0</v>
      </c>
      <c r="CX349" s="181">
        <v>0</v>
      </c>
      <c r="CY349" s="181">
        <v>0</v>
      </c>
      <c r="CZ349" s="182" t="s">
        <v>467</v>
      </c>
      <c r="DA349" s="182" t="s">
        <v>467</v>
      </c>
      <c r="DB349" s="182" t="s">
        <v>467</v>
      </c>
      <c r="DC349" s="181">
        <v>0</v>
      </c>
      <c r="DD349" s="181">
        <v>0</v>
      </c>
      <c r="DE349" s="181">
        <v>0</v>
      </c>
      <c r="DF349" s="181">
        <v>0</v>
      </c>
      <c r="DG349" s="183">
        <v>0</v>
      </c>
    </row>
    <row r="350" spans="1:111">
      <c r="A350" s="334" t="s">
        <v>1181</v>
      </c>
      <c r="B350" s="335" t="s">
        <v>504</v>
      </c>
      <c r="C350" s="335" t="s">
        <v>504</v>
      </c>
      <c r="D350" s="253" t="s">
        <v>1182</v>
      </c>
      <c r="E350" s="181">
        <v>44580686.829999998</v>
      </c>
      <c r="F350" s="181">
        <v>0</v>
      </c>
      <c r="G350" s="181">
        <v>0</v>
      </c>
      <c r="H350" s="181">
        <v>0</v>
      </c>
      <c r="I350" s="181">
        <v>0</v>
      </c>
      <c r="J350" s="181">
        <v>0</v>
      </c>
      <c r="K350" s="181">
        <v>0</v>
      </c>
      <c r="L350" s="181">
        <v>0</v>
      </c>
      <c r="M350" s="181">
        <v>0</v>
      </c>
      <c r="N350" s="181">
        <v>0</v>
      </c>
      <c r="O350" s="181">
        <v>0</v>
      </c>
      <c r="P350" s="181">
        <v>0</v>
      </c>
      <c r="Q350" s="181">
        <v>0</v>
      </c>
      <c r="R350" s="181">
        <v>0</v>
      </c>
      <c r="S350" s="181">
        <v>0</v>
      </c>
      <c r="T350" s="181">
        <v>0</v>
      </c>
      <c r="U350" s="181">
        <v>0</v>
      </c>
      <c r="V350" s="181">
        <v>0</v>
      </c>
      <c r="W350" s="181">
        <v>0</v>
      </c>
      <c r="X350" s="181">
        <v>0</v>
      </c>
      <c r="Y350" s="181">
        <v>0</v>
      </c>
      <c r="Z350" s="181">
        <v>0</v>
      </c>
      <c r="AA350" s="181">
        <v>0</v>
      </c>
      <c r="AB350" s="181">
        <v>0</v>
      </c>
      <c r="AC350" s="181">
        <v>0</v>
      </c>
      <c r="AD350" s="181">
        <v>0</v>
      </c>
      <c r="AE350" s="181">
        <v>0</v>
      </c>
      <c r="AF350" s="181">
        <v>0</v>
      </c>
      <c r="AG350" s="181">
        <v>0</v>
      </c>
      <c r="AH350" s="181">
        <v>0</v>
      </c>
      <c r="AI350" s="181">
        <v>0</v>
      </c>
      <c r="AJ350" s="181">
        <v>0</v>
      </c>
      <c r="AK350" s="181">
        <v>0</v>
      </c>
      <c r="AL350" s="181">
        <v>0</v>
      </c>
      <c r="AM350" s="181">
        <v>0</v>
      </c>
      <c r="AN350" s="181">
        <v>0</v>
      </c>
      <c r="AO350" s="181">
        <v>0</v>
      </c>
      <c r="AP350" s="181">
        <v>0</v>
      </c>
      <c r="AQ350" s="181">
        <v>0</v>
      </c>
      <c r="AR350" s="181">
        <v>0</v>
      </c>
      <c r="AS350" s="181">
        <v>0</v>
      </c>
      <c r="AT350" s="181">
        <v>0</v>
      </c>
      <c r="AU350" s="181">
        <v>0</v>
      </c>
      <c r="AV350" s="181">
        <v>0</v>
      </c>
      <c r="AW350" s="181">
        <v>0</v>
      </c>
      <c r="AX350" s="181">
        <v>0</v>
      </c>
      <c r="AY350" s="181">
        <v>0</v>
      </c>
      <c r="AZ350" s="181">
        <v>0</v>
      </c>
      <c r="BA350" s="181">
        <v>0</v>
      </c>
      <c r="BB350" s="181">
        <v>0</v>
      </c>
      <c r="BC350" s="181">
        <v>0</v>
      </c>
      <c r="BD350" s="181">
        <v>0</v>
      </c>
      <c r="BE350" s="181">
        <v>0</v>
      </c>
      <c r="BF350" s="181">
        <v>0</v>
      </c>
      <c r="BG350" s="181">
        <v>0</v>
      </c>
      <c r="BH350" s="181">
        <v>0</v>
      </c>
      <c r="BI350" s="181">
        <v>0</v>
      </c>
      <c r="BJ350" s="181">
        <v>0</v>
      </c>
      <c r="BK350" s="181">
        <v>0</v>
      </c>
      <c r="BL350" s="181">
        <v>0</v>
      </c>
      <c r="BM350" s="182" t="s">
        <v>467</v>
      </c>
      <c r="BN350" s="182" t="s">
        <v>467</v>
      </c>
      <c r="BO350" s="182" t="s">
        <v>467</v>
      </c>
      <c r="BP350" s="182" t="s">
        <v>467</v>
      </c>
      <c r="BQ350" s="182" t="s">
        <v>467</v>
      </c>
      <c r="BR350" s="182" t="s">
        <v>467</v>
      </c>
      <c r="BS350" s="182" t="s">
        <v>467</v>
      </c>
      <c r="BT350" s="182" t="s">
        <v>467</v>
      </c>
      <c r="BU350" s="182" t="s">
        <v>467</v>
      </c>
      <c r="BV350" s="182" t="s">
        <v>467</v>
      </c>
      <c r="BW350" s="182" t="s">
        <v>467</v>
      </c>
      <c r="BX350" s="182" t="s">
        <v>467</v>
      </c>
      <c r="BY350" s="182" t="s">
        <v>467</v>
      </c>
      <c r="BZ350" s="181">
        <v>44580686.829999998</v>
      </c>
      <c r="CA350" s="181">
        <v>0</v>
      </c>
      <c r="CB350" s="181">
        <v>0</v>
      </c>
      <c r="CC350" s="181">
        <v>44580686.829999998</v>
      </c>
      <c r="CD350" s="181">
        <v>0</v>
      </c>
      <c r="CE350" s="181">
        <v>0</v>
      </c>
      <c r="CF350" s="181">
        <v>0</v>
      </c>
      <c r="CG350" s="181">
        <v>0</v>
      </c>
      <c r="CH350" s="181">
        <v>0</v>
      </c>
      <c r="CI350" s="181">
        <v>0</v>
      </c>
      <c r="CJ350" s="181">
        <v>0</v>
      </c>
      <c r="CK350" s="181">
        <v>0</v>
      </c>
      <c r="CL350" s="181">
        <v>0</v>
      </c>
      <c r="CM350" s="181">
        <v>0</v>
      </c>
      <c r="CN350" s="181">
        <v>0</v>
      </c>
      <c r="CO350" s="181">
        <v>0</v>
      </c>
      <c r="CP350" s="181">
        <v>0</v>
      </c>
      <c r="CQ350" s="182" t="s">
        <v>467</v>
      </c>
      <c r="CR350" s="182" t="s">
        <v>467</v>
      </c>
      <c r="CS350" s="182" t="s">
        <v>467</v>
      </c>
      <c r="CT350" s="181">
        <v>0</v>
      </c>
      <c r="CU350" s="181">
        <v>0</v>
      </c>
      <c r="CV350" s="181">
        <v>0</v>
      </c>
      <c r="CW350" s="181">
        <v>0</v>
      </c>
      <c r="CX350" s="181">
        <v>0</v>
      </c>
      <c r="CY350" s="181">
        <v>0</v>
      </c>
      <c r="CZ350" s="182" t="s">
        <v>467</v>
      </c>
      <c r="DA350" s="182" t="s">
        <v>467</v>
      </c>
      <c r="DB350" s="182" t="s">
        <v>467</v>
      </c>
      <c r="DC350" s="181">
        <v>0</v>
      </c>
      <c r="DD350" s="181">
        <v>0</v>
      </c>
      <c r="DE350" s="181">
        <v>0</v>
      </c>
      <c r="DF350" s="181">
        <v>0</v>
      </c>
      <c r="DG350" s="183">
        <v>0</v>
      </c>
    </row>
    <row r="351" spans="1:111">
      <c r="A351" s="334" t="s">
        <v>1185</v>
      </c>
      <c r="B351" s="335" t="s">
        <v>504</v>
      </c>
      <c r="C351" s="335" t="s">
        <v>504</v>
      </c>
      <c r="D351" s="253" t="s">
        <v>1186</v>
      </c>
      <c r="E351" s="181">
        <v>96047682.519999996</v>
      </c>
      <c r="F351" s="181">
        <v>95859276.319999993</v>
      </c>
      <c r="G351" s="181">
        <v>0</v>
      </c>
      <c r="H351" s="181">
        <v>1088440.7</v>
      </c>
      <c r="I351" s="181">
        <v>0</v>
      </c>
      <c r="J351" s="181">
        <v>0</v>
      </c>
      <c r="K351" s="181">
        <v>0</v>
      </c>
      <c r="L351" s="181">
        <v>0</v>
      </c>
      <c r="M351" s="181">
        <v>0</v>
      </c>
      <c r="N351" s="181">
        <v>11648.8</v>
      </c>
      <c r="O351" s="181">
        <v>0</v>
      </c>
      <c r="P351" s="181">
        <v>0</v>
      </c>
      <c r="Q351" s="181">
        <v>94596949.709999993</v>
      </c>
      <c r="R351" s="181">
        <v>0</v>
      </c>
      <c r="S351" s="181">
        <v>162237.10999999999</v>
      </c>
      <c r="T351" s="181">
        <v>0</v>
      </c>
      <c r="U351" s="181">
        <v>0</v>
      </c>
      <c r="V351" s="181">
        <v>0</v>
      </c>
      <c r="W351" s="181">
        <v>0</v>
      </c>
      <c r="X351" s="181">
        <v>0</v>
      </c>
      <c r="Y351" s="181">
        <v>0</v>
      </c>
      <c r="Z351" s="181">
        <v>0</v>
      </c>
      <c r="AA351" s="181">
        <v>0</v>
      </c>
      <c r="AB351" s="181">
        <v>0</v>
      </c>
      <c r="AC351" s="181">
        <v>0</v>
      </c>
      <c r="AD351" s="181">
        <v>0</v>
      </c>
      <c r="AE351" s="181">
        <v>0</v>
      </c>
      <c r="AF351" s="181">
        <v>0</v>
      </c>
      <c r="AG351" s="181">
        <v>0</v>
      </c>
      <c r="AH351" s="181">
        <v>0</v>
      </c>
      <c r="AI351" s="181">
        <v>0</v>
      </c>
      <c r="AJ351" s="181">
        <v>0</v>
      </c>
      <c r="AK351" s="181">
        <v>0</v>
      </c>
      <c r="AL351" s="181">
        <v>0</v>
      </c>
      <c r="AM351" s="181">
        <v>0</v>
      </c>
      <c r="AN351" s="181">
        <v>0</v>
      </c>
      <c r="AO351" s="181">
        <v>0</v>
      </c>
      <c r="AP351" s="181">
        <v>0</v>
      </c>
      <c r="AQ351" s="181">
        <v>0</v>
      </c>
      <c r="AR351" s="181">
        <v>0</v>
      </c>
      <c r="AS351" s="181">
        <v>0</v>
      </c>
      <c r="AT351" s="181">
        <v>0</v>
      </c>
      <c r="AU351" s="181">
        <v>0</v>
      </c>
      <c r="AV351" s="181">
        <v>188406.2</v>
      </c>
      <c r="AW351" s="181">
        <v>0</v>
      </c>
      <c r="AX351" s="181">
        <v>0</v>
      </c>
      <c r="AY351" s="181">
        <v>0</v>
      </c>
      <c r="AZ351" s="181">
        <v>0</v>
      </c>
      <c r="BA351" s="181">
        <v>118845.29</v>
      </c>
      <c r="BB351" s="181">
        <v>0</v>
      </c>
      <c r="BC351" s="181">
        <v>0</v>
      </c>
      <c r="BD351" s="181">
        <v>0</v>
      </c>
      <c r="BE351" s="181">
        <v>0</v>
      </c>
      <c r="BF351" s="181">
        <v>0</v>
      </c>
      <c r="BG351" s="181">
        <v>69560.91</v>
      </c>
      <c r="BH351" s="181">
        <v>0</v>
      </c>
      <c r="BI351" s="181">
        <v>0</v>
      </c>
      <c r="BJ351" s="181">
        <v>0</v>
      </c>
      <c r="BK351" s="181">
        <v>0</v>
      </c>
      <c r="BL351" s="181">
        <v>0</v>
      </c>
      <c r="BM351" s="182" t="s">
        <v>467</v>
      </c>
      <c r="BN351" s="182" t="s">
        <v>467</v>
      </c>
      <c r="BO351" s="182" t="s">
        <v>467</v>
      </c>
      <c r="BP351" s="182" t="s">
        <v>467</v>
      </c>
      <c r="BQ351" s="182" t="s">
        <v>467</v>
      </c>
      <c r="BR351" s="182" t="s">
        <v>467</v>
      </c>
      <c r="BS351" s="182" t="s">
        <v>467</v>
      </c>
      <c r="BT351" s="182" t="s">
        <v>467</v>
      </c>
      <c r="BU351" s="182" t="s">
        <v>467</v>
      </c>
      <c r="BV351" s="182" t="s">
        <v>467</v>
      </c>
      <c r="BW351" s="182" t="s">
        <v>467</v>
      </c>
      <c r="BX351" s="182" t="s">
        <v>467</v>
      </c>
      <c r="BY351" s="182" t="s">
        <v>467</v>
      </c>
      <c r="BZ351" s="181">
        <v>0</v>
      </c>
      <c r="CA351" s="181">
        <v>0</v>
      </c>
      <c r="CB351" s="181">
        <v>0</v>
      </c>
      <c r="CC351" s="181">
        <v>0</v>
      </c>
      <c r="CD351" s="181">
        <v>0</v>
      </c>
      <c r="CE351" s="181">
        <v>0</v>
      </c>
      <c r="CF351" s="181">
        <v>0</v>
      </c>
      <c r="CG351" s="181">
        <v>0</v>
      </c>
      <c r="CH351" s="181">
        <v>0</v>
      </c>
      <c r="CI351" s="181">
        <v>0</v>
      </c>
      <c r="CJ351" s="181">
        <v>0</v>
      </c>
      <c r="CK351" s="181">
        <v>0</v>
      </c>
      <c r="CL351" s="181">
        <v>0</v>
      </c>
      <c r="CM351" s="181">
        <v>0</v>
      </c>
      <c r="CN351" s="181">
        <v>0</v>
      </c>
      <c r="CO351" s="181">
        <v>0</v>
      </c>
      <c r="CP351" s="181">
        <v>0</v>
      </c>
      <c r="CQ351" s="182" t="s">
        <v>467</v>
      </c>
      <c r="CR351" s="182" t="s">
        <v>467</v>
      </c>
      <c r="CS351" s="182" t="s">
        <v>467</v>
      </c>
      <c r="CT351" s="181">
        <v>0</v>
      </c>
      <c r="CU351" s="181">
        <v>0</v>
      </c>
      <c r="CV351" s="181">
        <v>0</v>
      </c>
      <c r="CW351" s="181">
        <v>0</v>
      </c>
      <c r="CX351" s="181">
        <v>0</v>
      </c>
      <c r="CY351" s="181">
        <v>0</v>
      </c>
      <c r="CZ351" s="182" t="s">
        <v>467</v>
      </c>
      <c r="DA351" s="182" t="s">
        <v>467</v>
      </c>
      <c r="DB351" s="182" t="s">
        <v>467</v>
      </c>
      <c r="DC351" s="181">
        <v>0</v>
      </c>
      <c r="DD351" s="181">
        <v>0</v>
      </c>
      <c r="DE351" s="181">
        <v>0</v>
      </c>
      <c r="DF351" s="181">
        <v>0</v>
      </c>
      <c r="DG351" s="183">
        <v>0</v>
      </c>
    </row>
    <row r="352" spans="1:111">
      <c r="A352" s="334" t="s">
        <v>1187</v>
      </c>
      <c r="B352" s="335" t="s">
        <v>504</v>
      </c>
      <c r="C352" s="335" t="s">
        <v>504</v>
      </c>
      <c r="D352" s="253" t="s">
        <v>1188</v>
      </c>
      <c r="E352" s="181">
        <v>92721456.709999993</v>
      </c>
      <c r="F352" s="181">
        <v>92721456.709999993</v>
      </c>
      <c r="G352" s="181">
        <v>0</v>
      </c>
      <c r="H352" s="181">
        <v>0</v>
      </c>
      <c r="I352" s="181">
        <v>0</v>
      </c>
      <c r="J352" s="181">
        <v>0</v>
      </c>
      <c r="K352" s="181">
        <v>0</v>
      </c>
      <c r="L352" s="181">
        <v>0</v>
      </c>
      <c r="M352" s="181">
        <v>0</v>
      </c>
      <c r="N352" s="181">
        <v>0</v>
      </c>
      <c r="O352" s="181">
        <v>0</v>
      </c>
      <c r="P352" s="181">
        <v>0</v>
      </c>
      <c r="Q352" s="181">
        <v>92721456.709999993</v>
      </c>
      <c r="R352" s="181">
        <v>0</v>
      </c>
      <c r="S352" s="181">
        <v>0</v>
      </c>
      <c r="T352" s="181">
        <v>0</v>
      </c>
      <c r="U352" s="181">
        <v>0</v>
      </c>
      <c r="V352" s="181">
        <v>0</v>
      </c>
      <c r="W352" s="181">
        <v>0</v>
      </c>
      <c r="X352" s="181">
        <v>0</v>
      </c>
      <c r="Y352" s="181">
        <v>0</v>
      </c>
      <c r="Z352" s="181">
        <v>0</v>
      </c>
      <c r="AA352" s="181">
        <v>0</v>
      </c>
      <c r="AB352" s="181">
        <v>0</v>
      </c>
      <c r="AC352" s="181">
        <v>0</v>
      </c>
      <c r="AD352" s="181">
        <v>0</v>
      </c>
      <c r="AE352" s="181">
        <v>0</v>
      </c>
      <c r="AF352" s="181">
        <v>0</v>
      </c>
      <c r="AG352" s="181">
        <v>0</v>
      </c>
      <c r="AH352" s="181">
        <v>0</v>
      </c>
      <c r="AI352" s="181">
        <v>0</v>
      </c>
      <c r="AJ352" s="181">
        <v>0</v>
      </c>
      <c r="AK352" s="181">
        <v>0</v>
      </c>
      <c r="AL352" s="181">
        <v>0</v>
      </c>
      <c r="AM352" s="181">
        <v>0</v>
      </c>
      <c r="AN352" s="181">
        <v>0</v>
      </c>
      <c r="AO352" s="181">
        <v>0</v>
      </c>
      <c r="AP352" s="181">
        <v>0</v>
      </c>
      <c r="AQ352" s="181">
        <v>0</v>
      </c>
      <c r="AR352" s="181">
        <v>0</v>
      </c>
      <c r="AS352" s="181">
        <v>0</v>
      </c>
      <c r="AT352" s="181">
        <v>0</v>
      </c>
      <c r="AU352" s="181">
        <v>0</v>
      </c>
      <c r="AV352" s="181">
        <v>0</v>
      </c>
      <c r="AW352" s="181">
        <v>0</v>
      </c>
      <c r="AX352" s="181">
        <v>0</v>
      </c>
      <c r="AY352" s="181">
        <v>0</v>
      </c>
      <c r="AZ352" s="181">
        <v>0</v>
      </c>
      <c r="BA352" s="181">
        <v>0</v>
      </c>
      <c r="BB352" s="181">
        <v>0</v>
      </c>
      <c r="BC352" s="181">
        <v>0</v>
      </c>
      <c r="BD352" s="181">
        <v>0</v>
      </c>
      <c r="BE352" s="181">
        <v>0</v>
      </c>
      <c r="BF352" s="181">
        <v>0</v>
      </c>
      <c r="BG352" s="181">
        <v>0</v>
      </c>
      <c r="BH352" s="181">
        <v>0</v>
      </c>
      <c r="BI352" s="181">
        <v>0</v>
      </c>
      <c r="BJ352" s="181">
        <v>0</v>
      </c>
      <c r="BK352" s="181">
        <v>0</v>
      </c>
      <c r="BL352" s="181">
        <v>0</v>
      </c>
      <c r="BM352" s="182" t="s">
        <v>467</v>
      </c>
      <c r="BN352" s="182" t="s">
        <v>467</v>
      </c>
      <c r="BO352" s="182" t="s">
        <v>467</v>
      </c>
      <c r="BP352" s="182" t="s">
        <v>467</v>
      </c>
      <c r="BQ352" s="182" t="s">
        <v>467</v>
      </c>
      <c r="BR352" s="182" t="s">
        <v>467</v>
      </c>
      <c r="BS352" s="182" t="s">
        <v>467</v>
      </c>
      <c r="BT352" s="182" t="s">
        <v>467</v>
      </c>
      <c r="BU352" s="182" t="s">
        <v>467</v>
      </c>
      <c r="BV352" s="182" t="s">
        <v>467</v>
      </c>
      <c r="BW352" s="182" t="s">
        <v>467</v>
      </c>
      <c r="BX352" s="182" t="s">
        <v>467</v>
      </c>
      <c r="BY352" s="182" t="s">
        <v>467</v>
      </c>
      <c r="BZ352" s="181">
        <v>0</v>
      </c>
      <c r="CA352" s="181">
        <v>0</v>
      </c>
      <c r="CB352" s="181">
        <v>0</v>
      </c>
      <c r="CC352" s="181">
        <v>0</v>
      </c>
      <c r="CD352" s="181">
        <v>0</v>
      </c>
      <c r="CE352" s="181">
        <v>0</v>
      </c>
      <c r="CF352" s="181">
        <v>0</v>
      </c>
      <c r="CG352" s="181">
        <v>0</v>
      </c>
      <c r="CH352" s="181">
        <v>0</v>
      </c>
      <c r="CI352" s="181">
        <v>0</v>
      </c>
      <c r="CJ352" s="181">
        <v>0</v>
      </c>
      <c r="CK352" s="181">
        <v>0</v>
      </c>
      <c r="CL352" s="181">
        <v>0</v>
      </c>
      <c r="CM352" s="181">
        <v>0</v>
      </c>
      <c r="CN352" s="181">
        <v>0</v>
      </c>
      <c r="CO352" s="181">
        <v>0</v>
      </c>
      <c r="CP352" s="181">
        <v>0</v>
      </c>
      <c r="CQ352" s="182" t="s">
        <v>467</v>
      </c>
      <c r="CR352" s="182" t="s">
        <v>467</v>
      </c>
      <c r="CS352" s="182" t="s">
        <v>467</v>
      </c>
      <c r="CT352" s="181">
        <v>0</v>
      </c>
      <c r="CU352" s="181">
        <v>0</v>
      </c>
      <c r="CV352" s="181">
        <v>0</v>
      </c>
      <c r="CW352" s="181">
        <v>0</v>
      </c>
      <c r="CX352" s="181">
        <v>0</v>
      </c>
      <c r="CY352" s="181">
        <v>0</v>
      </c>
      <c r="CZ352" s="182" t="s">
        <v>467</v>
      </c>
      <c r="DA352" s="182" t="s">
        <v>467</v>
      </c>
      <c r="DB352" s="182" t="s">
        <v>467</v>
      </c>
      <c r="DC352" s="181">
        <v>0</v>
      </c>
      <c r="DD352" s="181">
        <v>0</v>
      </c>
      <c r="DE352" s="181">
        <v>0</v>
      </c>
      <c r="DF352" s="181">
        <v>0</v>
      </c>
      <c r="DG352" s="183">
        <v>0</v>
      </c>
    </row>
    <row r="353" spans="1:111">
      <c r="A353" s="334" t="s">
        <v>1189</v>
      </c>
      <c r="B353" s="335" t="s">
        <v>504</v>
      </c>
      <c r="C353" s="335" t="s">
        <v>504</v>
      </c>
      <c r="D353" s="253" t="s">
        <v>1190</v>
      </c>
      <c r="E353" s="181">
        <v>3326225.81</v>
      </c>
      <c r="F353" s="181">
        <v>3137819.61</v>
      </c>
      <c r="G353" s="181">
        <v>0</v>
      </c>
      <c r="H353" s="181">
        <v>1088440.7</v>
      </c>
      <c r="I353" s="181">
        <v>0</v>
      </c>
      <c r="J353" s="181">
        <v>0</v>
      </c>
      <c r="K353" s="181">
        <v>0</v>
      </c>
      <c r="L353" s="181">
        <v>0</v>
      </c>
      <c r="M353" s="181">
        <v>0</v>
      </c>
      <c r="N353" s="181">
        <v>11648.8</v>
      </c>
      <c r="O353" s="181">
        <v>0</v>
      </c>
      <c r="P353" s="181">
        <v>0</v>
      </c>
      <c r="Q353" s="181">
        <v>1875493</v>
      </c>
      <c r="R353" s="181">
        <v>0</v>
      </c>
      <c r="S353" s="181">
        <v>162237.10999999999</v>
      </c>
      <c r="T353" s="181">
        <v>0</v>
      </c>
      <c r="U353" s="181">
        <v>0</v>
      </c>
      <c r="V353" s="181">
        <v>0</v>
      </c>
      <c r="W353" s="181">
        <v>0</v>
      </c>
      <c r="X353" s="181">
        <v>0</v>
      </c>
      <c r="Y353" s="181">
        <v>0</v>
      </c>
      <c r="Z353" s="181">
        <v>0</v>
      </c>
      <c r="AA353" s="181">
        <v>0</v>
      </c>
      <c r="AB353" s="181">
        <v>0</v>
      </c>
      <c r="AC353" s="181">
        <v>0</v>
      </c>
      <c r="AD353" s="181">
        <v>0</v>
      </c>
      <c r="AE353" s="181">
        <v>0</v>
      </c>
      <c r="AF353" s="181">
        <v>0</v>
      </c>
      <c r="AG353" s="181">
        <v>0</v>
      </c>
      <c r="AH353" s="181">
        <v>0</v>
      </c>
      <c r="AI353" s="181">
        <v>0</v>
      </c>
      <c r="AJ353" s="181">
        <v>0</v>
      </c>
      <c r="AK353" s="181">
        <v>0</v>
      </c>
      <c r="AL353" s="181">
        <v>0</v>
      </c>
      <c r="AM353" s="181">
        <v>0</v>
      </c>
      <c r="AN353" s="181">
        <v>0</v>
      </c>
      <c r="AO353" s="181">
        <v>0</v>
      </c>
      <c r="AP353" s="181">
        <v>0</v>
      </c>
      <c r="AQ353" s="181">
        <v>0</v>
      </c>
      <c r="AR353" s="181">
        <v>0</v>
      </c>
      <c r="AS353" s="181">
        <v>0</v>
      </c>
      <c r="AT353" s="181">
        <v>0</v>
      </c>
      <c r="AU353" s="181">
        <v>0</v>
      </c>
      <c r="AV353" s="181">
        <v>188406.2</v>
      </c>
      <c r="AW353" s="181">
        <v>0</v>
      </c>
      <c r="AX353" s="181">
        <v>0</v>
      </c>
      <c r="AY353" s="181">
        <v>0</v>
      </c>
      <c r="AZ353" s="181">
        <v>0</v>
      </c>
      <c r="BA353" s="181">
        <v>118845.29</v>
      </c>
      <c r="BB353" s="181">
        <v>0</v>
      </c>
      <c r="BC353" s="181">
        <v>0</v>
      </c>
      <c r="BD353" s="181">
        <v>0</v>
      </c>
      <c r="BE353" s="181">
        <v>0</v>
      </c>
      <c r="BF353" s="181">
        <v>0</v>
      </c>
      <c r="BG353" s="181">
        <v>69560.91</v>
      </c>
      <c r="BH353" s="181">
        <v>0</v>
      </c>
      <c r="BI353" s="181">
        <v>0</v>
      </c>
      <c r="BJ353" s="181">
        <v>0</v>
      </c>
      <c r="BK353" s="181">
        <v>0</v>
      </c>
      <c r="BL353" s="181">
        <v>0</v>
      </c>
      <c r="BM353" s="182" t="s">
        <v>467</v>
      </c>
      <c r="BN353" s="182" t="s">
        <v>467</v>
      </c>
      <c r="BO353" s="182" t="s">
        <v>467</v>
      </c>
      <c r="BP353" s="182" t="s">
        <v>467</v>
      </c>
      <c r="BQ353" s="182" t="s">
        <v>467</v>
      </c>
      <c r="BR353" s="182" t="s">
        <v>467</v>
      </c>
      <c r="BS353" s="182" t="s">
        <v>467</v>
      </c>
      <c r="BT353" s="182" t="s">
        <v>467</v>
      </c>
      <c r="BU353" s="182" t="s">
        <v>467</v>
      </c>
      <c r="BV353" s="182" t="s">
        <v>467</v>
      </c>
      <c r="BW353" s="182" t="s">
        <v>467</v>
      </c>
      <c r="BX353" s="182" t="s">
        <v>467</v>
      </c>
      <c r="BY353" s="182" t="s">
        <v>467</v>
      </c>
      <c r="BZ353" s="181">
        <v>0</v>
      </c>
      <c r="CA353" s="181">
        <v>0</v>
      </c>
      <c r="CB353" s="181">
        <v>0</v>
      </c>
      <c r="CC353" s="181">
        <v>0</v>
      </c>
      <c r="CD353" s="181">
        <v>0</v>
      </c>
      <c r="CE353" s="181">
        <v>0</v>
      </c>
      <c r="CF353" s="181">
        <v>0</v>
      </c>
      <c r="CG353" s="181">
        <v>0</v>
      </c>
      <c r="CH353" s="181">
        <v>0</v>
      </c>
      <c r="CI353" s="181">
        <v>0</v>
      </c>
      <c r="CJ353" s="181">
        <v>0</v>
      </c>
      <c r="CK353" s="181">
        <v>0</v>
      </c>
      <c r="CL353" s="181">
        <v>0</v>
      </c>
      <c r="CM353" s="181">
        <v>0</v>
      </c>
      <c r="CN353" s="181">
        <v>0</v>
      </c>
      <c r="CO353" s="181">
        <v>0</v>
      </c>
      <c r="CP353" s="181">
        <v>0</v>
      </c>
      <c r="CQ353" s="182" t="s">
        <v>467</v>
      </c>
      <c r="CR353" s="182" t="s">
        <v>467</v>
      </c>
      <c r="CS353" s="182" t="s">
        <v>467</v>
      </c>
      <c r="CT353" s="181">
        <v>0</v>
      </c>
      <c r="CU353" s="181">
        <v>0</v>
      </c>
      <c r="CV353" s="181">
        <v>0</v>
      </c>
      <c r="CW353" s="181">
        <v>0</v>
      </c>
      <c r="CX353" s="181">
        <v>0</v>
      </c>
      <c r="CY353" s="181">
        <v>0</v>
      </c>
      <c r="CZ353" s="182" t="s">
        <v>467</v>
      </c>
      <c r="DA353" s="182" t="s">
        <v>467</v>
      </c>
      <c r="DB353" s="182" t="s">
        <v>467</v>
      </c>
      <c r="DC353" s="181">
        <v>0</v>
      </c>
      <c r="DD353" s="181">
        <v>0</v>
      </c>
      <c r="DE353" s="181">
        <v>0</v>
      </c>
      <c r="DF353" s="181">
        <v>0</v>
      </c>
      <c r="DG353" s="183">
        <v>0</v>
      </c>
    </row>
    <row r="354" spans="1:111">
      <c r="A354" s="334" t="s">
        <v>1191</v>
      </c>
      <c r="B354" s="335" t="s">
        <v>504</v>
      </c>
      <c r="C354" s="335" t="s">
        <v>504</v>
      </c>
      <c r="D354" s="253" t="s">
        <v>1192</v>
      </c>
      <c r="E354" s="181">
        <v>31670794.989999998</v>
      </c>
      <c r="F354" s="181">
        <v>17594713.100000001</v>
      </c>
      <c r="G354" s="181">
        <v>4645175.5</v>
      </c>
      <c r="H354" s="181">
        <v>1071079</v>
      </c>
      <c r="I354" s="181">
        <v>2027818</v>
      </c>
      <c r="J354" s="181">
        <v>348658</v>
      </c>
      <c r="K354" s="181">
        <v>3589741</v>
      </c>
      <c r="L354" s="181">
        <v>1893661.9</v>
      </c>
      <c r="M354" s="181">
        <v>471933.6</v>
      </c>
      <c r="N354" s="181">
        <v>433781.8</v>
      </c>
      <c r="O354" s="181">
        <v>0</v>
      </c>
      <c r="P354" s="181">
        <v>916580.6</v>
      </c>
      <c r="Q354" s="181">
        <v>1365673</v>
      </c>
      <c r="R354" s="181">
        <v>0</v>
      </c>
      <c r="S354" s="181">
        <v>830610.7</v>
      </c>
      <c r="T354" s="181">
        <v>8310542.1100000003</v>
      </c>
      <c r="U354" s="181">
        <v>258121.55</v>
      </c>
      <c r="V354" s="181">
        <v>7790</v>
      </c>
      <c r="W354" s="181">
        <v>2475</v>
      </c>
      <c r="X354" s="181">
        <v>2961.2</v>
      </c>
      <c r="Y354" s="181">
        <v>1669.17</v>
      </c>
      <c r="Z354" s="181">
        <v>36434.94</v>
      </c>
      <c r="AA354" s="181">
        <v>236574.49</v>
      </c>
      <c r="AB354" s="181">
        <v>0</v>
      </c>
      <c r="AC354" s="181">
        <v>0</v>
      </c>
      <c r="AD354" s="181">
        <v>186026.5</v>
      </c>
      <c r="AE354" s="181">
        <v>0</v>
      </c>
      <c r="AF354" s="181">
        <v>2670836.77</v>
      </c>
      <c r="AG354" s="181">
        <v>0</v>
      </c>
      <c r="AH354" s="181">
        <v>9303</v>
      </c>
      <c r="AI354" s="181">
        <v>0</v>
      </c>
      <c r="AJ354" s="181">
        <v>3149</v>
      </c>
      <c r="AK354" s="181">
        <v>0</v>
      </c>
      <c r="AL354" s="181">
        <v>0</v>
      </c>
      <c r="AM354" s="181">
        <v>0</v>
      </c>
      <c r="AN354" s="181">
        <v>1400</v>
      </c>
      <c r="AO354" s="181">
        <v>0</v>
      </c>
      <c r="AP354" s="181">
        <v>212674.16</v>
      </c>
      <c r="AQ354" s="181">
        <v>0</v>
      </c>
      <c r="AR354" s="181">
        <v>65944.44</v>
      </c>
      <c r="AS354" s="181">
        <v>376350</v>
      </c>
      <c r="AT354" s="181">
        <v>3862564.16</v>
      </c>
      <c r="AU354" s="181">
        <v>376267.73</v>
      </c>
      <c r="AV354" s="181">
        <v>206551.32</v>
      </c>
      <c r="AW354" s="181">
        <v>0</v>
      </c>
      <c r="AX354" s="181">
        <v>0</v>
      </c>
      <c r="AY354" s="181">
        <v>0</v>
      </c>
      <c r="AZ354" s="181">
        <v>49800.7</v>
      </c>
      <c r="BA354" s="181">
        <v>0</v>
      </c>
      <c r="BB354" s="181">
        <v>0</v>
      </c>
      <c r="BC354" s="181">
        <v>94785.32</v>
      </c>
      <c r="BD354" s="181">
        <v>0</v>
      </c>
      <c r="BE354" s="181">
        <v>0</v>
      </c>
      <c r="BF354" s="181">
        <v>0</v>
      </c>
      <c r="BG354" s="181">
        <v>61965.3</v>
      </c>
      <c r="BH354" s="181">
        <v>0</v>
      </c>
      <c r="BI354" s="181">
        <v>0</v>
      </c>
      <c r="BJ354" s="181">
        <v>0</v>
      </c>
      <c r="BK354" s="181">
        <v>0</v>
      </c>
      <c r="BL354" s="181">
        <v>0</v>
      </c>
      <c r="BM354" s="182" t="s">
        <v>467</v>
      </c>
      <c r="BN354" s="182" t="s">
        <v>467</v>
      </c>
      <c r="BO354" s="182" t="s">
        <v>467</v>
      </c>
      <c r="BP354" s="182" t="s">
        <v>467</v>
      </c>
      <c r="BQ354" s="182" t="s">
        <v>467</v>
      </c>
      <c r="BR354" s="182" t="s">
        <v>467</v>
      </c>
      <c r="BS354" s="182" t="s">
        <v>467</v>
      </c>
      <c r="BT354" s="182" t="s">
        <v>467</v>
      </c>
      <c r="BU354" s="182" t="s">
        <v>467</v>
      </c>
      <c r="BV354" s="182" t="s">
        <v>467</v>
      </c>
      <c r="BW354" s="182" t="s">
        <v>467</v>
      </c>
      <c r="BX354" s="182" t="s">
        <v>467</v>
      </c>
      <c r="BY354" s="182" t="s">
        <v>467</v>
      </c>
      <c r="BZ354" s="181">
        <v>400293</v>
      </c>
      <c r="CA354" s="181">
        <v>0</v>
      </c>
      <c r="CB354" s="181">
        <v>174056</v>
      </c>
      <c r="CC354" s="181">
        <v>23800</v>
      </c>
      <c r="CD354" s="181">
        <v>0</v>
      </c>
      <c r="CE354" s="181">
        <v>0</v>
      </c>
      <c r="CF354" s="181">
        <v>202437</v>
      </c>
      <c r="CG354" s="181">
        <v>0</v>
      </c>
      <c r="CH354" s="181">
        <v>0</v>
      </c>
      <c r="CI354" s="181">
        <v>0</v>
      </c>
      <c r="CJ354" s="181">
        <v>0</v>
      </c>
      <c r="CK354" s="181">
        <v>0</v>
      </c>
      <c r="CL354" s="181">
        <v>0</v>
      </c>
      <c r="CM354" s="181">
        <v>0</v>
      </c>
      <c r="CN354" s="181">
        <v>0</v>
      </c>
      <c r="CO354" s="181">
        <v>0</v>
      </c>
      <c r="CP354" s="181">
        <v>0</v>
      </c>
      <c r="CQ354" s="182" t="s">
        <v>467</v>
      </c>
      <c r="CR354" s="182" t="s">
        <v>467</v>
      </c>
      <c r="CS354" s="182" t="s">
        <v>467</v>
      </c>
      <c r="CT354" s="181">
        <v>5158695.46</v>
      </c>
      <c r="CU354" s="181">
        <v>0</v>
      </c>
      <c r="CV354" s="181">
        <v>0</v>
      </c>
      <c r="CW354" s="181">
        <v>5158695.46</v>
      </c>
      <c r="CX354" s="181">
        <v>0</v>
      </c>
      <c r="CY354" s="181">
        <v>0</v>
      </c>
      <c r="CZ354" s="182" t="s">
        <v>467</v>
      </c>
      <c r="DA354" s="182" t="s">
        <v>467</v>
      </c>
      <c r="DB354" s="182" t="s">
        <v>467</v>
      </c>
      <c r="DC354" s="181">
        <v>0</v>
      </c>
      <c r="DD354" s="181">
        <v>0</v>
      </c>
      <c r="DE354" s="181">
        <v>0</v>
      </c>
      <c r="DF354" s="181">
        <v>0</v>
      </c>
      <c r="DG354" s="183">
        <v>0</v>
      </c>
    </row>
    <row r="355" spans="1:111">
      <c r="A355" s="334" t="s">
        <v>1193</v>
      </c>
      <c r="B355" s="335" t="s">
        <v>504</v>
      </c>
      <c r="C355" s="335" t="s">
        <v>504</v>
      </c>
      <c r="D355" s="253" t="s">
        <v>1194</v>
      </c>
      <c r="E355" s="181">
        <v>9486152.2400000002</v>
      </c>
      <c r="F355" s="181">
        <v>8390905.9000000004</v>
      </c>
      <c r="G355" s="181">
        <v>2714878</v>
      </c>
      <c r="H355" s="181">
        <v>1070779</v>
      </c>
      <c r="I355" s="181">
        <v>2027818</v>
      </c>
      <c r="J355" s="181">
        <v>348658</v>
      </c>
      <c r="K355" s="181">
        <v>0</v>
      </c>
      <c r="L355" s="181">
        <v>713896.5</v>
      </c>
      <c r="M355" s="181">
        <v>0</v>
      </c>
      <c r="N355" s="181">
        <v>0</v>
      </c>
      <c r="O355" s="181">
        <v>0</v>
      </c>
      <c r="P355" s="181">
        <v>838611.4</v>
      </c>
      <c r="Q355" s="181">
        <v>676265</v>
      </c>
      <c r="R355" s="181">
        <v>0</v>
      </c>
      <c r="S355" s="181">
        <v>0</v>
      </c>
      <c r="T355" s="181">
        <v>1095246.3400000001</v>
      </c>
      <c r="U355" s="181">
        <v>126502.52</v>
      </c>
      <c r="V355" s="181">
        <v>0</v>
      </c>
      <c r="W355" s="181">
        <v>2475</v>
      </c>
      <c r="X355" s="181">
        <v>0</v>
      </c>
      <c r="Y355" s="181">
        <v>0</v>
      </c>
      <c r="Z355" s="181">
        <v>0</v>
      </c>
      <c r="AA355" s="181">
        <v>149270.49</v>
      </c>
      <c r="AB355" s="181">
        <v>0</v>
      </c>
      <c r="AC355" s="181">
        <v>0</v>
      </c>
      <c r="AD355" s="181">
        <v>150404.5</v>
      </c>
      <c r="AE355" s="181">
        <v>0</v>
      </c>
      <c r="AF355" s="181">
        <v>19114</v>
      </c>
      <c r="AG355" s="181">
        <v>0</v>
      </c>
      <c r="AH355" s="181">
        <v>9303</v>
      </c>
      <c r="AI355" s="181">
        <v>0</v>
      </c>
      <c r="AJ355" s="181">
        <v>1991</v>
      </c>
      <c r="AK355" s="181">
        <v>0</v>
      </c>
      <c r="AL355" s="181">
        <v>0</v>
      </c>
      <c r="AM355" s="181">
        <v>0</v>
      </c>
      <c r="AN355" s="181">
        <v>1400</v>
      </c>
      <c r="AO355" s="181">
        <v>0</v>
      </c>
      <c r="AP355" s="181">
        <v>101256.86</v>
      </c>
      <c r="AQ355" s="181">
        <v>0</v>
      </c>
      <c r="AR355" s="181">
        <v>19892.990000000002</v>
      </c>
      <c r="AS355" s="181">
        <v>376350</v>
      </c>
      <c r="AT355" s="181">
        <v>0</v>
      </c>
      <c r="AU355" s="181">
        <v>137285.98000000001</v>
      </c>
      <c r="AV355" s="181">
        <v>0</v>
      </c>
      <c r="AW355" s="181">
        <v>0</v>
      </c>
      <c r="AX355" s="181">
        <v>0</v>
      </c>
      <c r="AY355" s="181">
        <v>0</v>
      </c>
      <c r="AZ355" s="181">
        <v>0</v>
      </c>
      <c r="BA355" s="181">
        <v>0</v>
      </c>
      <c r="BB355" s="181">
        <v>0</v>
      </c>
      <c r="BC355" s="181">
        <v>0</v>
      </c>
      <c r="BD355" s="181">
        <v>0</v>
      </c>
      <c r="BE355" s="181">
        <v>0</v>
      </c>
      <c r="BF355" s="181">
        <v>0</v>
      </c>
      <c r="BG355" s="181">
        <v>0</v>
      </c>
      <c r="BH355" s="181">
        <v>0</v>
      </c>
      <c r="BI355" s="181">
        <v>0</v>
      </c>
      <c r="BJ355" s="181">
        <v>0</v>
      </c>
      <c r="BK355" s="181">
        <v>0</v>
      </c>
      <c r="BL355" s="181">
        <v>0</v>
      </c>
      <c r="BM355" s="182" t="s">
        <v>467</v>
      </c>
      <c r="BN355" s="182" t="s">
        <v>467</v>
      </c>
      <c r="BO355" s="182" t="s">
        <v>467</v>
      </c>
      <c r="BP355" s="182" t="s">
        <v>467</v>
      </c>
      <c r="BQ355" s="182" t="s">
        <v>467</v>
      </c>
      <c r="BR355" s="182" t="s">
        <v>467</v>
      </c>
      <c r="BS355" s="182" t="s">
        <v>467</v>
      </c>
      <c r="BT355" s="182" t="s">
        <v>467</v>
      </c>
      <c r="BU355" s="182" t="s">
        <v>467</v>
      </c>
      <c r="BV355" s="182" t="s">
        <v>467</v>
      </c>
      <c r="BW355" s="182" t="s">
        <v>467</v>
      </c>
      <c r="BX355" s="182" t="s">
        <v>467</v>
      </c>
      <c r="BY355" s="182" t="s">
        <v>467</v>
      </c>
      <c r="BZ355" s="181">
        <v>0</v>
      </c>
      <c r="CA355" s="181">
        <v>0</v>
      </c>
      <c r="CB355" s="181">
        <v>0</v>
      </c>
      <c r="CC355" s="181">
        <v>0</v>
      </c>
      <c r="CD355" s="181">
        <v>0</v>
      </c>
      <c r="CE355" s="181">
        <v>0</v>
      </c>
      <c r="CF355" s="181">
        <v>0</v>
      </c>
      <c r="CG355" s="181">
        <v>0</v>
      </c>
      <c r="CH355" s="181">
        <v>0</v>
      </c>
      <c r="CI355" s="181">
        <v>0</v>
      </c>
      <c r="CJ355" s="181">
        <v>0</v>
      </c>
      <c r="CK355" s="181">
        <v>0</v>
      </c>
      <c r="CL355" s="181">
        <v>0</v>
      </c>
      <c r="CM355" s="181">
        <v>0</v>
      </c>
      <c r="CN355" s="181">
        <v>0</v>
      </c>
      <c r="CO355" s="181">
        <v>0</v>
      </c>
      <c r="CP355" s="181">
        <v>0</v>
      </c>
      <c r="CQ355" s="182" t="s">
        <v>467</v>
      </c>
      <c r="CR355" s="182" t="s">
        <v>467</v>
      </c>
      <c r="CS355" s="182" t="s">
        <v>467</v>
      </c>
      <c r="CT355" s="181">
        <v>0</v>
      </c>
      <c r="CU355" s="181">
        <v>0</v>
      </c>
      <c r="CV355" s="181">
        <v>0</v>
      </c>
      <c r="CW355" s="181">
        <v>0</v>
      </c>
      <c r="CX355" s="181">
        <v>0</v>
      </c>
      <c r="CY355" s="181">
        <v>0</v>
      </c>
      <c r="CZ355" s="182" t="s">
        <v>467</v>
      </c>
      <c r="DA355" s="182" t="s">
        <v>467</v>
      </c>
      <c r="DB355" s="182" t="s">
        <v>467</v>
      </c>
      <c r="DC355" s="181">
        <v>0</v>
      </c>
      <c r="DD355" s="181">
        <v>0</v>
      </c>
      <c r="DE355" s="181">
        <v>0</v>
      </c>
      <c r="DF355" s="181">
        <v>0</v>
      </c>
      <c r="DG355" s="183">
        <v>0</v>
      </c>
    </row>
    <row r="356" spans="1:111">
      <c r="A356" s="334" t="s">
        <v>1195</v>
      </c>
      <c r="B356" s="335" t="s">
        <v>504</v>
      </c>
      <c r="C356" s="335" t="s">
        <v>504</v>
      </c>
      <c r="D356" s="253" t="s">
        <v>1196</v>
      </c>
      <c r="E356" s="181">
        <v>22184642.75</v>
      </c>
      <c r="F356" s="181">
        <v>9203807.1999999993</v>
      </c>
      <c r="G356" s="181">
        <v>1930297.5</v>
      </c>
      <c r="H356" s="181">
        <v>300</v>
      </c>
      <c r="I356" s="181">
        <v>0</v>
      </c>
      <c r="J356" s="181">
        <v>0</v>
      </c>
      <c r="K356" s="181">
        <v>3589741</v>
      </c>
      <c r="L356" s="181">
        <v>1179765.3999999999</v>
      </c>
      <c r="M356" s="181">
        <v>471933.6</v>
      </c>
      <c r="N356" s="181">
        <v>433781.8</v>
      </c>
      <c r="O356" s="181">
        <v>0</v>
      </c>
      <c r="P356" s="181">
        <v>77969.2</v>
      </c>
      <c r="Q356" s="181">
        <v>689408</v>
      </c>
      <c r="R356" s="181">
        <v>0</v>
      </c>
      <c r="S356" s="181">
        <v>830610.7</v>
      </c>
      <c r="T356" s="181">
        <v>7215295.7699999996</v>
      </c>
      <c r="U356" s="181">
        <v>131619.03</v>
      </c>
      <c r="V356" s="181">
        <v>7790</v>
      </c>
      <c r="W356" s="181">
        <v>0</v>
      </c>
      <c r="X356" s="181">
        <v>2961.2</v>
      </c>
      <c r="Y356" s="181">
        <v>1669.17</v>
      </c>
      <c r="Z356" s="181">
        <v>36434.94</v>
      </c>
      <c r="AA356" s="181">
        <v>87304</v>
      </c>
      <c r="AB356" s="181">
        <v>0</v>
      </c>
      <c r="AC356" s="181">
        <v>0</v>
      </c>
      <c r="AD356" s="181">
        <v>35622</v>
      </c>
      <c r="AE356" s="181">
        <v>0</v>
      </c>
      <c r="AF356" s="181">
        <v>2651722.77</v>
      </c>
      <c r="AG356" s="181">
        <v>0</v>
      </c>
      <c r="AH356" s="181">
        <v>0</v>
      </c>
      <c r="AI356" s="181">
        <v>0</v>
      </c>
      <c r="AJ356" s="181">
        <v>1158</v>
      </c>
      <c r="AK356" s="181">
        <v>0</v>
      </c>
      <c r="AL356" s="181">
        <v>0</v>
      </c>
      <c r="AM356" s="181">
        <v>0</v>
      </c>
      <c r="AN356" s="181">
        <v>0</v>
      </c>
      <c r="AO356" s="181">
        <v>0</v>
      </c>
      <c r="AP356" s="181">
        <v>111417.3</v>
      </c>
      <c r="AQ356" s="181">
        <v>0</v>
      </c>
      <c r="AR356" s="181">
        <v>46051.45</v>
      </c>
      <c r="AS356" s="181">
        <v>0</v>
      </c>
      <c r="AT356" s="181">
        <v>3862564.16</v>
      </c>
      <c r="AU356" s="181">
        <v>238981.75</v>
      </c>
      <c r="AV356" s="181">
        <v>206551.32</v>
      </c>
      <c r="AW356" s="181">
        <v>0</v>
      </c>
      <c r="AX356" s="181">
        <v>0</v>
      </c>
      <c r="AY356" s="181">
        <v>0</v>
      </c>
      <c r="AZ356" s="181">
        <v>49800.7</v>
      </c>
      <c r="BA356" s="181">
        <v>0</v>
      </c>
      <c r="BB356" s="181">
        <v>0</v>
      </c>
      <c r="BC356" s="181">
        <v>94785.32</v>
      </c>
      <c r="BD356" s="181">
        <v>0</v>
      </c>
      <c r="BE356" s="181">
        <v>0</v>
      </c>
      <c r="BF356" s="181">
        <v>0</v>
      </c>
      <c r="BG356" s="181">
        <v>61965.3</v>
      </c>
      <c r="BH356" s="181">
        <v>0</v>
      </c>
      <c r="BI356" s="181">
        <v>0</v>
      </c>
      <c r="BJ356" s="181">
        <v>0</v>
      </c>
      <c r="BK356" s="181">
        <v>0</v>
      </c>
      <c r="BL356" s="181">
        <v>0</v>
      </c>
      <c r="BM356" s="182" t="s">
        <v>467</v>
      </c>
      <c r="BN356" s="182" t="s">
        <v>467</v>
      </c>
      <c r="BO356" s="182" t="s">
        <v>467</v>
      </c>
      <c r="BP356" s="182" t="s">
        <v>467</v>
      </c>
      <c r="BQ356" s="182" t="s">
        <v>467</v>
      </c>
      <c r="BR356" s="182" t="s">
        <v>467</v>
      </c>
      <c r="BS356" s="182" t="s">
        <v>467</v>
      </c>
      <c r="BT356" s="182" t="s">
        <v>467</v>
      </c>
      <c r="BU356" s="182" t="s">
        <v>467</v>
      </c>
      <c r="BV356" s="182" t="s">
        <v>467</v>
      </c>
      <c r="BW356" s="182" t="s">
        <v>467</v>
      </c>
      <c r="BX356" s="182" t="s">
        <v>467</v>
      </c>
      <c r="BY356" s="182" t="s">
        <v>467</v>
      </c>
      <c r="BZ356" s="181">
        <v>400293</v>
      </c>
      <c r="CA356" s="181">
        <v>0</v>
      </c>
      <c r="CB356" s="181">
        <v>174056</v>
      </c>
      <c r="CC356" s="181">
        <v>23800</v>
      </c>
      <c r="CD356" s="181">
        <v>0</v>
      </c>
      <c r="CE356" s="181">
        <v>0</v>
      </c>
      <c r="CF356" s="181">
        <v>202437</v>
      </c>
      <c r="CG356" s="181">
        <v>0</v>
      </c>
      <c r="CH356" s="181">
        <v>0</v>
      </c>
      <c r="CI356" s="181">
        <v>0</v>
      </c>
      <c r="CJ356" s="181">
        <v>0</v>
      </c>
      <c r="CK356" s="181">
        <v>0</v>
      </c>
      <c r="CL356" s="181">
        <v>0</v>
      </c>
      <c r="CM356" s="181">
        <v>0</v>
      </c>
      <c r="CN356" s="181">
        <v>0</v>
      </c>
      <c r="CO356" s="181">
        <v>0</v>
      </c>
      <c r="CP356" s="181">
        <v>0</v>
      </c>
      <c r="CQ356" s="182" t="s">
        <v>467</v>
      </c>
      <c r="CR356" s="182" t="s">
        <v>467</v>
      </c>
      <c r="CS356" s="182" t="s">
        <v>467</v>
      </c>
      <c r="CT356" s="181">
        <v>5158695.46</v>
      </c>
      <c r="CU356" s="181">
        <v>0</v>
      </c>
      <c r="CV356" s="181">
        <v>0</v>
      </c>
      <c r="CW356" s="181">
        <v>5158695.46</v>
      </c>
      <c r="CX356" s="181">
        <v>0</v>
      </c>
      <c r="CY356" s="181">
        <v>0</v>
      </c>
      <c r="CZ356" s="182" t="s">
        <v>467</v>
      </c>
      <c r="DA356" s="182" t="s">
        <v>467</v>
      </c>
      <c r="DB356" s="182" t="s">
        <v>467</v>
      </c>
      <c r="DC356" s="181">
        <v>0</v>
      </c>
      <c r="DD356" s="181">
        <v>0</v>
      </c>
      <c r="DE356" s="181">
        <v>0</v>
      </c>
      <c r="DF356" s="181">
        <v>0</v>
      </c>
      <c r="DG356" s="183">
        <v>0</v>
      </c>
    </row>
    <row r="357" spans="1:111">
      <c r="A357" s="334" t="s">
        <v>1197</v>
      </c>
      <c r="B357" s="335" t="s">
        <v>504</v>
      </c>
      <c r="C357" s="335" t="s">
        <v>504</v>
      </c>
      <c r="D357" s="253" t="s">
        <v>297</v>
      </c>
      <c r="E357" s="181">
        <v>2372859.2599999998</v>
      </c>
      <c r="F357" s="181">
        <v>2076066.26</v>
      </c>
      <c r="G357" s="181">
        <v>856658.5</v>
      </c>
      <c r="H357" s="181">
        <v>276029</v>
      </c>
      <c r="I357" s="181">
        <v>425469</v>
      </c>
      <c r="J357" s="181">
        <v>73592</v>
      </c>
      <c r="K357" s="181">
        <v>332784</v>
      </c>
      <c r="L357" s="181">
        <v>39954.76</v>
      </c>
      <c r="M357" s="181">
        <v>0</v>
      </c>
      <c r="N357" s="181">
        <v>0</v>
      </c>
      <c r="O357" s="181">
        <v>0</v>
      </c>
      <c r="P357" s="181">
        <v>4679</v>
      </c>
      <c r="Q357" s="181">
        <v>0</v>
      </c>
      <c r="R357" s="181">
        <v>0</v>
      </c>
      <c r="S357" s="181">
        <v>66900</v>
      </c>
      <c r="T357" s="181">
        <v>263123</v>
      </c>
      <c r="U357" s="181">
        <v>22728</v>
      </c>
      <c r="V357" s="181">
        <v>0</v>
      </c>
      <c r="W357" s="181">
        <v>0</v>
      </c>
      <c r="X357" s="181">
        <v>43</v>
      </c>
      <c r="Y357" s="181">
        <v>0</v>
      </c>
      <c r="Z357" s="181">
        <v>0</v>
      </c>
      <c r="AA357" s="181">
        <v>28207</v>
      </c>
      <c r="AB357" s="181">
        <v>0</v>
      </c>
      <c r="AC357" s="181">
        <v>29880</v>
      </c>
      <c r="AD357" s="181">
        <v>17313</v>
      </c>
      <c r="AE357" s="181">
        <v>0</v>
      </c>
      <c r="AF357" s="181">
        <v>1090</v>
      </c>
      <c r="AG357" s="181">
        <v>0</v>
      </c>
      <c r="AH357" s="181">
        <v>2104</v>
      </c>
      <c r="AI357" s="181">
        <v>1841</v>
      </c>
      <c r="AJ357" s="181">
        <v>0</v>
      </c>
      <c r="AK357" s="181">
        <v>0</v>
      </c>
      <c r="AL357" s="181">
        <v>0</v>
      </c>
      <c r="AM357" s="181">
        <v>0</v>
      </c>
      <c r="AN357" s="181">
        <v>2000</v>
      </c>
      <c r="AO357" s="181">
        <v>0</v>
      </c>
      <c r="AP357" s="181">
        <v>34811</v>
      </c>
      <c r="AQ357" s="181">
        <v>3091</v>
      </c>
      <c r="AR357" s="181">
        <v>4500</v>
      </c>
      <c r="AS357" s="181">
        <v>112500</v>
      </c>
      <c r="AT357" s="181">
        <v>0</v>
      </c>
      <c r="AU357" s="181">
        <v>3015</v>
      </c>
      <c r="AV357" s="181">
        <v>33670</v>
      </c>
      <c r="AW357" s="181">
        <v>0</v>
      </c>
      <c r="AX357" s="181">
        <v>0</v>
      </c>
      <c r="AY357" s="181">
        <v>0</v>
      </c>
      <c r="AZ357" s="181">
        <v>18900</v>
      </c>
      <c r="BA357" s="181">
        <v>13120</v>
      </c>
      <c r="BB357" s="181">
        <v>0</v>
      </c>
      <c r="BC357" s="181">
        <v>0</v>
      </c>
      <c r="BD357" s="181">
        <v>0</v>
      </c>
      <c r="BE357" s="181">
        <v>0</v>
      </c>
      <c r="BF357" s="181">
        <v>0</v>
      </c>
      <c r="BG357" s="181">
        <v>1650</v>
      </c>
      <c r="BH357" s="181">
        <v>0</v>
      </c>
      <c r="BI357" s="181">
        <v>0</v>
      </c>
      <c r="BJ357" s="181">
        <v>0</v>
      </c>
      <c r="BK357" s="181">
        <v>0</v>
      </c>
      <c r="BL357" s="181">
        <v>0</v>
      </c>
      <c r="BM357" s="182" t="s">
        <v>467</v>
      </c>
      <c r="BN357" s="182" t="s">
        <v>467</v>
      </c>
      <c r="BO357" s="182" t="s">
        <v>467</v>
      </c>
      <c r="BP357" s="182" t="s">
        <v>467</v>
      </c>
      <c r="BQ357" s="182" t="s">
        <v>467</v>
      </c>
      <c r="BR357" s="182" t="s">
        <v>467</v>
      </c>
      <c r="BS357" s="182" t="s">
        <v>467</v>
      </c>
      <c r="BT357" s="182" t="s">
        <v>467</v>
      </c>
      <c r="BU357" s="182" t="s">
        <v>467</v>
      </c>
      <c r="BV357" s="182" t="s">
        <v>467</v>
      </c>
      <c r="BW357" s="182" t="s">
        <v>467</v>
      </c>
      <c r="BX357" s="182" t="s">
        <v>467</v>
      </c>
      <c r="BY357" s="182" t="s">
        <v>467</v>
      </c>
      <c r="BZ357" s="181">
        <v>0</v>
      </c>
      <c r="CA357" s="181">
        <v>0</v>
      </c>
      <c r="CB357" s="181">
        <v>0</v>
      </c>
      <c r="CC357" s="181">
        <v>0</v>
      </c>
      <c r="CD357" s="181">
        <v>0</v>
      </c>
      <c r="CE357" s="181">
        <v>0</v>
      </c>
      <c r="CF357" s="181">
        <v>0</v>
      </c>
      <c r="CG357" s="181">
        <v>0</v>
      </c>
      <c r="CH357" s="181">
        <v>0</v>
      </c>
      <c r="CI357" s="181">
        <v>0</v>
      </c>
      <c r="CJ357" s="181">
        <v>0</v>
      </c>
      <c r="CK357" s="181">
        <v>0</v>
      </c>
      <c r="CL357" s="181">
        <v>0</v>
      </c>
      <c r="CM357" s="181">
        <v>0</v>
      </c>
      <c r="CN357" s="181">
        <v>0</v>
      </c>
      <c r="CO357" s="181">
        <v>0</v>
      </c>
      <c r="CP357" s="181">
        <v>0</v>
      </c>
      <c r="CQ357" s="182" t="s">
        <v>467</v>
      </c>
      <c r="CR357" s="182" t="s">
        <v>467</v>
      </c>
      <c r="CS357" s="182" t="s">
        <v>467</v>
      </c>
      <c r="CT357" s="181">
        <v>0</v>
      </c>
      <c r="CU357" s="181">
        <v>0</v>
      </c>
      <c r="CV357" s="181">
        <v>0</v>
      </c>
      <c r="CW357" s="181">
        <v>0</v>
      </c>
      <c r="CX357" s="181">
        <v>0</v>
      </c>
      <c r="CY357" s="181">
        <v>0</v>
      </c>
      <c r="CZ357" s="182" t="s">
        <v>467</v>
      </c>
      <c r="DA357" s="182" t="s">
        <v>467</v>
      </c>
      <c r="DB357" s="182" t="s">
        <v>467</v>
      </c>
      <c r="DC357" s="181">
        <v>0</v>
      </c>
      <c r="DD357" s="181">
        <v>0</v>
      </c>
      <c r="DE357" s="181">
        <v>0</v>
      </c>
      <c r="DF357" s="181">
        <v>0</v>
      </c>
      <c r="DG357" s="183">
        <v>0</v>
      </c>
    </row>
    <row r="358" spans="1:111">
      <c r="A358" s="334" t="s">
        <v>1198</v>
      </c>
      <c r="B358" s="335" t="s">
        <v>504</v>
      </c>
      <c r="C358" s="335" t="s">
        <v>504</v>
      </c>
      <c r="D358" s="253" t="s">
        <v>1199</v>
      </c>
      <c r="E358" s="181">
        <v>2372859.2599999998</v>
      </c>
      <c r="F358" s="181">
        <v>2076066.26</v>
      </c>
      <c r="G358" s="181">
        <v>856658.5</v>
      </c>
      <c r="H358" s="181">
        <v>276029</v>
      </c>
      <c r="I358" s="181">
        <v>425469</v>
      </c>
      <c r="J358" s="181">
        <v>73592</v>
      </c>
      <c r="K358" s="181">
        <v>332784</v>
      </c>
      <c r="L358" s="181">
        <v>39954.76</v>
      </c>
      <c r="M358" s="181">
        <v>0</v>
      </c>
      <c r="N358" s="181">
        <v>0</v>
      </c>
      <c r="O358" s="181">
        <v>0</v>
      </c>
      <c r="P358" s="181">
        <v>4679</v>
      </c>
      <c r="Q358" s="181">
        <v>0</v>
      </c>
      <c r="R358" s="181">
        <v>0</v>
      </c>
      <c r="S358" s="181">
        <v>66900</v>
      </c>
      <c r="T358" s="181">
        <v>263123</v>
      </c>
      <c r="U358" s="181">
        <v>22728</v>
      </c>
      <c r="V358" s="181">
        <v>0</v>
      </c>
      <c r="W358" s="181">
        <v>0</v>
      </c>
      <c r="X358" s="181">
        <v>43</v>
      </c>
      <c r="Y358" s="181">
        <v>0</v>
      </c>
      <c r="Z358" s="181">
        <v>0</v>
      </c>
      <c r="AA358" s="181">
        <v>28207</v>
      </c>
      <c r="AB358" s="181">
        <v>0</v>
      </c>
      <c r="AC358" s="181">
        <v>29880</v>
      </c>
      <c r="AD358" s="181">
        <v>17313</v>
      </c>
      <c r="AE358" s="181">
        <v>0</v>
      </c>
      <c r="AF358" s="181">
        <v>1090</v>
      </c>
      <c r="AG358" s="181">
        <v>0</v>
      </c>
      <c r="AH358" s="181">
        <v>2104</v>
      </c>
      <c r="AI358" s="181">
        <v>1841</v>
      </c>
      <c r="AJ358" s="181">
        <v>0</v>
      </c>
      <c r="AK358" s="181">
        <v>0</v>
      </c>
      <c r="AL358" s="181">
        <v>0</v>
      </c>
      <c r="AM358" s="181">
        <v>0</v>
      </c>
      <c r="AN358" s="181">
        <v>2000</v>
      </c>
      <c r="AO358" s="181">
        <v>0</v>
      </c>
      <c r="AP358" s="181">
        <v>34811</v>
      </c>
      <c r="AQ358" s="181">
        <v>3091</v>
      </c>
      <c r="AR358" s="181">
        <v>4500</v>
      </c>
      <c r="AS358" s="181">
        <v>112500</v>
      </c>
      <c r="AT358" s="181">
        <v>0</v>
      </c>
      <c r="AU358" s="181">
        <v>3015</v>
      </c>
      <c r="AV358" s="181">
        <v>33670</v>
      </c>
      <c r="AW358" s="181">
        <v>0</v>
      </c>
      <c r="AX358" s="181">
        <v>0</v>
      </c>
      <c r="AY358" s="181">
        <v>0</v>
      </c>
      <c r="AZ358" s="181">
        <v>18900</v>
      </c>
      <c r="BA358" s="181">
        <v>13120</v>
      </c>
      <c r="BB358" s="181">
        <v>0</v>
      </c>
      <c r="BC358" s="181">
        <v>0</v>
      </c>
      <c r="BD358" s="181">
        <v>0</v>
      </c>
      <c r="BE358" s="181">
        <v>0</v>
      </c>
      <c r="BF358" s="181">
        <v>0</v>
      </c>
      <c r="BG358" s="181">
        <v>1650</v>
      </c>
      <c r="BH358" s="181">
        <v>0</v>
      </c>
      <c r="BI358" s="181">
        <v>0</v>
      </c>
      <c r="BJ358" s="181">
        <v>0</v>
      </c>
      <c r="BK358" s="181">
        <v>0</v>
      </c>
      <c r="BL358" s="181">
        <v>0</v>
      </c>
      <c r="BM358" s="182" t="s">
        <v>467</v>
      </c>
      <c r="BN358" s="182" t="s">
        <v>467</v>
      </c>
      <c r="BO358" s="182" t="s">
        <v>467</v>
      </c>
      <c r="BP358" s="182" t="s">
        <v>467</v>
      </c>
      <c r="BQ358" s="182" t="s">
        <v>467</v>
      </c>
      <c r="BR358" s="182" t="s">
        <v>467</v>
      </c>
      <c r="BS358" s="182" t="s">
        <v>467</v>
      </c>
      <c r="BT358" s="182" t="s">
        <v>467</v>
      </c>
      <c r="BU358" s="182" t="s">
        <v>467</v>
      </c>
      <c r="BV358" s="182" t="s">
        <v>467</v>
      </c>
      <c r="BW358" s="182" t="s">
        <v>467</v>
      </c>
      <c r="BX358" s="182" t="s">
        <v>467</v>
      </c>
      <c r="BY358" s="182" t="s">
        <v>467</v>
      </c>
      <c r="BZ358" s="181">
        <v>0</v>
      </c>
      <c r="CA358" s="181">
        <v>0</v>
      </c>
      <c r="CB358" s="181">
        <v>0</v>
      </c>
      <c r="CC358" s="181">
        <v>0</v>
      </c>
      <c r="CD358" s="181">
        <v>0</v>
      </c>
      <c r="CE358" s="181">
        <v>0</v>
      </c>
      <c r="CF358" s="181">
        <v>0</v>
      </c>
      <c r="CG358" s="181">
        <v>0</v>
      </c>
      <c r="CH358" s="181">
        <v>0</v>
      </c>
      <c r="CI358" s="181">
        <v>0</v>
      </c>
      <c r="CJ358" s="181">
        <v>0</v>
      </c>
      <c r="CK358" s="181">
        <v>0</v>
      </c>
      <c r="CL358" s="181">
        <v>0</v>
      </c>
      <c r="CM358" s="181">
        <v>0</v>
      </c>
      <c r="CN358" s="181">
        <v>0</v>
      </c>
      <c r="CO358" s="181">
        <v>0</v>
      </c>
      <c r="CP358" s="181">
        <v>0</v>
      </c>
      <c r="CQ358" s="182" t="s">
        <v>467</v>
      </c>
      <c r="CR358" s="182" t="s">
        <v>467</v>
      </c>
      <c r="CS358" s="182" t="s">
        <v>467</v>
      </c>
      <c r="CT358" s="181">
        <v>0</v>
      </c>
      <c r="CU358" s="181">
        <v>0</v>
      </c>
      <c r="CV358" s="181">
        <v>0</v>
      </c>
      <c r="CW358" s="181">
        <v>0</v>
      </c>
      <c r="CX358" s="181">
        <v>0</v>
      </c>
      <c r="CY358" s="181">
        <v>0</v>
      </c>
      <c r="CZ358" s="182" t="s">
        <v>467</v>
      </c>
      <c r="DA358" s="182" t="s">
        <v>467</v>
      </c>
      <c r="DB358" s="182" t="s">
        <v>467</v>
      </c>
      <c r="DC358" s="181">
        <v>0</v>
      </c>
      <c r="DD358" s="181">
        <v>0</v>
      </c>
      <c r="DE358" s="181">
        <v>0</v>
      </c>
      <c r="DF358" s="181">
        <v>0</v>
      </c>
      <c r="DG358" s="183">
        <v>0</v>
      </c>
    </row>
    <row r="359" spans="1:111">
      <c r="A359" s="334" t="s">
        <v>1200</v>
      </c>
      <c r="B359" s="335" t="s">
        <v>504</v>
      </c>
      <c r="C359" s="335" t="s">
        <v>504</v>
      </c>
      <c r="D359" s="253" t="s">
        <v>625</v>
      </c>
      <c r="E359" s="181">
        <v>1623850.26</v>
      </c>
      <c r="F359" s="181">
        <v>1388096.26</v>
      </c>
      <c r="G359" s="181">
        <v>534320.5</v>
      </c>
      <c r="H359" s="181">
        <v>276029</v>
      </c>
      <c r="I359" s="181">
        <v>425469</v>
      </c>
      <c r="J359" s="181">
        <v>39293</v>
      </c>
      <c r="K359" s="181">
        <v>4409</v>
      </c>
      <c r="L359" s="181">
        <v>39954.76</v>
      </c>
      <c r="M359" s="181">
        <v>0</v>
      </c>
      <c r="N359" s="181">
        <v>0</v>
      </c>
      <c r="O359" s="181">
        <v>0</v>
      </c>
      <c r="P359" s="181">
        <v>1721</v>
      </c>
      <c r="Q359" s="181">
        <v>0</v>
      </c>
      <c r="R359" s="181">
        <v>0</v>
      </c>
      <c r="S359" s="181">
        <v>66900</v>
      </c>
      <c r="T359" s="181">
        <v>214884</v>
      </c>
      <c r="U359" s="181">
        <v>21417</v>
      </c>
      <c r="V359" s="181">
        <v>0</v>
      </c>
      <c r="W359" s="181">
        <v>0</v>
      </c>
      <c r="X359" s="181">
        <v>20</v>
      </c>
      <c r="Y359" s="181">
        <v>0</v>
      </c>
      <c r="Z359" s="181">
        <v>0</v>
      </c>
      <c r="AA359" s="181">
        <v>25207</v>
      </c>
      <c r="AB359" s="181">
        <v>0</v>
      </c>
      <c r="AC359" s="181">
        <v>16600</v>
      </c>
      <c r="AD359" s="181">
        <v>6406</v>
      </c>
      <c r="AE359" s="181">
        <v>0</v>
      </c>
      <c r="AF359" s="181">
        <v>1090</v>
      </c>
      <c r="AG359" s="181">
        <v>0</v>
      </c>
      <c r="AH359" s="181">
        <v>2104</v>
      </c>
      <c r="AI359" s="181">
        <v>1841</v>
      </c>
      <c r="AJ359" s="181">
        <v>0</v>
      </c>
      <c r="AK359" s="181">
        <v>0</v>
      </c>
      <c r="AL359" s="181">
        <v>0</v>
      </c>
      <c r="AM359" s="181">
        <v>0</v>
      </c>
      <c r="AN359" s="181">
        <v>0</v>
      </c>
      <c r="AO359" s="181">
        <v>0</v>
      </c>
      <c r="AP359" s="181">
        <v>22981</v>
      </c>
      <c r="AQ359" s="181">
        <v>1983</v>
      </c>
      <c r="AR359" s="181">
        <v>0</v>
      </c>
      <c r="AS359" s="181">
        <v>112500</v>
      </c>
      <c r="AT359" s="181">
        <v>0</v>
      </c>
      <c r="AU359" s="181">
        <v>2735</v>
      </c>
      <c r="AV359" s="181">
        <v>20870</v>
      </c>
      <c r="AW359" s="181">
        <v>0</v>
      </c>
      <c r="AX359" s="181">
        <v>0</v>
      </c>
      <c r="AY359" s="181">
        <v>0</v>
      </c>
      <c r="AZ359" s="181">
        <v>18900</v>
      </c>
      <c r="BA359" s="181">
        <v>320</v>
      </c>
      <c r="BB359" s="181">
        <v>0</v>
      </c>
      <c r="BC359" s="181">
        <v>0</v>
      </c>
      <c r="BD359" s="181">
        <v>0</v>
      </c>
      <c r="BE359" s="181">
        <v>0</v>
      </c>
      <c r="BF359" s="181">
        <v>0</v>
      </c>
      <c r="BG359" s="181">
        <v>1650</v>
      </c>
      <c r="BH359" s="181">
        <v>0</v>
      </c>
      <c r="BI359" s="181">
        <v>0</v>
      </c>
      <c r="BJ359" s="181">
        <v>0</v>
      </c>
      <c r="BK359" s="181">
        <v>0</v>
      </c>
      <c r="BL359" s="181">
        <v>0</v>
      </c>
      <c r="BM359" s="182" t="s">
        <v>467</v>
      </c>
      <c r="BN359" s="182" t="s">
        <v>467</v>
      </c>
      <c r="BO359" s="182" t="s">
        <v>467</v>
      </c>
      <c r="BP359" s="182" t="s">
        <v>467</v>
      </c>
      <c r="BQ359" s="182" t="s">
        <v>467</v>
      </c>
      <c r="BR359" s="182" t="s">
        <v>467</v>
      </c>
      <c r="BS359" s="182" t="s">
        <v>467</v>
      </c>
      <c r="BT359" s="182" t="s">
        <v>467</v>
      </c>
      <c r="BU359" s="182" t="s">
        <v>467</v>
      </c>
      <c r="BV359" s="182" t="s">
        <v>467</v>
      </c>
      <c r="BW359" s="182" t="s">
        <v>467</v>
      </c>
      <c r="BX359" s="182" t="s">
        <v>467</v>
      </c>
      <c r="BY359" s="182" t="s">
        <v>467</v>
      </c>
      <c r="BZ359" s="181">
        <v>0</v>
      </c>
      <c r="CA359" s="181">
        <v>0</v>
      </c>
      <c r="CB359" s="181">
        <v>0</v>
      </c>
      <c r="CC359" s="181">
        <v>0</v>
      </c>
      <c r="CD359" s="181">
        <v>0</v>
      </c>
      <c r="CE359" s="181">
        <v>0</v>
      </c>
      <c r="CF359" s="181">
        <v>0</v>
      </c>
      <c r="CG359" s="181">
        <v>0</v>
      </c>
      <c r="CH359" s="181">
        <v>0</v>
      </c>
      <c r="CI359" s="181">
        <v>0</v>
      </c>
      <c r="CJ359" s="181">
        <v>0</v>
      </c>
      <c r="CK359" s="181">
        <v>0</v>
      </c>
      <c r="CL359" s="181">
        <v>0</v>
      </c>
      <c r="CM359" s="181">
        <v>0</v>
      </c>
      <c r="CN359" s="181">
        <v>0</v>
      </c>
      <c r="CO359" s="181">
        <v>0</v>
      </c>
      <c r="CP359" s="181">
        <v>0</v>
      </c>
      <c r="CQ359" s="182" t="s">
        <v>467</v>
      </c>
      <c r="CR359" s="182" t="s">
        <v>467</v>
      </c>
      <c r="CS359" s="182" t="s">
        <v>467</v>
      </c>
      <c r="CT359" s="181">
        <v>0</v>
      </c>
      <c r="CU359" s="181">
        <v>0</v>
      </c>
      <c r="CV359" s="181">
        <v>0</v>
      </c>
      <c r="CW359" s="181">
        <v>0</v>
      </c>
      <c r="CX359" s="181">
        <v>0</v>
      </c>
      <c r="CY359" s="181">
        <v>0</v>
      </c>
      <c r="CZ359" s="182" t="s">
        <v>467</v>
      </c>
      <c r="DA359" s="182" t="s">
        <v>467</v>
      </c>
      <c r="DB359" s="182" t="s">
        <v>467</v>
      </c>
      <c r="DC359" s="181">
        <v>0</v>
      </c>
      <c r="DD359" s="181">
        <v>0</v>
      </c>
      <c r="DE359" s="181">
        <v>0</v>
      </c>
      <c r="DF359" s="181">
        <v>0</v>
      </c>
      <c r="DG359" s="183">
        <v>0</v>
      </c>
    </row>
    <row r="360" spans="1:111" ht="15" thickBot="1">
      <c r="A360" s="336" t="s">
        <v>1201</v>
      </c>
      <c r="B360" s="337" t="s">
        <v>504</v>
      </c>
      <c r="C360" s="337" t="s">
        <v>504</v>
      </c>
      <c r="D360" s="254" t="s">
        <v>629</v>
      </c>
      <c r="E360" s="186">
        <v>749009</v>
      </c>
      <c r="F360" s="186">
        <v>687970</v>
      </c>
      <c r="G360" s="186">
        <v>322338</v>
      </c>
      <c r="H360" s="186">
        <v>0</v>
      </c>
      <c r="I360" s="186">
        <v>0</v>
      </c>
      <c r="J360" s="186">
        <v>34299</v>
      </c>
      <c r="K360" s="186">
        <v>328375</v>
      </c>
      <c r="L360" s="186">
        <v>0</v>
      </c>
      <c r="M360" s="186">
        <v>0</v>
      </c>
      <c r="N360" s="186">
        <v>0</v>
      </c>
      <c r="O360" s="186">
        <v>0</v>
      </c>
      <c r="P360" s="186">
        <v>2958</v>
      </c>
      <c r="Q360" s="186">
        <v>0</v>
      </c>
      <c r="R360" s="186">
        <v>0</v>
      </c>
      <c r="S360" s="186">
        <v>0</v>
      </c>
      <c r="T360" s="186">
        <v>48239</v>
      </c>
      <c r="U360" s="186">
        <v>1311</v>
      </c>
      <c r="V360" s="186">
        <v>0</v>
      </c>
      <c r="W360" s="186">
        <v>0</v>
      </c>
      <c r="X360" s="186">
        <v>23</v>
      </c>
      <c r="Y360" s="186">
        <v>0</v>
      </c>
      <c r="Z360" s="186">
        <v>0</v>
      </c>
      <c r="AA360" s="186">
        <v>3000</v>
      </c>
      <c r="AB360" s="186">
        <v>0</v>
      </c>
      <c r="AC360" s="186">
        <v>13280</v>
      </c>
      <c r="AD360" s="186">
        <v>10907</v>
      </c>
      <c r="AE360" s="186">
        <v>0</v>
      </c>
      <c r="AF360" s="186">
        <v>0</v>
      </c>
      <c r="AG360" s="186">
        <v>0</v>
      </c>
      <c r="AH360" s="186">
        <v>0</v>
      </c>
      <c r="AI360" s="186">
        <v>0</v>
      </c>
      <c r="AJ360" s="186">
        <v>0</v>
      </c>
      <c r="AK360" s="186">
        <v>0</v>
      </c>
      <c r="AL360" s="186">
        <v>0</v>
      </c>
      <c r="AM360" s="186">
        <v>0</v>
      </c>
      <c r="AN360" s="186">
        <v>2000</v>
      </c>
      <c r="AO360" s="186">
        <v>0</v>
      </c>
      <c r="AP360" s="186">
        <v>11830</v>
      </c>
      <c r="AQ360" s="186">
        <v>1108</v>
      </c>
      <c r="AR360" s="186">
        <v>4500</v>
      </c>
      <c r="AS360" s="186">
        <v>0</v>
      </c>
      <c r="AT360" s="186">
        <v>0</v>
      </c>
      <c r="AU360" s="186">
        <v>280</v>
      </c>
      <c r="AV360" s="186">
        <v>12800</v>
      </c>
      <c r="AW360" s="186">
        <v>0</v>
      </c>
      <c r="AX360" s="186">
        <v>0</v>
      </c>
      <c r="AY360" s="186">
        <v>0</v>
      </c>
      <c r="AZ360" s="186">
        <v>0</v>
      </c>
      <c r="BA360" s="186">
        <v>12800</v>
      </c>
      <c r="BB360" s="186">
        <v>0</v>
      </c>
      <c r="BC360" s="186">
        <v>0</v>
      </c>
      <c r="BD360" s="186">
        <v>0</v>
      </c>
      <c r="BE360" s="186">
        <v>0</v>
      </c>
      <c r="BF360" s="186">
        <v>0</v>
      </c>
      <c r="BG360" s="186">
        <v>0</v>
      </c>
      <c r="BH360" s="186">
        <v>0</v>
      </c>
      <c r="BI360" s="186">
        <v>0</v>
      </c>
      <c r="BJ360" s="186">
        <v>0</v>
      </c>
      <c r="BK360" s="186">
        <v>0</v>
      </c>
      <c r="BL360" s="186">
        <v>0</v>
      </c>
      <c r="BM360" s="187" t="s">
        <v>467</v>
      </c>
      <c r="BN360" s="187" t="s">
        <v>467</v>
      </c>
      <c r="BO360" s="187" t="s">
        <v>467</v>
      </c>
      <c r="BP360" s="187" t="s">
        <v>467</v>
      </c>
      <c r="BQ360" s="187" t="s">
        <v>467</v>
      </c>
      <c r="BR360" s="187" t="s">
        <v>467</v>
      </c>
      <c r="BS360" s="187" t="s">
        <v>467</v>
      </c>
      <c r="BT360" s="187" t="s">
        <v>467</v>
      </c>
      <c r="BU360" s="187" t="s">
        <v>467</v>
      </c>
      <c r="BV360" s="187" t="s">
        <v>467</v>
      </c>
      <c r="BW360" s="187" t="s">
        <v>467</v>
      </c>
      <c r="BX360" s="187" t="s">
        <v>467</v>
      </c>
      <c r="BY360" s="187" t="s">
        <v>467</v>
      </c>
      <c r="BZ360" s="186">
        <v>0</v>
      </c>
      <c r="CA360" s="186">
        <v>0</v>
      </c>
      <c r="CB360" s="186">
        <v>0</v>
      </c>
      <c r="CC360" s="186">
        <v>0</v>
      </c>
      <c r="CD360" s="186">
        <v>0</v>
      </c>
      <c r="CE360" s="186">
        <v>0</v>
      </c>
      <c r="CF360" s="186">
        <v>0</v>
      </c>
      <c r="CG360" s="186">
        <v>0</v>
      </c>
      <c r="CH360" s="186">
        <v>0</v>
      </c>
      <c r="CI360" s="186">
        <v>0</v>
      </c>
      <c r="CJ360" s="186">
        <v>0</v>
      </c>
      <c r="CK360" s="186">
        <v>0</v>
      </c>
      <c r="CL360" s="186">
        <v>0</v>
      </c>
      <c r="CM360" s="186">
        <v>0</v>
      </c>
      <c r="CN360" s="186">
        <v>0</v>
      </c>
      <c r="CO360" s="186">
        <v>0</v>
      </c>
      <c r="CP360" s="186">
        <v>0</v>
      </c>
      <c r="CQ360" s="187" t="s">
        <v>467</v>
      </c>
      <c r="CR360" s="187" t="s">
        <v>467</v>
      </c>
      <c r="CS360" s="187" t="s">
        <v>467</v>
      </c>
      <c r="CT360" s="186">
        <v>0</v>
      </c>
      <c r="CU360" s="186">
        <v>0</v>
      </c>
      <c r="CV360" s="186">
        <v>0</v>
      </c>
      <c r="CW360" s="186">
        <v>0</v>
      </c>
      <c r="CX360" s="186">
        <v>0</v>
      </c>
      <c r="CY360" s="186">
        <v>0</v>
      </c>
      <c r="CZ360" s="187" t="s">
        <v>467</v>
      </c>
      <c r="DA360" s="187" t="s">
        <v>467</v>
      </c>
      <c r="DB360" s="187" t="s">
        <v>467</v>
      </c>
      <c r="DC360" s="186">
        <v>0</v>
      </c>
      <c r="DD360" s="186">
        <v>0</v>
      </c>
      <c r="DE360" s="186">
        <v>0</v>
      </c>
      <c r="DF360" s="186">
        <v>0</v>
      </c>
      <c r="DG360" s="188">
        <v>0</v>
      </c>
    </row>
    <row r="361" spans="1:111">
      <c r="A361" s="259"/>
      <c r="B361" s="259"/>
      <c r="C361" s="259"/>
      <c r="D361" s="259"/>
      <c r="E361" s="259"/>
      <c r="F361" s="259"/>
      <c r="G361" s="259"/>
      <c r="H361" s="259"/>
      <c r="I361" s="259"/>
      <c r="J361" s="259"/>
      <c r="K361" s="259"/>
      <c r="L361" s="259"/>
      <c r="M361" s="259"/>
      <c r="N361" s="259"/>
      <c r="O361" s="259"/>
      <c r="P361" s="259"/>
      <c r="Q361" s="259"/>
      <c r="R361" s="259"/>
      <c r="S361" s="259"/>
      <c r="T361" s="259"/>
      <c r="U361" s="259"/>
      <c r="V361" s="259"/>
      <c r="W361" s="259"/>
      <c r="X361" s="259"/>
      <c r="Y361" s="259"/>
      <c r="Z361" s="259"/>
      <c r="AA361" s="259"/>
      <c r="AB361" s="259"/>
      <c r="AC361" s="259"/>
      <c r="AD361" s="259"/>
      <c r="AE361" s="259"/>
      <c r="AF361" s="259"/>
      <c r="AG361" s="259"/>
      <c r="AH361" s="259"/>
      <c r="AI361" s="259"/>
      <c r="AJ361" s="259"/>
      <c r="AK361" s="259"/>
      <c r="AL361" s="259"/>
      <c r="AM361" s="259"/>
      <c r="AN361" s="259"/>
      <c r="AO361" s="259"/>
      <c r="AP361" s="259"/>
      <c r="AQ361" s="259"/>
      <c r="AR361" s="259"/>
      <c r="AS361" s="259"/>
      <c r="AT361" s="259"/>
      <c r="AU361" s="259"/>
      <c r="AV361" s="259"/>
      <c r="AW361" s="259"/>
      <c r="AX361" s="259"/>
      <c r="AY361" s="259"/>
      <c r="AZ361" s="259"/>
      <c r="BA361" s="259"/>
      <c r="BB361" s="259"/>
      <c r="BC361" s="259"/>
      <c r="BD361" s="259"/>
      <c r="BE361" s="259"/>
      <c r="BF361" s="259"/>
      <c r="BG361" s="259"/>
      <c r="BH361" s="259"/>
      <c r="BI361" s="259"/>
      <c r="BJ361" s="259"/>
      <c r="BK361" s="259"/>
      <c r="BL361" s="259"/>
      <c r="BM361" s="259"/>
      <c r="BN361" s="259"/>
      <c r="BO361" s="259"/>
      <c r="BP361" s="259"/>
      <c r="BQ361" s="259"/>
      <c r="BR361" s="259"/>
      <c r="BS361" s="259"/>
      <c r="BT361" s="259"/>
      <c r="BU361" s="259"/>
      <c r="BV361" s="259"/>
      <c r="BW361" s="259"/>
      <c r="BX361" s="259"/>
      <c r="BY361" s="259"/>
      <c r="BZ361" s="259"/>
      <c r="CA361" s="259"/>
      <c r="CB361" s="259"/>
      <c r="CC361" s="259"/>
      <c r="CD361" s="259"/>
      <c r="CE361" s="259"/>
      <c r="CF361" s="259"/>
      <c r="CG361" s="259"/>
      <c r="CH361" s="259"/>
      <c r="CI361" s="259"/>
      <c r="CJ361" s="259"/>
      <c r="CK361" s="259"/>
      <c r="CL361" s="259"/>
      <c r="CM361" s="259"/>
      <c r="CN361" s="259"/>
      <c r="CO361" s="259"/>
      <c r="CP361" s="259"/>
      <c r="CQ361" s="259"/>
      <c r="CR361" s="259"/>
      <c r="CS361" s="259"/>
      <c r="CT361" s="259"/>
      <c r="CU361" s="259"/>
      <c r="CV361" s="259"/>
      <c r="CW361" s="259"/>
      <c r="CX361" s="259"/>
      <c r="CY361" s="259"/>
      <c r="CZ361" s="259"/>
      <c r="DA361" s="259"/>
      <c r="DB361" s="259"/>
      <c r="DC361" s="259"/>
      <c r="DD361" s="259"/>
      <c r="DE361" s="259"/>
      <c r="DF361" s="259"/>
      <c r="DG361" s="259"/>
    </row>
    <row r="362" spans="1:111">
      <c r="A362" s="334" t="s">
        <v>1111</v>
      </c>
      <c r="B362" s="335" t="s">
        <v>504</v>
      </c>
      <c r="C362" s="335" t="s">
        <v>504</v>
      </c>
      <c r="D362" s="184" t="s">
        <v>1112</v>
      </c>
      <c r="E362" s="181">
        <v>2358884.09</v>
      </c>
      <c r="F362" s="181">
        <v>2098294.7999999998</v>
      </c>
      <c r="G362" s="181">
        <v>400409</v>
      </c>
      <c r="H362" s="181">
        <v>0</v>
      </c>
      <c r="I362" s="181">
        <v>0</v>
      </c>
      <c r="J362" s="181">
        <v>0</v>
      </c>
      <c r="K362" s="181">
        <v>366864</v>
      </c>
      <c r="L362" s="181">
        <v>889408.7</v>
      </c>
      <c r="M362" s="181">
        <v>106551.6</v>
      </c>
      <c r="N362" s="181">
        <v>102530.9</v>
      </c>
      <c r="O362" s="181">
        <v>0</v>
      </c>
      <c r="P362" s="181">
        <v>31750</v>
      </c>
      <c r="Q362" s="181">
        <v>107760</v>
      </c>
      <c r="R362" s="181">
        <v>0</v>
      </c>
      <c r="S362" s="181">
        <v>93020.6</v>
      </c>
      <c r="T362" s="181">
        <v>87175.63</v>
      </c>
      <c r="U362" s="181">
        <v>11616</v>
      </c>
      <c r="V362" s="181">
        <v>0</v>
      </c>
      <c r="W362" s="181">
        <v>0</v>
      </c>
      <c r="X362" s="181">
        <v>900</v>
      </c>
      <c r="Y362" s="181">
        <v>1500</v>
      </c>
      <c r="Z362" s="181">
        <v>17013.87</v>
      </c>
      <c r="AA362" s="181">
        <v>5660.49</v>
      </c>
      <c r="AB362" s="181">
        <v>0</v>
      </c>
      <c r="AC362" s="181">
        <v>0</v>
      </c>
      <c r="AD362" s="181">
        <v>0</v>
      </c>
      <c r="AE362" s="181">
        <v>0</v>
      </c>
      <c r="AF362" s="181">
        <v>0</v>
      </c>
      <c r="AG362" s="181">
        <v>0</v>
      </c>
      <c r="AH362" s="181">
        <v>0</v>
      </c>
      <c r="AI362" s="181">
        <v>4716</v>
      </c>
      <c r="AJ362" s="181">
        <v>0</v>
      </c>
      <c r="AK362" s="181">
        <v>0</v>
      </c>
      <c r="AL362" s="181">
        <v>0</v>
      </c>
      <c r="AM362" s="181">
        <v>0</v>
      </c>
      <c r="AN362" s="181">
        <v>0</v>
      </c>
      <c r="AO362" s="181">
        <v>0</v>
      </c>
      <c r="AP362" s="181">
        <v>15606.45</v>
      </c>
      <c r="AQ362" s="181">
        <v>0</v>
      </c>
      <c r="AR362" s="181">
        <v>0</v>
      </c>
      <c r="AS362" s="181">
        <v>0</v>
      </c>
      <c r="AT362" s="181">
        <v>4095</v>
      </c>
      <c r="AU362" s="181">
        <v>26067.82</v>
      </c>
      <c r="AV362" s="181">
        <v>173413.66</v>
      </c>
      <c r="AW362" s="181">
        <v>0</v>
      </c>
      <c r="AX362" s="181">
        <v>0</v>
      </c>
      <c r="AY362" s="181">
        <v>0</v>
      </c>
      <c r="AZ362" s="181">
        <v>56966.7</v>
      </c>
      <c r="BA362" s="181">
        <v>114789</v>
      </c>
      <c r="BB362" s="181">
        <v>0</v>
      </c>
      <c r="BC362" s="181">
        <v>0</v>
      </c>
      <c r="BD362" s="181">
        <v>0</v>
      </c>
      <c r="BE362" s="181">
        <v>0</v>
      </c>
      <c r="BF362" s="181">
        <v>0</v>
      </c>
      <c r="BG362" s="181">
        <v>1657.96</v>
      </c>
      <c r="BH362" s="181">
        <v>0</v>
      </c>
      <c r="BI362" s="181">
        <v>0</v>
      </c>
      <c r="BJ362" s="181">
        <v>0</v>
      </c>
      <c r="BK362" s="181">
        <v>0</v>
      </c>
      <c r="BL362" s="181">
        <v>0</v>
      </c>
      <c r="BM362" s="182" t="s">
        <v>467</v>
      </c>
      <c r="BN362" s="182" t="s">
        <v>467</v>
      </c>
      <c r="BO362" s="182" t="s">
        <v>467</v>
      </c>
      <c r="BP362" s="182" t="s">
        <v>467</v>
      </c>
      <c r="BQ362" s="182" t="s">
        <v>467</v>
      </c>
      <c r="BR362" s="182" t="s">
        <v>467</v>
      </c>
      <c r="BS362" s="182" t="s">
        <v>467</v>
      </c>
      <c r="BT362" s="182" t="s">
        <v>467</v>
      </c>
      <c r="BU362" s="182" t="s">
        <v>467</v>
      </c>
      <c r="BV362" s="182" t="s">
        <v>467</v>
      </c>
      <c r="BW362" s="182" t="s">
        <v>467</v>
      </c>
      <c r="BX362" s="182" t="s">
        <v>467</v>
      </c>
      <c r="BY362" s="182" t="s">
        <v>467</v>
      </c>
      <c r="BZ362" s="181">
        <v>0</v>
      </c>
      <c r="CA362" s="181">
        <v>0</v>
      </c>
      <c r="CB362" s="181">
        <v>0</v>
      </c>
      <c r="CC362" s="181">
        <v>0</v>
      </c>
      <c r="CD362" s="181">
        <v>0</v>
      </c>
      <c r="CE362" s="181">
        <v>0</v>
      </c>
      <c r="CF362" s="181">
        <v>0</v>
      </c>
      <c r="CG362" s="181">
        <v>0</v>
      </c>
      <c r="CH362" s="181">
        <v>0</v>
      </c>
      <c r="CI362" s="181">
        <v>0</v>
      </c>
      <c r="CJ362" s="181">
        <v>0</v>
      </c>
      <c r="CK362" s="181">
        <v>0</v>
      </c>
      <c r="CL362" s="181">
        <v>0</v>
      </c>
      <c r="CM362" s="181">
        <v>0</v>
      </c>
      <c r="CN362" s="181">
        <v>0</v>
      </c>
      <c r="CO362" s="181">
        <v>0</v>
      </c>
      <c r="CP362" s="181">
        <v>0</v>
      </c>
      <c r="CQ362" s="182" t="s">
        <v>467</v>
      </c>
      <c r="CR362" s="182" t="s">
        <v>467</v>
      </c>
      <c r="CS362" s="182" t="s">
        <v>467</v>
      </c>
      <c r="CT362" s="181">
        <v>0</v>
      </c>
      <c r="CU362" s="181">
        <v>0</v>
      </c>
      <c r="CV362" s="181">
        <v>0</v>
      </c>
      <c r="CW362" s="181">
        <v>0</v>
      </c>
      <c r="CX362" s="181">
        <v>0</v>
      </c>
      <c r="CY362" s="181">
        <v>0</v>
      </c>
      <c r="CZ362" s="182" t="s">
        <v>467</v>
      </c>
      <c r="DA362" s="182" t="s">
        <v>467</v>
      </c>
      <c r="DB362" s="182" t="s">
        <v>467</v>
      </c>
      <c r="DC362" s="181">
        <v>0</v>
      </c>
      <c r="DD362" s="181">
        <v>0</v>
      </c>
      <c r="DE362" s="181">
        <v>0</v>
      </c>
      <c r="DF362" s="181">
        <v>0</v>
      </c>
      <c r="DG362" s="183">
        <v>0</v>
      </c>
    </row>
    <row r="363" spans="1:111">
      <c r="A363" s="334" t="s">
        <v>1113</v>
      </c>
      <c r="B363" s="335" t="s">
        <v>504</v>
      </c>
      <c r="C363" s="335" t="s">
        <v>504</v>
      </c>
      <c r="D363" s="184" t="s">
        <v>625</v>
      </c>
      <c r="E363" s="181">
        <v>2358884.09</v>
      </c>
      <c r="F363" s="181">
        <v>2098294.7999999998</v>
      </c>
      <c r="G363" s="181">
        <v>400409</v>
      </c>
      <c r="H363" s="181">
        <v>0</v>
      </c>
      <c r="I363" s="181">
        <v>0</v>
      </c>
      <c r="J363" s="181">
        <v>0</v>
      </c>
      <c r="K363" s="181">
        <v>366864</v>
      </c>
      <c r="L363" s="181">
        <v>889408.7</v>
      </c>
      <c r="M363" s="181">
        <v>106551.6</v>
      </c>
      <c r="N363" s="181">
        <v>102530.9</v>
      </c>
      <c r="O363" s="181">
        <v>0</v>
      </c>
      <c r="P363" s="181">
        <v>31750</v>
      </c>
      <c r="Q363" s="181">
        <v>107760</v>
      </c>
      <c r="R363" s="181">
        <v>0</v>
      </c>
      <c r="S363" s="181">
        <v>93020.6</v>
      </c>
      <c r="T363" s="181">
        <v>87175.63</v>
      </c>
      <c r="U363" s="181">
        <v>11616</v>
      </c>
      <c r="V363" s="181">
        <v>0</v>
      </c>
      <c r="W363" s="181">
        <v>0</v>
      </c>
      <c r="X363" s="181">
        <v>900</v>
      </c>
      <c r="Y363" s="181">
        <v>1500</v>
      </c>
      <c r="Z363" s="181">
        <v>17013.87</v>
      </c>
      <c r="AA363" s="181">
        <v>5660.49</v>
      </c>
      <c r="AB363" s="181">
        <v>0</v>
      </c>
      <c r="AC363" s="181">
        <v>0</v>
      </c>
      <c r="AD363" s="181">
        <v>0</v>
      </c>
      <c r="AE363" s="181">
        <v>0</v>
      </c>
      <c r="AF363" s="181">
        <v>0</v>
      </c>
      <c r="AG363" s="181">
        <v>0</v>
      </c>
      <c r="AH363" s="181">
        <v>0</v>
      </c>
      <c r="AI363" s="181">
        <v>4716</v>
      </c>
      <c r="AJ363" s="181">
        <v>0</v>
      </c>
      <c r="AK363" s="181">
        <v>0</v>
      </c>
      <c r="AL363" s="181">
        <v>0</v>
      </c>
      <c r="AM363" s="181">
        <v>0</v>
      </c>
      <c r="AN363" s="181">
        <v>0</v>
      </c>
      <c r="AO363" s="181">
        <v>0</v>
      </c>
      <c r="AP363" s="181">
        <v>15606.45</v>
      </c>
      <c r="AQ363" s="181">
        <v>0</v>
      </c>
      <c r="AR363" s="181">
        <v>0</v>
      </c>
      <c r="AS363" s="181">
        <v>0</v>
      </c>
      <c r="AT363" s="181">
        <v>4095</v>
      </c>
      <c r="AU363" s="181">
        <v>26067.82</v>
      </c>
      <c r="AV363" s="181">
        <v>173413.66</v>
      </c>
      <c r="AW363" s="181">
        <v>0</v>
      </c>
      <c r="AX363" s="181">
        <v>0</v>
      </c>
      <c r="AY363" s="181">
        <v>0</v>
      </c>
      <c r="AZ363" s="181">
        <v>56966.7</v>
      </c>
      <c r="BA363" s="181">
        <v>114789</v>
      </c>
      <c r="BB363" s="181">
        <v>0</v>
      </c>
      <c r="BC363" s="181">
        <v>0</v>
      </c>
      <c r="BD363" s="181">
        <v>0</v>
      </c>
      <c r="BE363" s="181">
        <v>0</v>
      </c>
      <c r="BF363" s="181">
        <v>0</v>
      </c>
      <c r="BG363" s="181">
        <v>1657.96</v>
      </c>
      <c r="BH363" s="181">
        <v>0</v>
      </c>
      <c r="BI363" s="181">
        <v>0</v>
      </c>
      <c r="BJ363" s="181">
        <v>0</v>
      </c>
      <c r="BK363" s="181">
        <v>0</v>
      </c>
      <c r="BL363" s="181">
        <v>0</v>
      </c>
      <c r="BM363" s="182" t="s">
        <v>467</v>
      </c>
      <c r="BN363" s="182" t="s">
        <v>467</v>
      </c>
      <c r="BO363" s="182" t="s">
        <v>467</v>
      </c>
      <c r="BP363" s="182" t="s">
        <v>467</v>
      </c>
      <c r="BQ363" s="182" t="s">
        <v>467</v>
      </c>
      <c r="BR363" s="182" t="s">
        <v>467</v>
      </c>
      <c r="BS363" s="182" t="s">
        <v>467</v>
      </c>
      <c r="BT363" s="182" t="s">
        <v>467</v>
      </c>
      <c r="BU363" s="182" t="s">
        <v>467</v>
      </c>
      <c r="BV363" s="182" t="s">
        <v>467</v>
      </c>
      <c r="BW363" s="182" t="s">
        <v>467</v>
      </c>
      <c r="BX363" s="182" t="s">
        <v>467</v>
      </c>
      <c r="BY363" s="182" t="s">
        <v>467</v>
      </c>
      <c r="BZ363" s="181">
        <v>0</v>
      </c>
      <c r="CA363" s="181">
        <v>0</v>
      </c>
      <c r="CB363" s="181">
        <v>0</v>
      </c>
      <c r="CC363" s="181">
        <v>0</v>
      </c>
      <c r="CD363" s="181">
        <v>0</v>
      </c>
      <c r="CE363" s="181">
        <v>0</v>
      </c>
      <c r="CF363" s="181">
        <v>0</v>
      </c>
      <c r="CG363" s="181">
        <v>0</v>
      </c>
      <c r="CH363" s="181">
        <v>0</v>
      </c>
      <c r="CI363" s="181">
        <v>0</v>
      </c>
      <c r="CJ363" s="181">
        <v>0</v>
      </c>
      <c r="CK363" s="181">
        <v>0</v>
      </c>
      <c r="CL363" s="181">
        <v>0</v>
      </c>
      <c r="CM363" s="181">
        <v>0</v>
      </c>
      <c r="CN363" s="181">
        <v>0</v>
      </c>
      <c r="CO363" s="181">
        <v>0</v>
      </c>
      <c r="CP363" s="181">
        <v>0</v>
      </c>
      <c r="CQ363" s="182" t="s">
        <v>467</v>
      </c>
      <c r="CR363" s="182" t="s">
        <v>467</v>
      </c>
      <c r="CS363" s="182" t="s">
        <v>467</v>
      </c>
      <c r="CT363" s="181">
        <v>0</v>
      </c>
      <c r="CU363" s="181">
        <v>0</v>
      </c>
      <c r="CV363" s="181">
        <v>0</v>
      </c>
      <c r="CW363" s="181">
        <v>0</v>
      </c>
      <c r="CX363" s="181">
        <v>0</v>
      </c>
      <c r="CY363" s="181">
        <v>0</v>
      </c>
      <c r="CZ363" s="182" t="s">
        <v>467</v>
      </c>
      <c r="DA363" s="182" t="s">
        <v>467</v>
      </c>
      <c r="DB363" s="182" t="s">
        <v>467</v>
      </c>
      <c r="DC363" s="181">
        <v>0</v>
      </c>
      <c r="DD363" s="181">
        <v>0</v>
      </c>
      <c r="DE363" s="181">
        <v>0</v>
      </c>
      <c r="DF363" s="181">
        <v>0</v>
      </c>
      <c r="DG363" s="183">
        <v>0</v>
      </c>
    </row>
    <row r="364" spans="1:111">
      <c r="A364" s="334" t="s">
        <v>1114</v>
      </c>
      <c r="B364" s="335" t="s">
        <v>504</v>
      </c>
      <c r="C364" s="335" t="s">
        <v>504</v>
      </c>
      <c r="D364" s="184" t="s">
        <v>1115</v>
      </c>
      <c r="E364" s="181">
        <v>19961965.690000001</v>
      </c>
      <c r="F364" s="181">
        <v>15435836.810000001</v>
      </c>
      <c r="G364" s="181">
        <v>5050300.25</v>
      </c>
      <c r="H364" s="181">
        <v>2158024</v>
      </c>
      <c r="I364" s="181">
        <v>5187996.5</v>
      </c>
      <c r="J364" s="181">
        <v>441497</v>
      </c>
      <c r="K364" s="181">
        <v>1521426.5</v>
      </c>
      <c r="L364" s="181">
        <v>419331.44</v>
      </c>
      <c r="M364" s="181">
        <v>0</v>
      </c>
      <c r="N364" s="181">
        <v>162387.1</v>
      </c>
      <c r="O364" s="181">
        <v>75212.5</v>
      </c>
      <c r="P364" s="181">
        <v>59883.32</v>
      </c>
      <c r="Q364" s="181">
        <v>211402</v>
      </c>
      <c r="R364" s="181">
        <v>0</v>
      </c>
      <c r="S364" s="181">
        <v>148376.20000000001</v>
      </c>
      <c r="T364" s="181">
        <v>4003058.1</v>
      </c>
      <c r="U364" s="181">
        <v>1330234.93</v>
      </c>
      <c r="V364" s="181">
        <v>990</v>
      </c>
      <c r="W364" s="181">
        <v>0</v>
      </c>
      <c r="X364" s="181">
        <v>2189.56</v>
      </c>
      <c r="Y364" s="181">
        <v>18192.580000000002</v>
      </c>
      <c r="Z364" s="181">
        <v>97562.45</v>
      </c>
      <c r="AA364" s="181">
        <v>184756.91</v>
      </c>
      <c r="AB364" s="181">
        <v>0</v>
      </c>
      <c r="AC364" s="181">
        <v>134640</v>
      </c>
      <c r="AD364" s="181">
        <v>418345.57</v>
      </c>
      <c r="AE364" s="181">
        <v>0</v>
      </c>
      <c r="AF364" s="181">
        <v>3080</v>
      </c>
      <c r="AG364" s="181">
        <v>0</v>
      </c>
      <c r="AH364" s="181">
        <v>31800</v>
      </c>
      <c r="AI364" s="181">
        <v>4266</v>
      </c>
      <c r="AJ364" s="181">
        <v>19729</v>
      </c>
      <c r="AK364" s="181">
        <v>0</v>
      </c>
      <c r="AL364" s="181">
        <v>0</v>
      </c>
      <c r="AM364" s="181">
        <v>0</v>
      </c>
      <c r="AN364" s="181">
        <v>73552.03</v>
      </c>
      <c r="AO364" s="181">
        <v>0</v>
      </c>
      <c r="AP364" s="181">
        <v>258123.77</v>
      </c>
      <c r="AQ364" s="181">
        <v>2400</v>
      </c>
      <c r="AR364" s="181">
        <v>177740.26</v>
      </c>
      <c r="AS364" s="181">
        <v>793373.99</v>
      </c>
      <c r="AT364" s="181">
        <v>0</v>
      </c>
      <c r="AU364" s="181">
        <v>452081.05</v>
      </c>
      <c r="AV364" s="181">
        <v>7170</v>
      </c>
      <c r="AW364" s="181">
        <v>0</v>
      </c>
      <c r="AX364" s="181">
        <v>0</v>
      </c>
      <c r="AY364" s="181">
        <v>0</v>
      </c>
      <c r="AZ364" s="181">
        <v>720</v>
      </c>
      <c r="BA364" s="181">
        <v>4050</v>
      </c>
      <c r="BB364" s="181">
        <v>0</v>
      </c>
      <c r="BC364" s="181">
        <v>0</v>
      </c>
      <c r="BD364" s="181">
        <v>0</v>
      </c>
      <c r="BE364" s="181">
        <v>0</v>
      </c>
      <c r="BF364" s="181">
        <v>0</v>
      </c>
      <c r="BG364" s="181">
        <v>2400</v>
      </c>
      <c r="BH364" s="181">
        <v>0</v>
      </c>
      <c r="BI364" s="181">
        <v>0</v>
      </c>
      <c r="BJ364" s="181">
        <v>0</v>
      </c>
      <c r="BK364" s="181">
        <v>0</v>
      </c>
      <c r="BL364" s="181">
        <v>0</v>
      </c>
      <c r="BM364" s="182" t="s">
        <v>467</v>
      </c>
      <c r="BN364" s="182" t="s">
        <v>467</v>
      </c>
      <c r="BO364" s="182" t="s">
        <v>467</v>
      </c>
      <c r="BP364" s="182" t="s">
        <v>467</v>
      </c>
      <c r="BQ364" s="182" t="s">
        <v>467</v>
      </c>
      <c r="BR364" s="182" t="s">
        <v>467</v>
      </c>
      <c r="BS364" s="182" t="s">
        <v>467</v>
      </c>
      <c r="BT364" s="182" t="s">
        <v>467</v>
      </c>
      <c r="BU364" s="182" t="s">
        <v>467</v>
      </c>
      <c r="BV364" s="182" t="s">
        <v>467</v>
      </c>
      <c r="BW364" s="182" t="s">
        <v>467</v>
      </c>
      <c r="BX364" s="182" t="s">
        <v>467</v>
      </c>
      <c r="BY364" s="182" t="s">
        <v>467</v>
      </c>
      <c r="BZ364" s="181">
        <v>19734.28</v>
      </c>
      <c r="CA364" s="181">
        <v>0</v>
      </c>
      <c r="CB364" s="181">
        <v>19734.28</v>
      </c>
      <c r="CC364" s="181">
        <v>0</v>
      </c>
      <c r="CD364" s="181">
        <v>0</v>
      </c>
      <c r="CE364" s="181">
        <v>0</v>
      </c>
      <c r="CF364" s="181">
        <v>0</v>
      </c>
      <c r="CG364" s="181">
        <v>0</v>
      </c>
      <c r="CH364" s="181">
        <v>0</v>
      </c>
      <c r="CI364" s="181">
        <v>0</v>
      </c>
      <c r="CJ364" s="181">
        <v>0</v>
      </c>
      <c r="CK364" s="181">
        <v>0</v>
      </c>
      <c r="CL364" s="181">
        <v>0</v>
      </c>
      <c r="CM364" s="181">
        <v>0</v>
      </c>
      <c r="CN364" s="181">
        <v>0</v>
      </c>
      <c r="CO364" s="181">
        <v>0</v>
      </c>
      <c r="CP364" s="181">
        <v>0</v>
      </c>
      <c r="CQ364" s="182" t="s">
        <v>467</v>
      </c>
      <c r="CR364" s="182" t="s">
        <v>467</v>
      </c>
      <c r="CS364" s="182" t="s">
        <v>467</v>
      </c>
      <c r="CT364" s="181">
        <v>496166.5</v>
      </c>
      <c r="CU364" s="181">
        <v>0</v>
      </c>
      <c r="CV364" s="181">
        <v>0</v>
      </c>
      <c r="CW364" s="181">
        <v>0</v>
      </c>
      <c r="CX364" s="181">
        <v>0</v>
      </c>
      <c r="CY364" s="181">
        <v>496166.5</v>
      </c>
      <c r="CZ364" s="182" t="s">
        <v>467</v>
      </c>
      <c r="DA364" s="182" t="s">
        <v>467</v>
      </c>
      <c r="DB364" s="182" t="s">
        <v>467</v>
      </c>
      <c r="DC364" s="181">
        <v>0</v>
      </c>
      <c r="DD364" s="181">
        <v>0</v>
      </c>
      <c r="DE364" s="181">
        <v>0</v>
      </c>
      <c r="DF364" s="181">
        <v>0</v>
      </c>
      <c r="DG364" s="183">
        <v>0</v>
      </c>
    </row>
    <row r="365" spans="1:111">
      <c r="A365" s="334" t="s">
        <v>1116</v>
      </c>
      <c r="B365" s="335" t="s">
        <v>504</v>
      </c>
      <c r="C365" s="335" t="s">
        <v>504</v>
      </c>
      <c r="D365" s="184" t="s">
        <v>625</v>
      </c>
      <c r="E365" s="181">
        <v>16539788.82</v>
      </c>
      <c r="F365" s="181">
        <v>14294709.970000001</v>
      </c>
      <c r="G365" s="181">
        <v>4594314.25</v>
      </c>
      <c r="H365" s="181">
        <v>1885664</v>
      </c>
      <c r="I365" s="181">
        <v>4870755.5</v>
      </c>
      <c r="J365" s="181">
        <v>367254</v>
      </c>
      <c r="K365" s="181">
        <v>1521426.5</v>
      </c>
      <c r="L365" s="181">
        <v>419331.44</v>
      </c>
      <c r="M365" s="181">
        <v>0</v>
      </c>
      <c r="N365" s="181">
        <v>162387.1</v>
      </c>
      <c r="O365" s="181">
        <v>75212.5</v>
      </c>
      <c r="P365" s="181">
        <v>38586.480000000003</v>
      </c>
      <c r="Q365" s="181">
        <v>211402</v>
      </c>
      <c r="R365" s="181">
        <v>0</v>
      </c>
      <c r="S365" s="181">
        <v>148376.20000000001</v>
      </c>
      <c r="T365" s="181">
        <v>2225674.5699999998</v>
      </c>
      <c r="U365" s="181">
        <v>365053.65</v>
      </c>
      <c r="V365" s="181">
        <v>990</v>
      </c>
      <c r="W365" s="181">
        <v>0</v>
      </c>
      <c r="X365" s="181">
        <v>2122.56</v>
      </c>
      <c r="Y365" s="181">
        <v>7600.5</v>
      </c>
      <c r="Z365" s="181">
        <v>12578.65</v>
      </c>
      <c r="AA365" s="181">
        <v>136312.6</v>
      </c>
      <c r="AB365" s="181">
        <v>0</v>
      </c>
      <c r="AC365" s="181">
        <v>118800</v>
      </c>
      <c r="AD365" s="181">
        <v>96684.24</v>
      </c>
      <c r="AE365" s="181">
        <v>0</v>
      </c>
      <c r="AF365" s="181">
        <v>2954</v>
      </c>
      <c r="AG365" s="181">
        <v>0</v>
      </c>
      <c r="AH365" s="181">
        <v>2600</v>
      </c>
      <c r="AI365" s="181">
        <v>4266</v>
      </c>
      <c r="AJ365" s="181">
        <v>13263</v>
      </c>
      <c r="AK365" s="181">
        <v>0</v>
      </c>
      <c r="AL365" s="181">
        <v>0</v>
      </c>
      <c r="AM365" s="181">
        <v>0</v>
      </c>
      <c r="AN365" s="181">
        <v>700</v>
      </c>
      <c r="AO365" s="181">
        <v>0</v>
      </c>
      <c r="AP365" s="181">
        <v>243322.77</v>
      </c>
      <c r="AQ365" s="181">
        <v>2400</v>
      </c>
      <c r="AR365" s="181">
        <v>177740.26</v>
      </c>
      <c r="AS365" s="181">
        <v>691623.99</v>
      </c>
      <c r="AT365" s="181">
        <v>0</v>
      </c>
      <c r="AU365" s="181">
        <v>346662.35</v>
      </c>
      <c r="AV365" s="181">
        <v>4530</v>
      </c>
      <c r="AW365" s="181">
        <v>0</v>
      </c>
      <c r="AX365" s="181">
        <v>0</v>
      </c>
      <c r="AY365" s="181">
        <v>0</v>
      </c>
      <c r="AZ365" s="181">
        <v>720</v>
      </c>
      <c r="BA365" s="181">
        <v>3810</v>
      </c>
      <c r="BB365" s="181">
        <v>0</v>
      </c>
      <c r="BC365" s="181">
        <v>0</v>
      </c>
      <c r="BD365" s="181">
        <v>0</v>
      </c>
      <c r="BE365" s="181">
        <v>0</v>
      </c>
      <c r="BF365" s="181">
        <v>0</v>
      </c>
      <c r="BG365" s="181">
        <v>0</v>
      </c>
      <c r="BH365" s="181">
        <v>0</v>
      </c>
      <c r="BI365" s="181">
        <v>0</v>
      </c>
      <c r="BJ365" s="181">
        <v>0</v>
      </c>
      <c r="BK365" s="181">
        <v>0</v>
      </c>
      <c r="BL365" s="181">
        <v>0</v>
      </c>
      <c r="BM365" s="182" t="s">
        <v>467</v>
      </c>
      <c r="BN365" s="182" t="s">
        <v>467</v>
      </c>
      <c r="BO365" s="182" t="s">
        <v>467</v>
      </c>
      <c r="BP365" s="182" t="s">
        <v>467</v>
      </c>
      <c r="BQ365" s="182" t="s">
        <v>467</v>
      </c>
      <c r="BR365" s="182" t="s">
        <v>467</v>
      </c>
      <c r="BS365" s="182" t="s">
        <v>467</v>
      </c>
      <c r="BT365" s="182" t="s">
        <v>467</v>
      </c>
      <c r="BU365" s="182" t="s">
        <v>467</v>
      </c>
      <c r="BV365" s="182" t="s">
        <v>467</v>
      </c>
      <c r="BW365" s="182" t="s">
        <v>467</v>
      </c>
      <c r="BX365" s="182" t="s">
        <v>467</v>
      </c>
      <c r="BY365" s="182" t="s">
        <v>467</v>
      </c>
      <c r="BZ365" s="181">
        <v>14874.28</v>
      </c>
      <c r="CA365" s="181">
        <v>0</v>
      </c>
      <c r="CB365" s="181">
        <v>14874.28</v>
      </c>
      <c r="CC365" s="181">
        <v>0</v>
      </c>
      <c r="CD365" s="181">
        <v>0</v>
      </c>
      <c r="CE365" s="181">
        <v>0</v>
      </c>
      <c r="CF365" s="181">
        <v>0</v>
      </c>
      <c r="CG365" s="181">
        <v>0</v>
      </c>
      <c r="CH365" s="181">
        <v>0</v>
      </c>
      <c r="CI365" s="181">
        <v>0</v>
      </c>
      <c r="CJ365" s="181">
        <v>0</v>
      </c>
      <c r="CK365" s="181">
        <v>0</v>
      </c>
      <c r="CL365" s="181">
        <v>0</v>
      </c>
      <c r="CM365" s="181">
        <v>0</v>
      </c>
      <c r="CN365" s="181">
        <v>0</v>
      </c>
      <c r="CO365" s="181">
        <v>0</v>
      </c>
      <c r="CP365" s="181">
        <v>0</v>
      </c>
      <c r="CQ365" s="182" t="s">
        <v>467</v>
      </c>
      <c r="CR365" s="182" t="s">
        <v>467</v>
      </c>
      <c r="CS365" s="182" t="s">
        <v>467</v>
      </c>
      <c r="CT365" s="181">
        <v>0</v>
      </c>
      <c r="CU365" s="181">
        <v>0</v>
      </c>
      <c r="CV365" s="181">
        <v>0</v>
      </c>
      <c r="CW365" s="181">
        <v>0</v>
      </c>
      <c r="CX365" s="181">
        <v>0</v>
      </c>
      <c r="CY365" s="181">
        <v>0</v>
      </c>
      <c r="CZ365" s="182" t="s">
        <v>467</v>
      </c>
      <c r="DA365" s="182" t="s">
        <v>467</v>
      </c>
      <c r="DB365" s="182" t="s">
        <v>467</v>
      </c>
      <c r="DC365" s="181">
        <v>0</v>
      </c>
      <c r="DD365" s="181">
        <v>0</v>
      </c>
      <c r="DE365" s="181">
        <v>0</v>
      </c>
      <c r="DF365" s="181">
        <v>0</v>
      </c>
      <c r="DG365" s="183">
        <v>0</v>
      </c>
    </row>
    <row r="366" spans="1:111">
      <c r="A366" s="334" t="s">
        <v>1117</v>
      </c>
      <c r="B366" s="335" t="s">
        <v>504</v>
      </c>
      <c r="C366" s="335" t="s">
        <v>504</v>
      </c>
      <c r="D366" s="184" t="s">
        <v>638</v>
      </c>
      <c r="E366" s="181">
        <v>1866738.63</v>
      </c>
      <c r="F366" s="181">
        <v>5140</v>
      </c>
      <c r="G366" s="181">
        <v>0</v>
      </c>
      <c r="H366" s="181">
        <v>0</v>
      </c>
      <c r="I366" s="181">
        <v>0</v>
      </c>
      <c r="J366" s="181">
        <v>0</v>
      </c>
      <c r="K366" s="181">
        <v>0</v>
      </c>
      <c r="L366" s="181">
        <v>0</v>
      </c>
      <c r="M366" s="181">
        <v>0</v>
      </c>
      <c r="N366" s="181">
        <v>0</v>
      </c>
      <c r="O366" s="181">
        <v>0</v>
      </c>
      <c r="P366" s="181">
        <v>5140</v>
      </c>
      <c r="Q366" s="181">
        <v>0</v>
      </c>
      <c r="R366" s="181">
        <v>0</v>
      </c>
      <c r="S366" s="181">
        <v>0</v>
      </c>
      <c r="T366" s="181">
        <v>1360572.13</v>
      </c>
      <c r="U366" s="181">
        <v>865479.8</v>
      </c>
      <c r="V366" s="181">
        <v>0</v>
      </c>
      <c r="W366" s="181">
        <v>0</v>
      </c>
      <c r="X366" s="181">
        <v>67</v>
      </c>
      <c r="Y366" s="181">
        <v>10005.6</v>
      </c>
      <c r="Z366" s="181">
        <v>71966.34</v>
      </c>
      <c r="AA366" s="181">
        <v>29190.799999999999</v>
      </c>
      <c r="AB366" s="181">
        <v>0</v>
      </c>
      <c r="AC366" s="181">
        <v>0</v>
      </c>
      <c r="AD366" s="181">
        <v>247293.36</v>
      </c>
      <c r="AE366" s="181">
        <v>0</v>
      </c>
      <c r="AF366" s="181">
        <v>126</v>
      </c>
      <c r="AG366" s="181">
        <v>0</v>
      </c>
      <c r="AH366" s="181">
        <v>29200</v>
      </c>
      <c r="AI366" s="181">
        <v>0</v>
      </c>
      <c r="AJ366" s="181">
        <v>5492</v>
      </c>
      <c r="AK366" s="181">
        <v>0</v>
      </c>
      <c r="AL366" s="181">
        <v>0</v>
      </c>
      <c r="AM366" s="181">
        <v>0</v>
      </c>
      <c r="AN366" s="181">
        <v>72852.03</v>
      </c>
      <c r="AO366" s="181">
        <v>0</v>
      </c>
      <c r="AP366" s="181">
        <v>0</v>
      </c>
      <c r="AQ366" s="181">
        <v>0</v>
      </c>
      <c r="AR366" s="181">
        <v>0</v>
      </c>
      <c r="AS366" s="181">
        <v>7050</v>
      </c>
      <c r="AT366" s="181">
        <v>0</v>
      </c>
      <c r="AU366" s="181">
        <v>21849.200000000001</v>
      </c>
      <c r="AV366" s="181">
        <v>0</v>
      </c>
      <c r="AW366" s="181">
        <v>0</v>
      </c>
      <c r="AX366" s="181">
        <v>0</v>
      </c>
      <c r="AY366" s="181">
        <v>0</v>
      </c>
      <c r="AZ366" s="181">
        <v>0</v>
      </c>
      <c r="BA366" s="181">
        <v>0</v>
      </c>
      <c r="BB366" s="181">
        <v>0</v>
      </c>
      <c r="BC366" s="181">
        <v>0</v>
      </c>
      <c r="BD366" s="181">
        <v>0</v>
      </c>
      <c r="BE366" s="181">
        <v>0</v>
      </c>
      <c r="BF366" s="181">
        <v>0</v>
      </c>
      <c r="BG366" s="181">
        <v>0</v>
      </c>
      <c r="BH366" s="181">
        <v>0</v>
      </c>
      <c r="BI366" s="181">
        <v>0</v>
      </c>
      <c r="BJ366" s="181">
        <v>0</v>
      </c>
      <c r="BK366" s="181">
        <v>0</v>
      </c>
      <c r="BL366" s="181">
        <v>0</v>
      </c>
      <c r="BM366" s="182" t="s">
        <v>467</v>
      </c>
      <c r="BN366" s="182" t="s">
        <v>467</v>
      </c>
      <c r="BO366" s="182" t="s">
        <v>467</v>
      </c>
      <c r="BP366" s="182" t="s">
        <v>467</v>
      </c>
      <c r="BQ366" s="182" t="s">
        <v>467</v>
      </c>
      <c r="BR366" s="182" t="s">
        <v>467</v>
      </c>
      <c r="BS366" s="182" t="s">
        <v>467</v>
      </c>
      <c r="BT366" s="182" t="s">
        <v>467</v>
      </c>
      <c r="BU366" s="182" t="s">
        <v>467</v>
      </c>
      <c r="BV366" s="182" t="s">
        <v>467</v>
      </c>
      <c r="BW366" s="182" t="s">
        <v>467</v>
      </c>
      <c r="BX366" s="182" t="s">
        <v>467</v>
      </c>
      <c r="BY366" s="182" t="s">
        <v>467</v>
      </c>
      <c r="BZ366" s="181">
        <v>4860</v>
      </c>
      <c r="CA366" s="181">
        <v>0</v>
      </c>
      <c r="CB366" s="181">
        <v>4860</v>
      </c>
      <c r="CC366" s="181">
        <v>0</v>
      </c>
      <c r="CD366" s="181">
        <v>0</v>
      </c>
      <c r="CE366" s="181">
        <v>0</v>
      </c>
      <c r="CF366" s="181">
        <v>0</v>
      </c>
      <c r="CG366" s="181">
        <v>0</v>
      </c>
      <c r="CH366" s="181">
        <v>0</v>
      </c>
      <c r="CI366" s="181">
        <v>0</v>
      </c>
      <c r="CJ366" s="181">
        <v>0</v>
      </c>
      <c r="CK366" s="181">
        <v>0</v>
      </c>
      <c r="CL366" s="181">
        <v>0</v>
      </c>
      <c r="CM366" s="181">
        <v>0</v>
      </c>
      <c r="CN366" s="181">
        <v>0</v>
      </c>
      <c r="CO366" s="181">
        <v>0</v>
      </c>
      <c r="CP366" s="181">
        <v>0</v>
      </c>
      <c r="CQ366" s="182" t="s">
        <v>467</v>
      </c>
      <c r="CR366" s="182" t="s">
        <v>467</v>
      </c>
      <c r="CS366" s="182" t="s">
        <v>467</v>
      </c>
      <c r="CT366" s="181">
        <v>496166.5</v>
      </c>
      <c r="CU366" s="181">
        <v>0</v>
      </c>
      <c r="CV366" s="181">
        <v>0</v>
      </c>
      <c r="CW366" s="181">
        <v>0</v>
      </c>
      <c r="CX366" s="181">
        <v>0</v>
      </c>
      <c r="CY366" s="181">
        <v>496166.5</v>
      </c>
      <c r="CZ366" s="182" t="s">
        <v>467</v>
      </c>
      <c r="DA366" s="182" t="s">
        <v>467</v>
      </c>
      <c r="DB366" s="182" t="s">
        <v>467</v>
      </c>
      <c r="DC366" s="181">
        <v>0</v>
      </c>
      <c r="DD366" s="181">
        <v>0</v>
      </c>
      <c r="DE366" s="181">
        <v>0</v>
      </c>
      <c r="DF366" s="181">
        <v>0</v>
      </c>
      <c r="DG366" s="183">
        <v>0</v>
      </c>
    </row>
    <row r="367" spans="1:111">
      <c r="A367" s="334" t="s">
        <v>1118</v>
      </c>
      <c r="B367" s="335" t="s">
        <v>504</v>
      </c>
      <c r="C367" s="335" t="s">
        <v>504</v>
      </c>
      <c r="D367" s="184" t="s">
        <v>1119</v>
      </c>
      <c r="E367" s="181">
        <v>1555438.24</v>
      </c>
      <c r="F367" s="181">
        <v>1135986.8400000001</v>
      </c>
      <c r="G367" s="181">
        <v>455986</v>
      </c>
      <c r="H367" s="181">
        <v>272360</v>
      </c>
      <c r="I367" s="181">
        <v>317241</v>
      </c>
      <c r="J367" s="181">
        <v>74243</v>
      </c>
      <c r="K367" s="181">
        <v>0</v>
      </c>
      <c r="L367" s="181">
        <v>0</v>
      </c>
      <c r="M367" s="181">
        <v>0</v>
      </c>
      <c r="N367" s="181">
        <v>0</v>
      </c>
      <c r="O367" s="181">
        <v>0</v>
      </c>
      <c r="P367" s="181">
        <v>16156.84</v>
      </c>
      <c r="Q367" s="181">
        <v>0</v>
      </c>
      <c r="R367" s="181">
        <v>0</v>
      </c>
      <c r="S367" s="181">
        <v>0</v>
      </c>
      <c r="T367" s="181">
        <v>416811.4</v>
      </c>
      <c r="U367" s="181">
        <v>99701.48</v>
      </c>
      <c r="V367" s="181">
        <v>0</v>
      </c>
      <c r="W367" s="181">
        <v>0</v>
      </c>
      <c r="X367" s="181">
        <v>0</v>
      </c>
      <c r="Y367" s="181">
        <v>586.48</v>
      </c>
      <c r="Z367" s="181">
        <v>13017.46</v>
      </c>
      <c r="AA367" s="181">
        <v>19253.509999999998</v>
      </c>
      <c r="AB367" s="181">
        <v>0</v>
      </c>
      <c r="AC367" s="181">
        <v>15840</v>
      </c>
      <c r="AD367" s="181">
        <v>74367.97</v>
      </c>
      <c r="AE367" s="181">
        <v>0</v>
      </c>
      <c r="AF367" s="181">
        <v>0</v>
      </c>
      <c r="AG367" s="181">
        <v>0</v>
      </c>
      <c r="AH367" s="181">
        <v>0</v>
      </c>
      <c r="AI367" s="181">
        <v>0</v>
      </c>
      <c r="AJ367" s="181">
        <v>974</v>
      </c>
      <c r="AK367" s="181">
        <v>0</v>
      </c>
      <c r="AL367" s="181">
        <v>0</v>
      </c>
      <c r="AM367" s="181">
        <v>0</v>
      </c>
      <c r="AN367" s="181">
        <v>0</v>
      </c>
      <c r="AO367" s="181">
        <v>0</v>
      </c>
      <c r="AP367" s="181">
        <v>14801</v>
      </c>
      <c r="AQ367" s="181">
        <v>0</v>
      </c>
      <c r="AR367" s="181">
        <v>0</v>
      </c>
      <c r="AS367" s="181">
        <v>94700</v>
      </c>
      <c r="AT367" s="181">
        <v>0</v>
      </c>
      <c r="AU367" s="181">
        <v>83569.5</v>
      </c>
      <c r="AV367" s="181">
        <v>2640</v>
      </c>
      <c r="AW367" s="181">
        <v>0</v>
      </c>
      <c r="AX367" s="181">
        <v>0</v>
      </c>
      <c r="AY367" s="181">
        <v>0</v>
      </c>
      <c r="AZ367" s="181">
        <v>0</v>
      </c>
      <c r="BA367" s="181">
        <v>240</v>
      </c>
      <c r="BB367" s="181">
        <v>0</v>
      </c>
      <c r="BC367" s="181">
        <v>0</v>
      </c>
      <c r="BD367" s="181">
        <v>0</v>
      </c>
      <c r="BE367" s="181">
        <v>0</v>
      </c>
      <c r="BF367" s="181">
        <v>0</v>
      </c>
      <c r="BG367" s="181">
        <v>2400</v>
      </c>
      <c r="BH367" s="181">
        <v>0</v>
      </c>
      <c r="BI367" s="181">
        <v>0</v>
      </c>
      <c r="BJ367" s="181">
        <v>0</v>
      </c>
      <c r="BK367" s="181">
        <v>0</v>
      </c>
      <c r="BL367" s="181">
        <v>0</v>
      </c>
      <c r="BM367" s="182" t="s">
        <v>467</v>
      </c>
      <c r="BN367" s="182" t="s">
        <v>467</v>
      </c>
      <c r="BO367" s="182" t="s">
        <v>467</v>
      </c>
      <c r="BP367" s="182" t="s">
        <v>467</v>
      </c>
      <c r="BQ367" s="182" t="s">
        <v>467</v>
      </c>
      <c r="BR367" s="182" t="s">
        <v>467</v>
      </c>
      <c r="BS367" s="182" t="s">
        <v>467</v>
      </c>
      <c r="BT367" s="182" t="s">
        <v>467</v>
      </c>
      <c r="BU367" s="182" t="s">
        <v>467</v>
      </c>
      <c r="BV367" s="182" t="s">
        <v>467</v>
      </c>
      <c r="BW367" s="182" t="s">
        <v>467</v>
      </c>
      <c r="BX367" s="182" t="s">
        <v>467</v>
      </c>
      <c r="BY367" s="182" t="s">
        <v>467</v>
      </c>
      <c r="BZ367" s="181">
        <v>0</v>
      </c>
      <c r="CA367" s="181">
        <v>0</v>
      </c>
      <c r="CB367" s="181">
        <v>0</v>
      </c>
      <c r="CC367" s="181">
        <v>0</v>
      </c>
      <c r="CD367" s="181">
        <v>0</v>
      </c>
      <c r="CE367" s="181">
        <v>0</v>
      </c>
      <c r="CF367" s="181">
        <v>0</v>
      </c>
      <c r="CG367" s="181">
        <v>0</v>
      </c>
      <c r="CH367" s="181">
        <v>0</v>
      </c>
      <c r="CI367" s="181">
        <v>0</v>
      </c>
      <c r="CJ367" s="181">
        <v>0</v>
      </c>
      <c r="CK367" s="181">
        <v>0</v>
      </c>
      <c r="CL367" s="181">
        <v>0</v>
      </c>
      <c r="CM367" s="181">
        <v>0</v>
      </c>
      <c r="CN367" s="181">
        <v>0</v>
      </c>
      <c r="CO367" s="181">
        <v>0</v>
      </c>
      <c r="CP367" s="181">
        <v>0</v>
      </c>
      <c r="CQ367" s="182" t="s">
        <v>467</v>
      </c>
      <c r="CR367" s="182" t="s">
        <v>467</v>
      </c>
      <c r="CS367" s="182" t="s">
        <v>467</v>
      </c>
      <c r="CT367" s="181">
        <v>0</v>
      </c>
      <c r="CU367" s="181">
        <v>0</v>
      </c>
      <c r="CV367" s="181">
        <v>0</v>
      </c>
      <c r="CW367" s="181">
        <v>0</v>
      </c>
      <c r="CX367" s="181">
        <v>0</v>
      </c>
      <c r="CY367" s="181">
        <v>0</v>
      </c>
      <c r="CZ367" s="182" t="s">
        <v>467</v>
      </c>
      <c r="DA367" s="182" t="s">
        <v>467</v>
      </c>
      <c r="DB367" s="182" t="s">
        <v>467</v>
      </c>
      <c r="DC367" s="181">
        <v>0</v>
      </c>
      <c r="DD367" s="181">
        <v>0</v>
      </c>
      <c r="DE367" s="181">
        <v>0</v>
      </c>
      <c r="DF367" s="181">
        <v>0</v>
      </c>
      <c r="DG367" s="183">
        <v>0</v>
      </c>
    </row>
    <row r="368" spans="1:111">
      <c r="A368" s="334" t="s">
        <v>1120</v>
      </c>
      <c r="B368" s="335" t="s">
        <v>504</v>
      </c>
      <c r="C368" s="335" t="s">
        <v>504</v>
      </c>
      <c r="D368" s="184" t="s">
        <v>1121</v>
      </c>
      <c r="E368" s="181">
        <v>678115</v>
      </c>
      <c r="F368" s="181">
        <v>635544.5</v>
      </c>
      <c r="G368" s="181">
        <v>198577</v>
      </c>
      <c r="H368" s="181">
        <v>173310</v>
      </c>
      <c r="I368" s="181">
        <v>227681</v>
      </c>
      <c r="J368" s="181">
        <v>19175</v>
      </c>
      <c r="K368" s="181">
        <v>0</v>
      </c>
      <c r="L368" s="181">
        <v>0</v>
      </c>
      <c r="M368" s="181">
        <v>0</v>
      </c>
      <c r="N368" s="181">
        <v>0</v>
      </c>
      <c r="O368" s="181">
        <v>0</v>
      </c>
      <c r="P368" s="181">
        <v>5710.5</v>
      </c>
      <c r="Q368" s="181">
        <v>0</v>
      </c>
      <c r="R368" s="181">
        <v>0</v>
      </c>
      <c r="S368" s="181">
        <v>11091</v>
      </c>
      <c r="T368" s="181">
        <v>42210.5</v>
      </c>
      <c r="U368" s="181">
        <v>2771.5</v>
      </c>
      <c r="V368" s="181">
        <v>504</v>
      </c>
      <c r="W368" s="181">
        <v>0</v>
      </c>
      <c r="X368" s="181">
        <v>0</v>
      </c>
      <c r="Y368" s="181">
        <v>500</v>
      </c>
      <c r="Z368" s="181">
        <v>728</v>
      </c>
      <c r="AA368" s="181">
        <v>6900</v>
      </c>
      <c r="AB368" s="181">
        <v>0</v>
      </c>
      <c r="AC368" s="181">
        <v>0</v>
      </c>
      <c r="AD368" s="181">
        <v>4286</v>
      </c>
      <c r="AE368" s="181">
        <v>0</v>
      </c>
      <c r="AF368" s="181">
        <v>0</v>
      </c>
      <c r="AG368" s="181">
        <v>0</v>
      </c>
      <c r="AH368" s="181">
        <v>1000</v>
      </c>
      <c r="AI368" s="181">
        <v>900</v>
      </c>
      <c r="AJ368" s="181">
        <v>1000</v>
      </c>
      <c r="AK368" s="181">
        <v>0</v>
      </c>
      <c r="AL368" s="181">
        <v>0</v>
      </c>
      <c r="AM368" s="181">
        <v>0</v>
      </c>
      <c r="AN368" s="181">
        <v>0</v>
      </c>
      <c r="AO368" s="181">
        <v>550</v>
      </c>
      <c r="AP368" s="181">
        <v>12321</v>
      </c>
      <c r="AQ368" s="181">
        <v>0</v>
      </c>
      <c r="AR368" s="181">
        <v>0</v>
      </c>
      <c r="AS368" s="181">
        <v>0</v>
      </c>
      <c r="AT368" s="181">
        <v>0</v>
      </c>
      <c r="AU368" s="181">
        <v>10750</v>
      </c>
      <c r="AV368" s="181">
        <v>360</v>
      </c>
      <c r="AW368" s="181">
        <v>0</v>
      </c>
      <c r="AX368" s="181">
        <v>0</v>
      </c>
      <c r="AY368" s="181">
        <v>0</v>
      </c>
      <c r="AZ368" s="181">
        <v>0</v>
      </c>
      <c r="BA368" s="181">
        <v>360</v>
      </c>
      <c r="BB368" s="181">
        <v>0</v>
      </c>
      <c r="BC368" s="181">
        <v>0</v>
      </c>
      <c r="BD368" s="181">
        <v>0</v>
      </c>
      <c r="BE368" s="181">
        <v>0</v>
      </c>
      <c r="BF368" s="181">
        <v>0</v>
      </c>
      <c r="BG368" s="181">
        <v>0</v>
      </c>
      <c r="BH368" s="181">
        <v>0</v>
      </c>
      <c r="BI368" s="181">
        <v>0</v>
      </c>
      <c r="BJ368" s="181">
        <v>0</v>
      </c>
      <c r="BK368" s="181">
        <v>0</v>
      </c>
      <c r="BL368" s="181">
        <v>0</v>
      </c>
      <c r="BM368" s="182" t="s">
        <v>467</v>
      </c>
      <c r="BN368" s="182" t="s">
        <v>467</v>
      </c>
      <c r="BO368" s="182" t="s">
        <v>467</v>
      </c>
      <c r="BP368" s="182" t="s">
        <v>467</v>
      </c>
      <c r="BQ368" s="182" t="s">
        <v>467</v>
      </c>
      <c r="BR368" s="182" t="s">
        <v>467</v>
      </c>
      <c r="BS368" s="182" t="s">
        <v>467</v>
      </c>
      <c r="BT368" s="182" t="s">
        <v>467</v>
      </c>
      <c r="BU368" s="182" t="s">
        <v>467</v>
      </c>
      <c r="BV368" s="182" t="s">
        <v>467</v>
      </c>
      <c r="BW368" s="182" t="s">
        <v>467</v>
      </c>
      <c r="BX368" s="182" t="s">
        <v>467</v>
      </c>
      <c r="BY368" s="182" t="s">
        <v>467</v>
      </c>
      <c r="BZ368" s="181">
        <v>0</v>
      </c>
      <c r="CA368" s="181">
        <v>0</v>
      </c>
      <c r="CB368" s="181">
        <v>0</v>
      </c>
      <c r="CC368" s="181">
        <v>0</v>
      </c>
      <c r="CD368" s="181">
        <v>0</v>
      </c>
      <c r="CE368" s="181">
        <v>0</v>
      </c>
      <c r="CF368" s="181">
        <v>0</v>
      </c>
      <c r="CG368" s="181">
        <v>0</v>
      </c>
      <c r="CH368" s="181">
        <v>0</v>
      </c>
      <c r="CI368" s="181">
        <v>0</v>
      </c>
      <c r="CJ368" s="181">
        <v>0</v>
      </c>
      <c r="CK368" s="181">
        <v>0</v>
      </c>
      <c r="CL368" s="181">
        <v>0</v>
      </c>
      <c r="CM368" s="181">
        <v>0</v>
      </c>
      <c r="CN368" s="181">
        <v>0</v>
      </c>
      <c r="CO368" s="181">
        <v>0</v>
      </c>
      <c r="CP368" s="181">
        <v>0</v>
      </c>
      <c r="CQ368" s="182" t="s">
        <v>467</v>
      </c>
      <c r="CR368" s="182" t="s">
        <v>467</v>
      </c>
      <c r="CS368" s="182" t="s">
        <v>467</v>
      </c>
      <c r="CT368" s="181">
        <v>0</v>
      </c>
      <c r="CU368" s="181">
        <v>0</v>
      </c>
      <c r="CV368" s="181">
        <v>0</v>
      </c>
      <c r="CW368" s="181">
        <v>0</v>
      </c>
      <c r="CX368" s="181">
        <v>0</v>
      </c>
      <c r="CY368" s="181">
        <v>0</v>
      </c>
      <c r="CZ368" s="182" t="s">
        <v>467</v>
      </c>
      <c r="DA368" s="182" t="s">
        <v>467</v>
      </c>
      <c r="DB368" s="182" t="s">
        <v>467</v>
      </c>
      <c r="DC368" s="181">
        <v>0</v>
      </c>
      <c r="DD368" s="181">
        <v>0</v>
      </c>
      <c r="DE368" s="181">
        <v>0</v>
      </c>
      <c r="DF368" s="181">
        <v>0</v>
      </c>
      <c r="DG368" s="183">
        <v>0</v>
      </c>
    </row>
    <row r="369" spans="1:111">
      <c r="A369" s="334" t="s">
        <v>1122</v>
      </c>
      <c r="B369" s="335" t="s">
        <v>504</v>
      </c>
      <c r="C369" s="335" t="s">
        <v>504</v>
      </c>
      <c r="D369" s="184" t="s">
        <v>1123</v>
      </c>
      <c r="E369" s="181">
        <v>678115</v>
      </c>
      <c r="F369" s="181">
        <v>635544.5</v>
      </c>
      <c r="G369" s="181">
        <v>198577</v>
      </c>
      <c r="H369" s="181">
        <v>173310</v>
      </c>
      <c r="I369" s="181">
        <v>227681</v>
      </c>
      <c r="J369" s="181">
        <v>19175</v>
      </c>
      <c r="K369" s="181">
        <v>0</v>
      </c>
      <c r="L369" s="181">
        <v>0</v>
      </c>
      <c r="M369" s="181">
        <v>0</v>
      </c>
      <c r="N369" s="181">
        <v>0</v>
      </c>
      <c r="O369" s="181">
        <v>0</v>
      </c>
      <c r="P369" s="181">
        <v>5710.5</v>
      </c>
      <c r="Q369" s="181">
        <v>0</v>
      </c>
      <c r="R369" s="181">
        <v>0</v>
      </c>
      <c r="S369" s="181">
        <v>11091</v>
      </c>
      <c r="T369" s="181">
        <v>42210.5</v>
      </c>
      <c r="U369" s="181">
        <v>2771.5</v>
      </c>
      <c r="V369" s="181">
        <v>504</v>
      </c>
      <c r="W369" s="181">
        <v>0</v>
      </c>
      <c r="X369" s="181">
        <v>0</v>
      </c>
      <c r="Y369" s="181">
        <v>500</v>
      </c>
      <c r="Z369" s="181">
        <v>728</v>
      </c>
      <c r="AA369" s="181">
        <v>6900</v>
      </c>
      <c r="AB369" s="181">
        <v>0</v>
      </c>
      <c r="AC369" s="181">
        <v>0</v>
      </c>
      <c r="AD369" s="181">
        <v>4286</v>
      </c>
      <c r="AE369" s="181">
        <v>0</v>
      </c>
      <c r="AF369" s="181">
        <v>0</v>
      </c>
      <c r="AG369" s="181">
        <v>0</v>
      </c>
      <c r="AH369" s="181">
        <v>1000</v>
      </c>
      <c r="AI369" s="181">
        <v>900</v>
      </c>
      <c r="AJ369" s="181">
        <v>1000</v>
      </c>
      <c r="AK369" s="181">
        <v>0</v>
      </c>
      <c r="AL369" s="181">
        <v>0</v>
      </c>
      <c r="AM369" s="181">
        <v>0</v>
      </c>
      <c r="AN369" s="181">
        <v>0</v>
      </c>
      <c r="AO369" s="181">
        <v>550</v>
      </c>
      <c r="AP369" s="181">
        <v>12321</v>
      </c>
      <c r="AQ369" s="181">
        <v>0</v>
      </c>
      <c r="AR369" s="181">
        <v>0</v>
      </c>
      <c r="AS369" s="181">
        <v>0</v>
      </c>
      <c r="AT369" s="181">
        <v>0</v>
      </c>
      <c r="AU369" s="181">
        <v>10750</v>
      </c>
      <c r="AV369" s="181">
        <v>360</v>
      </c>
      <c r="AW369" s="181">
        <v>0</v>
      </c>
      <c r="AX369" s="181">
        <v>0</v>
      </c>
      <c r="AY369" s="181">
        <v>0</v>
      </c>
      <c r="AZ369" s="181">
        <v>0</v>
      </c>
      <c r="BA369" s="181">
        <v>360</v>
      </c>
      <c r="BB369" s="181">
        <v>0</v>
      </c>
      <c r="BC369" s="181">
        <v>0</v>
      </c>
      <c r="BD369" s="181">
        <v>0</v>
      </c>
      <c r="BE369" s="181">
        <v>0</v>
      </c>
      <c r="BF369" s="181">
        <v>0</v>
      </c>
      <c r="BG369" s="181">
        <v>0</v>
      </c>
      <c r="BH369" s="181">
        <v>0</v>
      </c>
      <c r="BI369" s="181">
        <v>0</v>
      </c>
      <c r="BJ369" s="181">
        <v>0</v>
      </c>
      <c r="BK369" s="181">
        <v>0</v>
      </c>
      <c r="BL369" s="181">
        <v>0</v>
      </c>
      <c r="BM369" s="182" t="s">
        <v>467</v>
      </c>
      <c r="BN369" s="182" t="s">
        <v>467</v>
      </c>
      <c r="BO369" s="182" t="s">
        <v>467</v>
      </c>
      <c r="BP369" s="182" t="s">
        <v>467</v>
      </c>
      <c r="BQ369" s="182" t="s">
        <v>467</v>
      </c>
      <c r="BR369" s="182" t="s">
        <v>467</v>
      </c>
      <c r="BS369" s="182" t="s">
        <v>467</v>
      </c>
      <c r="BT369" s="182" t="s">
        <v>467</v>
      </c>
      <c r="BU369" s="182" t="s">
        <v>467</v>
      </c>
      <c r="BV369" s="182" t="s">
        <v>467</v>
      </c>
      <c r="BW369" s="182" t="s">
        <v>467</v>
      </c>
      <c r="BX369" s="182" t="s">
        <v>467</v>
      </c>
      <c r="BY369" s="182" t="s">
        <v>467</v>
      </c>
      <c r="BZ369" s="181">
        <v>0</v>
      </c>
      <c r="CA369" s="181">
        <v>0</v>
      </c>
      <c r="CB369" s="181">
        <v>0</v>
      </c>
      <c r="CC369" s="181">
        <v>0</v>
      </c>
      <c r="CD369" s="181">
        <v>0</v>
      </c>
      <c r="CE369" s="181">
        <v>0</v>
      </c>
      <c r="CF369" s="181">
        <v>0</v>
      </c>
      <c r="CG369" s="181">
        <v>0</v>
      </c>
      <c r="CH369" s="181">
        <v>0</v>
      </c>
      <c r="CI369" s="181">
        <v>0</v>
      </c>
      <c r="CJ369" s="181">
        <v>0</v>
      </c>
      <c r="CK369" s="181">
        <v>0</v>
      </c>
      <c r="CL369" s="181">
        <v>0</v>
      </c>
      <c r="CM369" s="181">
        <v>0</v>
      </c>
      <c r="CN369" s="181">
        <v>0</v>
      </c>
      <c r="CO369" s="181">
        <v>0</v>
      </c>
      <c r="CP369" s="181">
        <v>0</v>
      </c>
      <c r="CQ369" s="182" t="s">
        <v>467</v>
      </c>
      <c r="CR369" s="182" t="s">
        <v>467</v>
      </c>
      <c r="CS369" s="182" t="s">
        <v>467</v>
      </c>
      <c r="CT369" s="181">
        <v>0</v>
      </c>
      <c r="CU369" s="181">
        <v>0</v>
      </c>
      <c r="CV369" s="181">
        <v>0</v>
      </c>
      <c r="CW369" s="181">
        <v>0</v>
      </c>
      <c r="CX369" s="181">
        <v>0</v>
      </c>
      <c r="CY369" s="181">
        <v>0</v>
      </c>
      <c r="CZ369" s="182" t="s">
        <v>467</v>
      </c>
      <c r="DA369" s="182" t="s">
        <v>467</v>
      </c>
      <c r="DB369" s="182" t="s">
        <v>467</v>
      </c>
      <c r="DC369" s="181">
        <v>0</v>
      </c>
      <c r="DD369" s="181">
        <v>0</v>
      </c>
      <c r="DE369" s="181">
        <v>0</v>
      </c>
      <c r="DF369" s="181">
        <v>0</v>
      </c>
      <c r="DG369" s="183">
        <v>0</v>
      </c>
    </row>
    <row r="370" spans="1:111">
      <c r="A370" s="334" t="s">
        <v>1124</v>
      </c>
      <c r="B370" s="335" t="s">
        <v>504</v>
      </c>
      <c r="C370" s="335" t="s">
        <v>504</v>
      </c>
      <c r="D370" s="184" t="s">
        <v>1125</v>
      </c>
      <c r="E370" s="181">
        <v>5024086</v>
      </c>
      <c r="F370" s="181">
        <v>4170834.22</v>
      </c>
      <c r="G370" s="181">
        <v>2252628.52</v>
      </c>
      <c r="H370" s="181">
        <v>1171566</v>
      </c>
      <c r="I370" s="181">
        <v>383050</v>
      </c>
      <c r="J370" s="181">
        <v>149517</v>
      </c>
      <c r="K370" s="181">
        <v>0</v>
      </c>
      <c r="L370" s="181">
        <v>36168</v>
      </c>
      <c r="M370" s="181">
        <v>18085.2</v>
      </c>
      <c r="N370" s="181">
        <v>80935.100000000006</v>
      </c>
      <c r="O370" s="181">
        <v>9044.4</v>
      </c>
      <c r="P370" s="181">
        <v>0</v>
      </c>
      <c r="Q370" s="181">
        <v>55890</v>
      </c>
      <c r="R370" s="181">
        <v>0</v>
      </c>
      <c r="S370" s="181">
        <v>13950</v>
      </c>
      <c r="T370" s="181">
        <v>790011.78</v>
      </c>
      <c r="U370" s="181">
        <v>39909.800000000003</v>
      </c>
      <c r="V370" s="181">
        <v>7423.75</v>
      </c>
      <c r="W370" s="181">
        <v>0</v>
      </c>
      <c r="X370" s="181">
        <v>0</v>
      </c>
      <c r="Y370" s="181">
        <v>0</v>
      </c>
      <c r="Z370" s="181">
        <v>12226.1</v>
      </c>
      <c r="AA370" s="181">
        <v>18796</v>
      </c>
      <c r="AB370" s="181">
        <v>0</v>
      </c>
      <c r="AC370" s="181">
        <v>7200</v>
      </c>
      <c r="AD370" s="181">
        <v>128048.65</v>
      </c>
      <c r="AE370" s="181">
        <v>0</v>
      </c>
      <c r="AF370" s="181">
        <v>17956.099999999999</v>
      </c>
      <c r="AG370" s="181">
        <v>0</v>
      </c>
      <c r="AH370" s="181">
        <v>15797</v>
      </c>
      <c r="AI370" s="181">
        <v>5034</v>
      </c>
      <c r="AJ370" s="181">
        <v>25564</v>
      </c>
      <c r="AK370" s="181">
        <v>0</v>
      </c>
      <c r="AL370" s="181">
        <v>0</v>
      </c>
      <c r="AM370" s="181">
        <v>0</v>
      </c>
      <c r="AN370" s="181">
        <v>3400</v>
      </c>
      <c r="AO370" s="181">
        <v>0</v>
      </c>
      <c r="AP370" s="181">
        <v>28213.1</v>
      </c>
      <c r="AQ370" s="181">
        <v>0</v>
      </c>
      <c r="AR370" s="181">
        <v>43955.6</v>
      </c>
      <c r="AS370" s="181">
        <v>435645</v>
      </c>
      <c r="AT370" s="181">
        <v>842.68</v>
      </c>
      <c r="AU370" s="181">
        <v>0</v>
      </c>
      <c r="AV370" s="181">
        <v>63240</v>
      </c>
      <c r="AW370" s="181">
        <v>0</v>
      </c>
      <c r="AX370" s="181">
        <v>0</v>
      </c>
      <c r="AY370" s="181">
        <v>0</v>
      </c>
      <c r="AZ370" s="181">
        <v>0</v>
      </c>
      <c r="BA370" s="181">
        <v>0</v>
      </c>
      <c r="BB370" s="181">
        <v>0</v>
      </c>
      <c r="BC370" s="181">
        <v>0</v>
      </c>
      <c r="BD370" s="181">
        <v>0</v>
      </c>
      <c r="BE370" s="181">
        <v>0</v>
      </c>
      <c r="BF370" s="181">
        <v>0</v>
      </c>
      <c r="BG370" s="181">
        <v>63240</v>
      </c>
      <c r="BH370" s="181">
        <v>0</v>
      </c>
      <c r="BI370" s="181">
        <v>0</v>
      </c>
      <c r="BJ370" s="181">
        <v>0</v>
      </c>
      <c r="BK370" s="181">
        <v>0</v>
      </c>
      <c r="BL370" s="181">
        <v>0</v>
      </c>
      <c r="BM370" s="182" t="s">
        <v>467</v>
      </c>
      <c r="BN370" s="182" t="s">
        <v>467</v>
      </c>
      <c r="BO370" s="182" t="s">
        <v>467</v>
      </c>
      <c r="BP370" s="182" t="s">
        <v>467</v>
      </c>
      <c r="BQ370" s="182" t="s">
        <v>467</v>
      </c>
      <c r="BR370" s="182" t="s">
        <v>467</v>
      </c>
      <c r="BS370" s="182" t="s">
        <v>467</v>
      </c>
      <c r="BT370" s="182" t="s">
        <v>467</v>
      </c>
      <c r="BU370" s="182" t="s">
        <v>467</v>
      </c>
      <c r="BV370" s="182" t="s">
        <v>467</v>
      </c>
      <c r="BW370" s="182" t="s">
        <v>467</v>
      </c>
      <c r="BX370" s="182" t="s">
        <v>467</v>
      </c>
      <c r="BY370" s="182" t="s">
        <v>467</v>
      </c>
      <c r="BZ370" s="181">
        <v>0</v>
      </c>
      <c r="CA370" s="181">
        <v>0</v>
      </c>
      <c r="CB370" s="181">
        <v>0</v>
      </c>
      <c r="CC370" s="181">
        <v>0</v>
      </c>
      <c r="CD370" s="181">
        <v>0</v>
      </c>
      <c r="CE370" s="181">
        <v>0</v>
      </c>
      <c r="CF370" s="181">
        <v>0</v>
      </c>
      <c r="CG370" s="181">
        <v>0</v>
      </c>
      <c r="CH370" s="181">
        <v>0</v>
      </c>
      <c r="CI370" s="181">
        <v>0</v>
      </c>
      <c r="CJ370" s="181">
        <v>0</v>
      </c>
      <c r="CK370" s="181">
        <v>0</v>
      </c>
      <c r="CL370" s="181">
        <v>0</v>
      </c>
      <c r="CM370" s="181">
        <v>0</v>
      </c>
      <c r="CN370" s="181">
        <v>0</v>
      </c>
      <c r="CO370" s="181">
        <v>0</v>
      </c>
      <c r="CP370" s="181">
        <v>0</v>
      </c>
      <c r="CQ370" s="182" t="s">
        <v>467</v>
      </c>
      <c r="CR370" s="182" t="s">
        <v>467</v>
      </c>
      <c r="CS370" s="182" t="s">
        <v>467</v>
      </c>
      <c r="CT370" s="181">
        <v>0</v>
      </c>
      <c r="CU370" s="181">
        <v>0</v>
      </c>
      <c r="CV370" s="181">
        <v>0</v>
      </c>
      <c r="CW370" s="181">
        <v>0</v>
      </c>
      <c r="CX370" s="181">
        <v>0</v>
      </c>
      <c r="CY370" s="181">
        <v>0</v>
      </c>
      <c r="CZ370" s="182" t="s">
        <v>467</v>
      </c>
      <c r="DA370" s="182" t="s">
        <v>467</v>
      </c>
      <c r="DB370" s="182" t="s">
        <v>467</v>
      </c>
      <c r="DC370" s="181">
        <v>0</v>
      </c>
      <c r="DD370" s="181">
        <v>0</v>
      </c>
      <c r="DE370" s="181">
        <v>0</v>
      </c>
      <c r="DF370" s="181">
        <v>0</v>
      </c>
      <c r="DG370" s="183">
        <v>0</v>
      </c>
    </row>
    <row r="371" spans="1:111">
      <c r="A371" s="334" t="s">
        <v>1126</v>
      </c>
      <c r="B371" s="335" t="s">
        <v>504</v>
      </c>
      <c r="C371" s="335" t="s">
        <v>504</v>
      </c>
      <c r="D371" s="184" t="s">
        <v>625</v>
      </c>
      <c r="E371" s="181">
        <v>4866586</v>
      </c>
      <c r="F371" s="181">
        <v>4013334.22</v>
      </c>
      <c r="G371" s="181">
        <v>2252628.52</v>
      </c>
      <c r="H371" s="181">
        <v>1171566</v>
      </c>
      <c r="I371" s="181">
        <v>239500</v>
      </c>
      <c r="J371" s="181">
        <v>149517</v>
      </c>
      <c r="K371" s="181">
        <v>0</v>
      </c>
      <c r="L371" s="181">
        <v>36168</v>
      </c>
      <c r="M371" s="181">
        <v>18085.2</v>
      </c>
      <c r="N371" s="181">
        <v>80935.100000000006</v>
      </c>
      <c r="O371" s="181">
        <v>9044.4</v>
      </c>
      <c r="P371" s="181">
        <v>0</v>
      </c>
      <c r="Q371" s="181">
        <v>55890</v>
      </c>
      <c r="R371" s="181">
        <v>0</v>
      </c>
      <c r="S371" s="181">
        <v>0</v>
      </c>
      <c r="T371" s="181">
        <v>790011.78</v>
      </c>
      <c r="U371" s="181">
        <v>39909.800000000003</v>
      </c>
      <c r="V371" s="181">
        <v>7423.75</v>
      </c>
      <c r="W371" s="181">
        <v>0</v>
      </c>
      <c r="X371" s="181">
        <v>0</v>
      </c>
      <c r="Y371" s="181">
        <v>0</v>
      </c>
      <c r="Z371" s="181">
        <v>12226.1</v>
      </c>
      <c r="AA371" s="181">
        <v>18796</v>
      </c>
      <c r="AB371" s="181">
        <v>0</v>
      </c>
      <c r="AC371" s="181">
        <v>7200</v>
      </c>
      <c r="AD371" s="181">
        <v>128048.65</v>
      </c>
      <c r="AE371" s="181">
        <v>0</v>
      </c>
      <c r="AF371" s="181">
        <v>17956.099999999999</v>
      </c>
      <c r="AG371" s="181">
        <v>0</v>
      </c>
      <c r="AH371" s="181">
        <v>15797</v>
      </c>
      <c r="AI371" s="181">
        <v>5034</v>
      </c>
      <c r="AJ371" s="181">
        <v>25564</v>
      </c>
      <c r="AK371" s="181">
        <v>0</v>
      </c>
      <c r="AL371" s="181">
        <v>0</v>
      </c>
      <c r="AM371" s="181">
        <v>0</v>
      </c>
      <c r="AN371" s="181">
        <v>3400</v>
      </c>
      <c r="AO371" s="181">
        <v>0</v>
      </c>
      <c r="AP371" s="181">
        <v>28213.1</v>
      </c>
      <c r="AQ371" s="181">
        <v>0</v>
      </c>
      <c r="AR371" s="181">
        <v>43955.6</v>
      </c>
      <c r="AS371" s="181">
        <v>435645</v>
      </c>
      <c r="AT371" s="181">
        <v>842.68</v>
      </c>
      <c r="AU371" s="181">
        <v>0</v>
      </c>
      <c r="AV371" s="181">
        <v>63240</v>
      </c>
      <c r="AW371" s="181">
        <v>0</v>
      </c>
      <c r="AX371" s="181">
        <v>0</v>
      </c>
      <c r="AY371" s="181">
        <v>0</v>
      </c>
      <c r="AZ371" s="181">
        <v>0</v>
      </c>
      <c r="BA371" s="181">
        <v>0</v>
      </c>
      <c r="BB371" s="181">
        <v>0</v>
      </c>
      <c r="BC371" s="181">
        <v>0</v>
      </c>
      <c r="BD371" s="181">
        <v>0</v>
      </c>
      <c r="BE371" s="181">
        <v>0</v>
      </c>
      <c r="BF371" s="181">
        <v>0</v>
      </c>
      <c r="BG371" s="181">
        <v>63240</v>
      </c>
      <c r="BH371" s="181">
        <v>0</v>
      </c>
      <c r="BI371" s="181">
        <v>0</v>
      </c>
      <c r="BJ371" s="181">
        <v>0</v>
      </c>
      <c r="BK371" s="181">
        <v>0</v>
      </c>
      <c r="BL371" s="181">
        <v>0</v>
      </c>
      <c r="BM371" s="182" t="s">
        <v>467</v>
      </c>
      <c r="BN371" s="182" t="s">
        <v>467</v>
      </c>
      <c r="BO371" s="182" t="s">
        <v>467</v>
      </c>
      <c r="BP371" s="182" t="s">
        <v>467</v>
      </c>
      <c r="BQ371" s="182" t="s">
        <v>467</v>
      </c>
      <c r="BR371" s="182" t="s">
        <v>467</v>
      </c>
      <c r="BS371" s="182" t="s">
        <v>467</v>
      </c>
      <c r="BT371" s="182" t="s">
        <v>467</v>
      </c>
      <c r="BU371" s="182" t="s">
        <v>467</v>
      </c>
      <c r="BV371" s="182" t="s">
        <v>467</v>
      </c>
      <c r="BW371" s="182" t="s">
        <v>467</v>
      </c>
      <c r="BX371" s="182" t="s">
        <v>467</v>
      </c>
      <c r="BY371" s="182" t="s">
        <v>467</v>
      </c>
      <c r="BZ371" s="181">
        <v>0</v>
      </c>
      <c r="CA371" s="181">
        <v>0</v>
      </c>
      <c r="CB371" s="181">
        <v>0</v>
      </c>
      <c r="CC371" s="181">
        <v>0</v>
      </c>
      <c r="CD371" s="181">
        <v>0</v>
      </c>
      <c r="CE371" s="181">
        <v>0</v>
      </c>
      <c r="CF371" s="181">
        <v>0</v>
      </c>
      <c r="CG371" s="181">
        <v>0</v>
      </c>
      <c r="CH371" s="181">
        <v>0</v>
      </c>
      <c r="CI371" s="181">
        <v>0</v>
      </c>
      <c r="CJ371" s="181">
        <v>0</v>
      </c>
      <c r="CK371" s="181">
        <v>0</v>
      </c>
      <c r="CL371" s="181">
        <v>0</v>
      </c>
      <c r="CM371" s="181">
        <v>0</v>
      </c>
      <c r="CN371" s="181">
        <v>0</v>
      </c>
      <c r="CO371" s="181">
        <v>0</v>
      </c>
      <c r="CP371" s="181">
        <v>0</v>
      </c>
      <c r="CQ371" s="182" t="s">
        <v>467</v>
      </c>
      <c r="CR371" s="182" t="s">
        <v>467</v>
      </c>
      <c r="CS371" s="182" t="s">
        <v>467</v>
      </c>
      <c r="CT371" s="181">
        <v>0</v>
      </c>
      <c r="CU371" s="181">
        <v>0</v>
      </c>
      <c r="CV371" s="181">
        <v>0</v>
      </c>
      <c r="CW371" s="181">
        <v>0</v>
      </c>
      <c r="CX371" s="181">
        <v>0</v>
      </c>
      <c r="CY371" s="181">
        <v>0</v>
      </c>
      <c r="CZ371" s="182" t="s">
        <v>467</v>
      </c>
      <c r="DA371" s="182" t="s">
        <v>467</v>
      </c>
      <c r="DB371" s="182" t="s">
        <v>467</v>
      </c>
      <c r="DC371" s="181">
        <v>0</v>
      </c>
      <c r="DD371" s="181">
        <v>0</v>
      </c>
      <c r="DE371" s="181">
        <v>0</v>
      </c>
      <c r="DF371" s="181">
        <v>0</v>
      </c>
      <c r="DG371" s="183">
        <v>0</v>
      </c>
    </row>
    <row r="372" spans="1:111">
      <c r="A372" s="334" t="s">
        <v>1127</v>
      </c>
      <c r="B372" s="335" t="s">
        <v>504</v>
      </c>
      <c r="C372" s="335" t="s">
        <v>504</v>
      </c>
      <c r="D372" s="184" t="s">
        <v>1128</v>
      </c>
      <c r="E372" s="181">
        <v>157500</v>
      </c>
      <c r="F372" s="181">
        <v>157500</v>
      </c>
      <c r="G372" s="181">
        <v>0</v>
      </c>
      <c r="H372" s="181">
        <v>0</v>
      </c>
      <c r="I372" s="181">
        <v>143550</v>
      </c>
      <c r="J372" s="181">
        <v>0</v>
      </c>
      <c r="K372" s="181">
        <v>0</v>
      </c>
      <c r="L372" s="181">
        <v>0</v>
      </c>
      <c r="M372" s="181">
        <v>0</v>
      </c>
      <c r="N372" s="181">
        <v>0</v>
      </c>
      <c r="O372" s="181">
        <v>0</v>
      </c>
      <c r="P372" s="181">
        <v>0</v>
      </c>
      <c r="Q372" s="181">
        <v>0</v>
      </c>
      <c r="R372" s="181">
        <v>0</v>
      </c>
      <c r="S372" s="181">
        <v>13950</v>
      </c>
      <c r="T372" s="181">
        <v>0</v>
      </c>
      <c r="U372" s="181">
        <v>0</v>
      </c>
      <c r="V372" s="181">
        <v>0</v>
      </c>
      <c r="W372" s="181">
        <v>0</v>
      </c>
      <c r="X372" s="181">
        <v>0</v>
      </c>
      <c r="Y372" s="181">
        <v>0</v>
      </c>
      <c r="Z372" s="181">
        <v>0</v>
      </c>
      <c r="AA372" s="181">
        <v>0</v>
      </c>
      <c r="AB372" s="181">
        <v>0</v>
      </c>
      <c r="AC372" s="181">
        <v>0</v>
      </c>
      <c r="AD372" s="181">
        <v>0</v>
      </c>
      <c r="AE372" s="181">
        <v>0</v>
      </c>
      <c r="AF372" s="181">
        <v>0</v>
      </c>
      <c r="AG372" s="181">
        <v>0</v>
      </c>
      <c r="AH372" s="181">
        <v>0</v>
      </c>
      <c r="AI372" s="181">
        <v>0</v>
      </c>
      <c r="AJ372" s="181">
        <v>0</v>
      </c>
      <c r="AK372" s="181">
        <v>0</v>
      </c>
      <c r="AL372" s="181">
        <v>0</v>
      </c>
      <c r="AM372" s="181">
        <v>0</v>
      </c>
      <c r="AN372" s="181">
        <v>0</v>
      </c>
      <c r="AO372" s="181">
        <v>0</v>
      </c>
      <c r="AP372" s="181">
        <v>0</v>
      </c>
      <c r="AQ372" s="181">
        <v>0</v>
      </c>
      <c r="AR372" s="181">
        <v>0</v>
      </c>
      <c r="AS372" s="181">
        <v>0</v>
      </c>
      <c r="AT372" s="181">
        <v>0</v>
      </c>
      <c r="AU372" s="181">
        <v>0</v>
      </c>
      <c r="AV372" s="181">
        <v>0</v>
      </c>
      <c r="AW372" s="181">
        <v>0</v>
      </c>
      <c r="AX372" s="181">
        <v>0</v>
      </c>
      <c r="AY372" s="181">
        <v>0</v>
      </c>
      <c r="AZ372" s="181">
        <v>0</v>
      </c>
      <c r="BA372" s="181">
        <v>0</v>
      </c>
      <c r="BB372" s="181">
        <v>0</v>
      </c>
      <c r="BC372" s="181">
        <v>0</v>
      </c>
      <c r="BD372" s="181">
        <v>0</v>
      </c>
      <c r="BE372" s="181">
        <v>0</v>
      </c>
      <c r="BF372" s="181">
        <v>0</v>
      </c>
      <c r="BG372" s="181">
        <v>0</v>
      </c>
      <c r="BH372" s="181">
        <v>0</v>
      </c>
      <c r="BI372" s="181">
        <v>0</v>
      </c>
      <c r="BJ372" s="181">
        <v>0</v>
      </c>
      <c r="BK372" s="181">
        <v>0</v>
      </c>
      <c r="BL372" s="181">
        <v>0</v>
      </c>
      <c r="BM372" s="182" t="s">
        <v>467</v>
      </c>
      <c r="BN372" s="182" t="s">
        <v>467</v>
      </c>
      <c r="BO372" s="182" t="s">
        <v>467</v>
      </c>
      <c r="BP372" s="182" t="s">
        <v>467</v>
      </c>
      <c r="BQ372" s="182" t="s">
        <v>467</v>
      </c>
      <c r="BR372" s="182" t="s">
        <v>467</v>
      </c>
      <c r="BS372" s="182" t="s">
        <v>467</v>
      </c>
      <c r="BT372" s="182" t="s">
        <v>467</v>
      </c>
      <c r="BU372" s="182" t="s">
        <v>467</v>
      </c>
      <c r="BV372" s="182" t="s">
        <v>467</v>
      </c>
      <c r="BW372" s="182" t="s">
        <v>467</v>
      </c>
      <c r="BX372" s="182" t="s">
        <v>467</v>
      </c>
      <c r="BY372" s="182" t="s">
        <v>467</v>
      </c>
      <c r="BZ372" s="181">
        <v>0</v>
      </c>
      <c r="CA372" s="181">
        <v>0</v>
      </c>
      <c r="CB372" s="181">
        <v>0</v>
      </c>
      <c r="CC372" s="181">
        <v>0</v>
      </c>
      <c r="CD372" s="181">
        <v>0</v>
      </c>
      <c r="CE372" s="181">
        <v>0</v>
      </c>
      <c r="CF372" s="181">
        <v>0</v>
      </c>
      <c r="CG372" s="181">
        <v>0</v>
      </c>
      <c r="CH372" s="181">
        <v>0</v>
      </c>
      <c r="CI372" s="181">
        <v>0</v>
      </c>
      <c r="CJ372" s="181">
        <v>0</v>
      </c>
      <c r="CK372" s="181">
        <v>0</v>
      </c>
      <c r="CL372" s="181">
        <v>0</v>
      </c>
      <c r="CM372" s="181">
        <v>0</v>
      </c>
      <c r="CN372" s="181">
        <v>0</v>
      </c>
      <c r="CO372" s="181">
        <v>0</v>
      </c>
      <c r="CP372" s="181">
        <v>0</v>
      </c>
      <c r="CQ372" s="182" t="s">
        <v>467</v>
      </c>
      <c r="CR372" s="182" t="s">
        <v>467</v>
      </c>
      <c r="CS372" s="182" t="s">
        <v>467</v>
      </c>
      <c r="CT372" s="181">
        <v>0</v>
      </c>
      <c r="CU372" s="181">
        <v>0</v>
      </c>
      <c r="CV372" s="181">
        <v>0</v>
      </c>
      <c r="CW372" s="181">
        <v>0</v>
      </c>
      <c r="CX372" s="181">
        <v>0</v>
      </c>
      <c r="CY372" s="181">
        <v>0</v>
      </c>
      <c r="CZ372" s="182" t="s">
        <v>467</v>
      </c>
      <c r="DA372" s="182" t="s">
        <v>467</v>
      </c>
      <c r="DB372" s="182" t="s">
        <v>467</v>
      </c>
      <c r="DC372" s="181">
        <v>0</v>
      </c>
      <c r="DD372" s="181">
        <v>0</v>
      </c>
      <c r="DE372" s="181">
        <v>0</v>
      </c>
      <c r="DF372" s="181">
        <v>0</v>
      </c>
      <c r="DG372" s="183">
        <v>0</v>
      </c>
    </row>
    <row r="373" spans="1:111">
      <c r="A373" s="334" t="s">
        <v>1129</v>
      </c>
      <c r="B373" s="335" t="s">
        <v>504</v>
      </c>
      <c r="C373" s="335" t="s">
        <v>504</v>
      </c>
      <c r="D373" s="184" t="s">
        <v>1130</v>
      </c>
      <c r="E373" s="181">
        <v>4435488</v>
      </c>
      <c r="F373" s="181">
        <v>3852814.3</v>
      </c>
      <c r="G373" s="181">
        <v>1144370</v>
      </c>
      <c r="H373" s="181">
        <v>977071</v>
      </c>
      <c r="I373" s="181">
        <v>1397873</v>
      </c>
      <c r="J373" s="181">
        <v>121008.3</v>
      </c>
      <c r="K373" s="181">
        <v>0</v>
      </c>
      <c r="L373" s="181">
        <v>205305</v>
      </c>
      <c r="M373" s="181">
        <v>0</v>
      </c>
      <c r="N373" s="181">
        <v>0</v>
      </c>
      <c r="O373" s="181">
        <v>0</v>
      </c>
      <c r="P373" s="181">
        <v>7187</v>
      </c>
      <c r="Q373" s="181">
        <v>0</v>
      </c>
      <c r="R373" s="181">
        <v>0</v>
      </c>
      <c r="S373" s="181">
        <v>0</v>
      </c>
      <c r="T373" s="181">
        <v>559236</v>
      </c>
      <c r="U373" s="181">
        <v>19120.8</v>
      </c>
      <c r="V373" s="181">
        <v>0</v>
      </c>
      <c r="W373" s="181">
        <v>0</v>
      </c>
      <c r="X373" s="181">
        <v>0</v>
      </c>
      <c r="Y373" s="181">
        <v>0</v>
      </c>
      <c r="Z373" s="181">
        <v>0</v>
      </c>
      <c r="AA373" s="181">
        <v>44480</v>
      </c>
      <c r="AB373" s="181">
        <v>0</v>
      </c>
      <c r="AC373" s="181">
        <v>0</v>
      </c>
      <c r="AD373" s="181">
        <v>0</v>
      </c>
      <c r="AE373" s="181">
        <v>0</v>
      </c>
      <c r="AF373" s="181">
        <v>0</v>
      </c>
      <c r="AG373" s="181">
        <v>0</v>
      </c>
      <c r="AH373" s="181">
        <v>0</v>
      </c>
      <c r="AI373" s="181">
        <v>0</v>
      </c>
      <c r="AJ373" s="181">
        <v>0</v>
      </c>
      <c r="AK373" s="181">
        <v>0</v>
      </c>
      <c r="AL373" s="181">
        <v>0</v>
      </c>
      <c r="AM373" s="181">
        <v>0</v>
      </c>
      <c r="AN373" s="181">
        <v>0</v>
      </c>
      <c r="AO373" s="181">
        <v>0</v>
      </c>
      <c r="AP373" s="181">
        <v>61182</v>
      </c>
      <c r="AQ373" s="181">
        <v>0</v>
      </c>
      <c r="AR373" s="181">
        <v>80000</v>
      </c>
      <c r="AS373" s="181">
        <v>299300</v>
      </c>
      <c r="AT373" s="181">
        <v>0</v>
      </c>
      <c r="AU373" s="181">
        <v>55153.2</v>
      </c>
      <c r="AV373" s="181">
        <v>23437.7</v>
      </c>
      <c r="AW373" s="181">
        <v>0</v>
      </c>
      <c r="AX373" s="181">
        <v>0</v>
      </c>
      <c r="AY373" s="181">
        <v>0</v>
      </c>
      <c r="AZ373" s="181">
        <v>0</v>
      </c>
      <c r="BA373" s="181">
        <v>0</v>
      </c>
      <c r="BB373" s="181">
        <v>0</v>
      </c>
      <c r="BC373" s="181">
        <v>0</v>
      </c>
      <c r="BD373" s="181">
        <v>0</v>
      </c>
      <c r="BE373" s="181">
        <v>10700</v>
      </c>
      <c r="BF373" s="181">
        <v>0</v>
      </c>
      <c r="BG373" s="181">
        <v>12737.7</v>
      </c>
      <c r="BH373" s="181">
        <v>0</v>
      </c>
      <c r="BI373" s="181">
        <v>0</v>
      </c>
      <c r="BJ373" s="181">
        <v>0</v>
      </c>
      <c r="BK373" s="181">
        <v>0</v>
      </c>
      <c r="BL373" s="181">
        <v>0</v>
      </c>
      <c r="BM373" s="182" t="s">
        <v>467</v>
      </c>
      <c r="BN373" s="182" t="s">
        <v>467</v>
      </c>
      <c r="BO373" s="182" t="s">
        <v>467</v>
      </c>
      <c r="BP373" s="182" t="s">
        <v>467</v>
      </c>
      <c r="BQ373" s="182" t="s">
        <v>467</v>
      </c>
      <c r="BR373" s="182" t="s">
        <v>467</v>
      </c>
      <c r="BS373" s="182" t="s">
        <v>467</v>
      </c>
      <c r="BT373" s="182" t="s">
        <v>467</v>
      </c>
      <c r="BU373" s="182" t="s">
        <v>467</v>
      </c>
      <c r="BV373" s="182" t="s">
        <v>467</v>
      </c>
      <c r="BW373" s="182" t="s">
        <v>467</v>
      </c>
      <c r="BX373" s="182" t="s">
        <v>467</v>
      </c>
      <c r="BY373" s="182" t="s">
        <v>467</v>
      </c>
      <c r="BZ373" s="181">
        <v>0</v>
      </c>
      <c r="CA373" s="181">
        <v>0</v>
      </c>
      <c r="CB373" s="181">
        <v>0</v>
      </c>
      <c r="CC373" s="181">
        <v>0</v>
      </c>
      <c r="CD373" s="181">
        <v>0</v>
      </c>
      <c r="CE373" s="181">
        <v>0</v>
      </c>
      <c r="CF373" s="181">
        <v>0</v>
      </c>
      <c r="CG373" s="181">
        <v>0</v>
      </c>
      <c r="CH373" s="181">
        <v>0</v>
      </c>
      <c r="CI373" s="181">
        <v>0</v>
      </c>
      <c r="CJ373" s="181">
        <v>0</v>
      </c>
      <c r="CK373" s="181">
        <v>0</v>
      </c>
      <c r="CL373" s="181">
        <v>0</v>
      </c>
      <c r="CM373" s="181">
        <v>0</v>
      </c>
      <c r="CN373" s="181">
        <v>0</v>
      </c>
      <c r="CO373" s="181">
        <v>0</v>
      </c>
      <c r="CP373" s="181">
        <v>0</v>
      </c>
      <c r="CQ373" s="182" t="s">
        <v>467</v>
      </c>
      <c r="CR373" s="182" t="s">
        <v>467</v>
      </c>
      <c r="CS373" s="182" t="s">
        <v>467</v>
      </c>
      <c r="CT373" s="181">
        <v>0</v>
      </c>
      <c r="CU373" s="181">
        <v>0</v>
      </c>
      <c r="CV373" s="181">
        <v>0</v>
      </c>
      <c r="CW373" s="181">
        <v>0</v>
      </c>
      <c r="CX373" s="181">
        <v>0</v>
      </c>
      <c r="CY373" s="181">
        <v>0</v>
      </c>
      <c r="CZ373" s="182" t="s">
        <v>467</v>
      </c>
      <c r="DA373" s="182" t="s">
        <v>467</v>
      </c>
      <c r="DB373" s="182" t="s">
        <v>467</v>
      </c>
      <c r="DC373" s="181">
        <v>0</v>
      </c>
      <c r="DD373" s="181">
        <v>0</v>
      </c>
      <c r="DE373" s="181">
        <v>0</v>
      </c>
      <c r="DF373" s="181">
        <v>0</v>
      </c>
      <c r="DG373" s="183">
        <v>0</v>
      </c>
    </row>
    <row r="374" spans="1:111">
      <c r="A374" s="334" t="s">
        <v>1131</v>
      </c>
      <c r="B374" s="335" t="s">
        <v>504</v>
      </c>
      <c r="C374" s="335" t="s">
        <v>504</v>
      </c>
      <c r="D374" s="184" t="s">
        <v>625</v>
      </c>
      <c r="E374" s="181">
        <v>3760582</v>
      </c>
      <c r="F374" s="181">
        <v>3268561</v>
      </c>
      <c r="G374" s="181">
        <v>821617</v>
      </c>
      <c r="H374" s="181">
        <v>977071</v>
      </c>
      <c r="I374" s="181">
        <v>1397873</v>
      </c>
      <c r="J374" s="181">
        <v>72000</v>
      </c>
      <c r="K374" s="181">
        <v>0</v>
      </c>
      <c r="L374" s="181">
        <v>0</v>
      </c>
      <c r="M374" s="181">
        <v>0</v>
      </c>
      <c r="N374" s="181">
        <v>0</v>
      </c>
      <c r="O374" s="181">
        <v>0</v>
      </c>
      <c r="P374" s="181">
        <v>0</v>
      </c>
      <c r="Q374" s="181">
        <v>0</v>
      </c>
      <c r="R374" s="181">
        <v>0</v>
      </c>
      <c r="S374" s="181">
        <v>0</v>
      </c>
      <c r="T374" s="181">
        <v>478111</v>
      </c>
      <c r="U374" s="181">
        <v>0</v>
      </c>
      <c r="V374" s="181">
        <v>0</v>
      </c>
      <c r="W374" s="181">
        <v>0</v>
      </c>
      <c r="X374" s="181">
        <v>0</v>
      </c>
      <c r="Y374" s="181">
        <v>0</v>
      </c>
      <c r="Z374" s="181">
        <v>0</v>
      </c>
      <c r="AA374" s="181">
        <v>29600</v>
      </c>
      <c r="AB374" s="181">
        <v>0</v>
      </c>
      <c r="AC374" s="181">
        <v>0</v>
      </c>
      <c r="AD374" s="181">
        <v>0</v>
      </c>
      <c r="AE374" s="181">
        <v>0</v>
      </c>
      <c r="AF374" s="181">
        <v>0</v>
      </c>
      <c r="AG374" s="181">
        <v>0</v>
      </c>
      <c r="AH374" s="181">
        <v>0</v>
      </c>
      <c r="AI374" s="181">
        <v>0</v>
      </c>
      <c r="AJ374" s="181">
        <v>0</v>
      </c>
      <c r="AK374" s="181">
        <v>0</v>
      </c>
      <c r="AL374" s="181">
        <v>0</v>
      </c>
      <c r="AM374" s="181">
        <v>0</v>
      </c>
      <c r="AN374" s="181">
        <v>0</v>
      </c>
      <c r="AO374" s="181">
        <v>0</v>
      </c>
      <c r="AP374" s="181">
        <v>40651</v>
      </c>
      <c r="AQ374" s="181">
        <v>0</v>
      </c>
      <c r="AR374" s="181">
        <v>80000</v>
      </c>
      <c r="AS374" s="181">
        <v>299300</v>
      </c>
      <c r="AT374" s="181">
        <v>0</v>
      </c>
      <c r="AU374" s="181">
        <v>28560</v>
      </c>
      <c r="AV374" s="181">
        <v>13910</v>
      </c>
      <c r="AW374" s="181">
        <v>0</v>
      </c>
      <c r="AX374" s="181">
        <v>0</v>
      </c>
      <c r="AY374" s="181">
        <v>0</v>
      </c>
      <c r="AZ374" s="181">
        <v>0</v>
      </c>
      <c r="BA374" s="181">
        <v>0</v>
      </c>
      <c r="BB374" s="181">
        <v>0</v>
      </c>
      <c r="BC374" s="181">
        <v>0</v>
      </c>
      <c r="BD374" s="181">
        <v>0</v>
      </c>
      <c r="BE374" s="181">
        <v>10700</v>
      </c>
      <c r="BF374" s="181">
        <v>0</v>
      </c>
      <c r="BG374" s="181">
        <v>3210</v>
      </c>
      <c r="BH374" s="181">
        <v>0</v>
      </c>
      <c r="BI374" s="181">
        <v>0</v>
      </c>
      <c r="BJ374" s="181">
        <v>0</v>
      </c>
      <c r="BK374" s="181">
        <v>0</v>
      </c>
      <c r="BL374" s="181">
        <v>0</v>
      </c>
      <c r="BM374" s="182" t="s">
        <v>467</v>
      </c>
      <c r="BN374" s="182" t="s">
        <v>467</v>
      </c>
      <c r="BO374" s="182" t="s">
        <v>467</v>
      </c>
      <c r="BP374" s="182" t="s">
        <v>467</v>
      </c>
      <c r="BQ374" s="182" t="s">
        <v>467</v>
      </c>
      <c r="BR374" s="182" t="s">
        <v>467</v>
      </c>
      <c r="BS374" s="182" t="s">
        <v>467</v>
      </c>
      <c r="BT374" s="182" t="s">
        <v>467</v>
      </c>
      <c r="BU374" s="182" t="s">
        <v>467</v>
      </c>
      <c r="BV374" s="182" t="s">
        <v>467</v>
      </c>
      <c r="BW374" s="182" t="s">
        <v>467</v>
      </c>
      <c r="BX374" s="182" t="s">
        <v>467</v>
      </c>
      <c r="BY374" s="182" t="s">
        <v>467</v>
      </c>
      <c r="BZ374" s="181">
        <v>0</v>
      </c>
      <c r="CA374" s="181">
        <v>0</v>
      </c>
      <c r="CB374" s="181">
        <v>0</v>
      </c>
      <c r="CC374" s="181">
        <v>0</v>
      </c>
      <c r="CD374" s="181">
        <v>0</v>
      </c>
      <c r="CE374" s="181">
        <v>0</v>
      </c>
      <c r="CF374" s="181">
        <v>0</v>
      </c>
      <c r="CG374" s="181">
        <v>0</v>
      </c>
      <c r="CH374" s="181">
        <v>0</v>
      </c>
      <c r="CI374" s="181">
        <v>0</v>
      </c>
      <c r="CJ374" s="181">
        <v>0</v>
      </c>
      <c r="CK374" s="181">
        <v>0</v>
      </c>
      <c r="CL374" s="181">
        <v>0</v>
      </c>
      <c r="CM374" s="181">
        <v>0</v>
      </c>
      <c r="CN374" s="181">
        <v>0</v>
      </c>
      <c r="CO374" s="181">
        <v>0</v>
      </c>
      <c r="CP374" s="181">
        <v>0</v>
      </c>
      <c r="CQ374" s="182" t="s">
        <v>467</v>
      </c>
      <c r="CR374" s="182" t="s">
        <v>467</v>
      </c>
      <c r="CS374" s="182" t="s">
        <v>467</v>
      </c>
      <c r="CT374" s="181">
        <v>0</v>
      </c>
      <c r="CU374" s="181">
        <v>0</v>
      </c>
      <c r="CV374" s="181">
        <v>0</v>
      </c>
      <c r="CW374" s="181">
        <v>0</v>
      </c>
      <c r="CX374" s="181">
        <v>0</v>
      </c>
      <c r="CY374" s="181">
        <v>0</v>
      </c>
      <c r="CZ374" s="182" t="s">
        <v>467</v>
      </c>
      <c r="DA374" s="182" t="s">
        <v>467</v>
      </c>
      <c r="DB374" s="182" t="s">
        <v>467</v>
      </c>
      <c r="DC374" s="181">
        <v>0</v>
      </c>
      <c r="DD374" s="181">
        <v>0</v>
      </c>
      <c r="DE374" s="181">
        <v>0</v>
      </c>
      <c r="DF374" s="181">
        <v>0</v>
      </c>
      <c r="DG374" s="183">
        <v>0</v>
      </c>
    </row>
    <row r="375" spans="1:111">
      <c r="A375" s="334" t="s">
        <v>1132</v>
      </c>
      <c r="B375" s="335" t="s">
        <v>504</v>
      </c>
      <c r="C375" s="335" t="s">
        <v>504</v>
      </c>
      <c r="D375" s="184" t="s">
        <v>1133</v>
      </c>
      <c r="E375" s="181">
        <v>674906</v>
      </c>
      <c r="F375" s="181">
        <v>584253.30000000005</v>
      </c>
      <c r="G375" s="181">
        <v>322753</v>
      </c>
      <c r="H375" s="181">
        <v>0</v>
      </c>
      <c r="I375" s="181">
        <v>0</v>
      </c>
      <c r="J375" s="181">
        <v>49008.3</v>
      </c>
      <c r="K375" s="181">
        <v>0</v>
      </c>
      <c r="L375" s="181">
        <v>205305</v>
      </c>
      <c r="M375" s="181">
        <v>0</v>
      </c>
      <c r="N375" s="181">
        <v>0</v>
      </c>
      <c r="O375" s="181">
        <v>0</v>
      </c>
      <c r="P375" s="181">
        <v>7187</v>
      </c>
      <c r="Q375" s="181">
        <v>0</v>
      </c>
      <c r="R375" s="181">
        <v>0</v>
      </c>
      <c r="S375" s="181">
        <v>0</v>
      </c>
      <c r="T375" s="181">
        <v>81125</v>
      </c>
      <c r="U375" s="181">
        <v>19120.8</v>
      </c>
      <c r="V375" s="181">
        <v>0</v>
      </c>
      <c r="W375" s="181">
        <v>0</v>
      </c>
      <c r="X375" s="181">
        <v>0</v>
      </c>
      <c r="Y375" s="181">
        <v>0</v>
      </c>
      <c r="Z375" s="181">
        <v>0</v>
      </c>
      <c r="AA375" s="181">
        <v>14880</v>
      </c>
      <c r="AB375" s="181">
        <v>0</v>
      </c>
      <c r="AC375" s="181">
        <v>0</v>
      </c>
      <c r="AD375" s="181">
        <v>0</v>
      </c>
      <c r="AE375" s="181">
        <v>0</v>
      </c>
      <c r="AF375" s="181">
        <v>0</v>
      </c>
      <c r="AG375" s="181">
        <v>0</v>
      </c>
      <c r="AH375" s="181">
        <v>0</v>
      </c>
      <c r="AI375" s="181">
        <v>0</v>
      </c>
      <c r="AJ375" s="181">
        <v>0</v>
      </c>
      <c r="AK375" s="181">
        <v>0</v>
      </c>
      <c r="AL375" s="181">
        <v>0</v>
      </c>
      <c r="AM375" s="181">
        <v>0</v>
      </c>
      <c r="AN375" s="181">
        <v>0</v>
      </c>
      <c r="AO375" s="181">
        <v>0</v>
      </c>
      <c r="AP375" s="181">
        <v>20531</v>
      </c>
      <c r="AQ375" s="181">
        <v>0</v>
      </c>
      <c r="AR375" s="181">
        <v>0</v>
      </c>
      <c r="AS375" s="181">
        <v>0</v>
      </c>
      <c r="AT375" s="181">
        <v>0</v>
      </c>
      <c r="AU375" s="181">
        <v>26593.200000000001</v>
      </c>
      <c r="AV375" s="181">
        <v>9527.7000000000007</v>
      </c>
      <c r="AW375" s="181">
        <v>0</v>
      </c>
      <c r="AX375" s="181">
        <v>0</v>
      </c>
      <c r="AY375" s="181">
        <v>0</v>
      </c>
      <c r="AZ375" s="181">
        <v>0</v>
      </c>
      <c r="BA375" s="181">
        <v>0</v>
      </c>
      <c r="BB375" s="181">
        <v>0</v>
      </c>
      <c r="BC375" s="181">
        <v>0</v>
      </c>
      <c r="BD375" s="181">
        <v>0</v>
      </c>
      <c r="BE375" s="181">
        <v>0</v>
      </c>
      <c r="BF375" s="181">
        <v>0</v>
      </c>
      <c r="BG375" s="181">
        <v>9527.7000000000007</v>
      </c>
      <c r="BH375" s="181">
        <v>0</v>
      </c>
      <c r="BI375" s="181">
        <v>0</v>
      </c>
      <c r="BJ375" s="181">
        <v>0</v>
      </c>
      <c r="BK375" s="181">
        <v>0</v>
      </c>
      <c r="BL375" s="181">
        <v>0</v>
      </c>
      <c r="BM375" s="182" t="s">
        <v>467</v>
      </c>
      <c r="BN375" s="182" t="s">
        <v>467</v>
      </c>
      <c r="BO375" s="182" t="s">
        <v>467</v>
      </c>
      <c r="BP375" s="182" t="s">
        <v>467</v>
      </c>
      <c r="BQ375" s="182" t="s">
        <v>467</v>
      </c>
      <c r="BR375" s="182" t="s">
        <v>467</v>
      </c>
      <c r="BS375" s="182" t="s">
        <v>467</v>
      </c>
      <c r="BT375" s="182" t="s">
        <v>467</v>
      </c>
      <c r="BU375" s="182" t="s">
        <v>467</v>
      </c>
      <c r="BV375" s="182" t="s">
        <v>467</v>
      </c>
      <c r="BW375" s="182" t="s">
        <v>467</v>
      </c>
      <c r="BX375" s="182" t="s">
        <v>467</v>
      </c>
      <c r="BY375" s="182" t="s">
        <v>467</v>
      </c>
      <c r="BZ375" s="181">
        <v>0</v>
      </c>
      <c r="CA375" s="181">
        <v>0</v>
      </c>
      <c r="CB375" s="181">
        <v>0</v>
      </c>
      <c r="CC375" s="181">
        <v>0</v>
      </c>
      <c r="CD375" s="181">
        <v>0</v>
      </c>
      <c r="CE375" s="181">
        <v>0</v>
      </c>
      <c r="CF375" s="181">
        <v>0</v>
      </c>
      <c r="CG375" s="181">
        <v>0</v>
      </c>
      <c r="CH375" s="181">
        <v>0</v>
      </c>
      <c r="CI375" s="181">
        <v>0</v>
      </c>
      <c r="CJ375" s="181">
        <v>0</v>
      </c>
      <c r="CK375" s="181">
        <v>0</v>
      </c>
      <c r="CL375" s="181">
        <v>0</v>
      </c>
      <c r="CM375" s="181">
        <v>0</v>
      </c>
      <c r="CN375" s="181">
        <v>0</v>
      </c>
      <c r="CO375" s="181">
        <v>0</v>
      </c>
      <c r="CP375" s="181">
        <v>0</v>
      </c>
      <c r="CQ375" s="182" t="s">
        <v>467</v>
      </c>
      <c r="CR375" s="182" t="s">
        <v>467</v>
      </c>
      <c r="CS375" s="182" t="s">
        <v>467</v>
      </c>
      <c r="CT375" s="181">
        <v>0</v>
      </c>
      <c r="CU375" s="181">
        <v>0</v>
      </c>
      <c r="CV375" s="181">
        <v>0</v>
      </c>
      <c r="CW375" s="181">
        <v>0</v>
      </c>
      <c r="CX375" s="181">
        <v>0</v>
      </c>
      <c r="CY375" s="181">
        <v>0</v>
      </c>
      <c r="CZ375" s="182" t="s">
        <v>467</v>
      </c>
      <c r="DA375" s="182" t="s">
        <v>467</v>
      </c>
      <c r="DB375" s="182" t="s">
        <v>467</v>
      </c>
      <c r="DC375" s="181">
        <v>0</v>
      </c>
      <c r="DD375" s="181">
        <v>0</v>
      </c>
      <c r="DE375" s="181">
        <v>0</v>
      </c>
      <c r="DF375" s="181">
        <v>0</v>
      </c>
      <c r="DG375" s="183">
        <v>0</v>
      </c>
    </row>
    <row r="376" spans="1:111">
      <c r="A376" s="334" t="s">
        <v>1134</v>
      </c>
      <c r="B376" s="335" t="s">
        <v>504</v>
      </c>
      <c r="C376" s="335" t="s">
        <v>504</v>
      </c>
      <c r="D376" s="184" t="s">
        <v>1135</v>
      </c>
      <c r="E376" s="181">
        <v>4708149.87</v>
      </c>
      <c r="F376" s="181">
        <v>3929078.31</v>
      </c>
      <c r="G376" s="181">
        <v>1240267.6399999999</v>
      </c>
      <c r="H376" s="181">
        <v>1111833.3899999999</v>
      </c>
      <c r="I376" s="181">
        <v>1186966.3999999999</v>
      </c>
      <c r="J376" s="181">
        <v>100947</v>
      </c>
      <c r="K376" s="181">
        <v>0</v>
      </c>
      <c r="L376" s="181">
        <v>51171.1</v>
      </c>
      <c r="M376" s="181">
        <v>0</v>
      </c>
      <c r="N376" s="181">
        <v>0</v>
      </c>
      <c r="O376" s="181">
        <v>0</v>
      </c>
      <c r="P376" s="181">
        <v>590.38</v>
      </c>
      <c r="Q376" s="181">
        <v>20424</v>
      </c>
      <c r="R376" s="181">
        <v>0</v>
      </c>
      <c r="S376" s="181">
        <v>216878.4</v>
      </c>
      <c r="T376" s="181">
        <v>726484.56</v>
      </c>
      <c r="U376" s="181">
        <v>171526.28</v>
      </c>
      <c r="V376" s="181">
        <v>7055.52</v>
      </c>
      <c r="W376" s="181">
        <v>0</v>
      </c>
      <c r="X376" s="181">
        <v>486.36</v>
      </c>
      <c r="Y376" s="181">
        <v>0</v>
      </c>
      <c r="Z376" s="181">
        <v>0</v>
      </c>
      <c r="AA376" s="181">
        <v>26568.94</v>
      </c>
      <c r="AB376" s="181">
        <v>0</v>
      </c>
      <c r="AC376" s="181">
        <v>0</v>
      </c>
      <c r="AD376" s="181">
        <v>130122.3</v>
      </c>
      <c r="AE376" s="181">
        <v>0</v>
      </c>
      <c r="AF376" s="181">
        <v>0</v>
      </c>
      <c r="AG376" s="181">
        <v>0</v>
      </c>
      <c r="AH376" s="181">
        <v>7495</v>
      </c>
      <c r="AI376" s="181">
        <v>12703</v>
      </c>
      <c r="AJ376" s="181">
        <v>10142</v>
      </c>
      <c r="AK376" s="181">
        <v>0</v>
      </c>
      <c r="AL376" s="181">
        <v>0</v>
      </c>
      <c r="AM376" s="181">
        <v>0</v>
      </c>
      <c r="AN376" s="181">
        <v>52735.9</v>
      </c>
      <c r="AO376" s="181">
        <v>100783</v>
      </c>
      <c r="AP376" s="181">
        <v>52905</v>
      </c>
      <c r="AQ376" s="181">
        <v>0</v>
      </c>
      <c r="AR376" s="181">
        <v>0</v>
      </c>
      <c r="AS376" s="181">
        <v>0</v>
      </c>
      <c r="AT376" s="181">
        <v>72.61</v>
      </c>
      <c r="AU376" s="181">
        <v>153888.65</v>
      </c>
      <c r="AV376" s="181">
        <v>52587</v>
      </c>
      <c r="AW376" s="181">
        <v>0</v>
      </c>
      <c r="AX376" s="181">
        <v>0</v>
      </c>
      <c r="AY376" s="181">
        <v>0</v>
      </c>
      <c r="AZ376" s="181">
        <v>0</v>
      </c>
      <c r="BA376" s="181">
        <v>52212</v>
      </c>
      <c r="BB376" s="181">
        <v>0</v>
      </c>
      <c r="BC376" s="181">
        <v>0</v>
      </c>
      <c r="BD376" s="181">
        <v>0</v>
      </c>
      <c r="BE376" s="181">
        <v>0</v>
      </c>
      <c r="BF376" s="181">
        <v>0</v>
      </c>
      <c r="BG376" s="181">
        <v>375</v>
      </c>
      <c r="BH376" s="181">
        <v>0</v>
      </c>
      <c r="BI376" s="181">
        <v>0</v>
      </c>
      <c r="BJ376" s="181">
        <v>0</v>
      </c>
      <c r="BK376" s="181">
        <v>0</v>
      </c>
      <c r="BL376" s="181">
        <v>0</v>
      </c>
      <c r="BM376" s="182" t="s">
        <v>467</v>
      </c>
      <c r="BN376" s="182" t="s">
        <v>467</v>
      </c>
      <c r="BO376" s="182" t="s">
        <v>467</v>
      </c>
      <c r="BP376" s="182" t="s">
        <v>467</v>
      </c>
      <c r="BQ376" s="182" t="s">
        <v>467</v>
      </c>
      <c r="BR376" s="182" t="s">
        <v>467</v>
      </c>
      <c r="BS376" s="182" t="s">
        <v>467</v>
      </c>
      <c r="BT376" s="182" t="s">
        <v>467</v>
      </c>
      <c r="BU376" s="182" t="s">
        <v>467</v>
      </c>
      <c r="BV376" s="182" t="s">
        <v>467</v>
      </c>
      <c r="BW376" s="182" t="s">
        <v>467</v>
      </c>
      <c r="BX376" s="182" t="s">
        <v>467</v>
      </c>
      <c r="BY376" s="182" t="s">
        <v>467</v>
      </c>
      <c r="BZ376" s="181">
        <v>0</v>
      </c>
      <c r="CA376" s="181">
        <v>0</v>
      </c>
      <c r="CB376" s="181">
        <v>0</v>
      </c>
      <c r="CC376" s="181">
        <v>0</v>
      </c>
      <c r="CD376" s="181">
        <v>0</v>
      </c>
      <c r="CE376" s="181">
        <v>0</v>
      </c>
      <c r="CF376" s="181">
        <v>0</v>
      </c>
      <c r="CG376" s="181">
        <v>0</v>
      </c>
      <c r="CH376" s="181">
        <v>0</v>
      </c>
      <c r="CI376" s="181">
        <v>0</v>
      </c>
      <c r="CJ376" s="181">
        <v>0</v>
      </c>
      <c r="CK376" s="181">
        <v>0</v>
      </c>
      <c r="CL376" s="181">
        <v>0</v>
      </c>
      <c r="CM376" s="181">
        <v>0</v>
      </c>
      <c r="CN376" s="181">
        <v>0</v>
      </c>
      <c r="CO376" s="181">
        <v>0</v>
      </c>
      <c r="CP376" s="181">
        <v>0</v>
      </c>
      <c r="CQ376" s="182" t="s">
        <v>467</v>
      </c>
      <c r="CR376" s="182" t="s">
        <v>467</v>
      </c>
      <c r="CS376" s="182" t="s">
        <v>467</v>
      </c>
      <c r="CT376" s="181">
        <v>0</v>
      </c>
      <c r="CU376" s="181">
        <v>0</v>
      </c>
      <c r="CV376" s="181">
        <v>0</v>
      </c>
      <c r="CW376" s="181">
        <v>0</v>
      </c>
      <c r="CX376" s="181">
        <v>0</v>
      </c>
      <c r="CY376" s="181">
        <v>0</v>
      </c>
      <c r="CZ376" s="182" t="s">
        <v>467</v>
      </c>
      <c r="DA376" s="182" t="s">
        <v>467</v>
      </c>
      <c r="DB376" s="182" t="s">
        <v>467</v>
      </c>
      <c r="DC376" s="181">
        <v>0</v>
      </c>
      <c r="DD376" s="181">
        <v>0</v>
      </c>
      <c r="DE376" s="181">
        <v>0</v>
      </c>
      <c r="DF376" s="181">
        <v>0</v>
      </c>
      <c r="DG376" s="183">
        <v>0</v>
      </c>
    </row>
    <row r="377" spans="1:111">
      <c r="A377" s="334" t="s">
        <v>1136</v>
      </c>
      <c r="B377" s="335" t="s">
        <v>504</v>
      </c>
      <c r="C377" s="335" t="s">
        <v>504</v>
      </c>
      <c r="D377" s="184" t="s">
        <v>625</v>
      </c>
      <c r="E377" s="181">
        <v>3797467.22</v>
      </c>
      <c r="F377" s="181">
        <v>3325821.54</v>
      </c>
      <c r="G377" s="181">
        <v>1240267.6399999999</v>
      </c>
      <c r="H377" s="181">
        <v>1111833.3899999999</v>
      </c>
      <c r="I377" s="181">
        <v>746433.4</v>
      </c>
      <c r="J377" s="181">
        <v>90321.63</v>
      </c>
      <c r="K377" s="181">
        <v>0</v>
      </c>
      <c r="L377" s="181">
        <v>51171.1</v>
      </c>
      <c r="M377" s="181">
        <v>0</v>
      </c>
      <c r="N377" s="181">
        <v>0</v>
      </c>
      <c r="O377" s="181">
        <v>0</v>
      </c>
      <c r="P377" s="181">
        <v>590.38</v>
      </c>
      <c r="Q377" s="181">
        <v>20424</v>
      </c>
      <c r="R377" s="181">
        <v>0</v>
      </c>
      <c r="S377" s="181">
        <v>64780</v>
      </c>
      <c r="T377" s="181">
        <v>419358.68</v>
      </c>
      <c r="U377" s="181">
        <v>34893.65</v>
      </c>
      <c r="V377" s="181">
        <v>3153</v>
      </c>
      <c r="W377" s="181">
        <v>0</v>
      </c>
      <c r="X377" s="181">
        <v>486.36</v>
      </c>
      <c r="Y377" s="181">
        <v>0</v>
      </c>
      <c r="Z377" s="181">
        <v>0</v>
      </c>
      <c r="AA377" s="181">
        <v>24322.92</v>
      </c>
      <c r="AB377" s="181">
        <v>0</v>
      </c>
      <c r="AC377" s="181">
        <v>0</v>
      </c>
      <c r="AD377" s="181">
        <v>46357.49</v>
      </c>
      <c r="AE377" s="181">
        <v>0</v>
      </c>
      <c r="AF377" s="181">
        <v>0</v>
      </c>
      <c r="AG377" s="181">
        <v>0</v>
      </c>
      <c r="AH377" s="181">
        <v>5390</v>
      </c>
      <c r="AI377" s="181">
        <v>12703</v>
      </c>
      <c r="AJ377" s="181">
        <v>8874</v>
      </c>
      <c r="AK377" s="181">
        <v>0</v>
      </c>
      <c r="AL377" s="181">
        <v>0</v>
      </c>
      <c r="AM377" s="181">
        <v>0</v>
      </c>
      <c r="AN377" s="181">
        <v>52735.9</v>
      </c>
      <c r="AO377" s="181">
        <v>100200</v>
      </c>
      <c r="AP377" s="181">
        <v>52905</v>
      </c>
      <c r="AQ377" s="181">
        <v>0</v>
      </c>
      <c r="AR377" s="181">
        <v>0</v>
      </c>
      <c r="AS377" s="181">
        <v>0</v>
      </c>
      <c r="AT377" s="181">
        <v>72.61</v>
      </c>
      <c r="AU377" s="181">
        <v>77264.75</v>
      </c>
      <c r="AV377" s="181">
        <v>52287</v>
      </c>
      <c r="AW377" s="181">
        <v>0</v>
      </c>
      <c r="AX377" s="181">
        <v>0</v>
      </c>
      <c r="AY377" s="181">
        <v>0</v>
      </c>
      <c r="AZ377" s="181">
        <v>0</v>
      </c>
      <c r="BA377" s="181">
        <v>51912</v>
      </c>
      <c r="BB377" s="181">
        <v>0</v>
      </c>
      <c r="BC377" s="181">
        <v>0</v>
      </c>
      <c r="BD377" s="181">
        <v>0</v>
      </c>
      <c r="BE377" s="181">
        <v>0</v>
      </c>
      <c r="BF377" s="181">
        <v>0</v>
      </c>
      <c r="BG377" s="181">
        <v>375</v>
      </c>
      <c r="BH377" s="181">
        <v>0</v>
      </c>
      <c r="BI377" s="181">
        <v>0</v>
      </c>
      <c r="BJ377" s="181">
        <v>0</v>
      </c>
      <c r="BK377" s="181">
        <v>0</v>
      </c>
      <c r="BL377" s="181">
        <v>0</v>
      </c>
      <c r="BM377" s="182" t="s">
        <v>467</v>
      </c>
      <c r="BN377" s="182" t="s">
        <v>467</v>
      </c>
      <c r="BO377" s="182" t="s">
        <v>467</v>
      </c>
      <c r="BP377" s="182" t="s">
        <v>467</v>
      </c>
      <c r="BQ377" s="182" t="s">
        <v>467</v>
      </c>
      <c r="BR377" s="182" t="s">
        <v>467</v>
      </c>
      <c r="BS377" s="182" t="s">
        <v>467</v>
      </c>
      <c r="BT377" s="182" t="s">
        <v>467</v>
      </c>
      <c r="BU377" s="182" t="s">
        <v>467</v>
      </c>
      <c r="BV377" s="182" t="s">
        <v>467</v>
      </c>
      <c r="BW377" s="182" t="s">
        <v>467</v>
      </c>
      <c r="BX377" s="182" t="s">
        <v>467</v>
      </c>
      <c r="BY377" s="182" t="s">
        <v>467</v>
      </c>
      <c r="BZ377" s="181">
        <v>0</v>
      </c>
      <c r="CA377" s="181">
        <v>0</v>
      </c>
      <c r="CB377" s="181">
        <v>0</v>
      </c>
      <c r="CC377" s="181">
        <v>0</v>
      </c>
      <c r="CD377" s="181">
        <v>0</v>
      </c>
      <c r="CE377" s="181">
        <v>0</v>
      </c>
      <c r="CF377" s="181">
        <v>0</v>
      </c>
      <c r="CG377" s="181">
        <v>0</v>
      </c>
      <c r="CH377" s="181">
        <v>0</v>
      </c>
      <c r="CI377" s="181">
        <v>0</v>
      </c>
      <c r="CJ377" s="181">
        <v>0</v>
      </c>
      <c r="CK377" s="181">
        <v>0</v>
      </c>
      <c r="CL377" s="181">
        <v>0</v>
      </c>
      <c r="CM377" s="181">
        <v>0</v>
      </c>
      <c r="CN377" s="181">
        <v>0</v>
      </c>
      <c r="CO377" s="181">
        <v>0</v>
      </c>
      <c r="CP377" s="181">
        <v>0</v>
      </c>
      <c r="CQ377" s="182" t="s">
        <v>467</v>
      </c>
      <c r="CR377" s="182" t="s">
        <v>467</v>
      </c>
      <c r="CS377" s="182" t="s">
        <v>467</v>
      </c>
      <c r="CT377" s="181">
        <v>0</v>
      </c>
      <c r="CU377" s="181">
        <v>0</v>
      </c>
      <c r="CV377" s="181">
        <v>0</v>
      </c>
      <c r="CW377" s="181">
        <v>0</v>
      </c>
      <c r="CX377" s="181">
        <v>0</v>
      </c>
      <c r="CY377" s="181">
        <v>0</v>
      </c>
      <c r="CZ377" s="182" t="s">
        <v>467</v>
      </c>
      <c r="DA377" s="182" t="s">
        <v>467</v>
      </c>
      <c r="DB377" s="182" t="s">
        <v>467</v>
      </c>
      <c r="DC377" s="181">
        <v>0</v>
      </c>
      <c r="DD377" s="181">
        <v>0</v>
      </c>
      <c r="DE377" s="181">
        <v>0</v>
      </c>
      <c r="DF377" s="181">
        <v>0</v>
      </c>
      <c r="DG377" s="183">
        <v>0</v>
      </c>
    </row>
    <row r="378" spans="1:111">
      <c r="A378" s="334" t="s">
        <v>1137</v>
      </c>
      <c r="B378" s="335" t="s">
        <v>504</v>
      </c>
      <c r="C378" s="335" t="s">
        <v>504</v>
      </c>
      <c r="D378" s="184" t="s">
        <v>638</v>
      </c>
      <c r="E378" s="181">
        <v>910682.65</v>
      </c>
      <c r="F378" s="181">
        <v>603256.77</v>
      </c>
      <c r="G378" s="181">
        <v>0</v>
      </c>
      <c r="H378" s="181">
        <v>0</v>
      </c>
      <c r="I378" s="181">
        <v>440533</v>
      </c>
      <c r="J378" s="181">
        <v>10625.37</v>
      </c>
      <c r="K378" s="181">
        <v>0</v>
      </c>
      <c r="L378" s="181">
        <v>0</v>
      </c>
      <c r="M378" s="181">
        <v>0</v>
      </c>
      <c r="N378" s="181">
        <v>0</v>
      </c>
      <c r="O378" s="181">
        <v>0</v>
      </c>
      <c r="P378" s="181">
        <v>0</v>
      </c>
      <c r="Q378" s="181">
        <v>0</v>
      </c>
      <c r="R378" s="181">
        <v>0</v>
      </c>
      <c r="S378" s="181">
        <v>152098.4</v>
      </c>
      <c r="T378" s="181">
        <v>307125.88</v>
      </c>
      <c r="U378" s="181">
        <v>136632.63</v>
      </c>
      <c r="V378" s="181">
        <v>3902.52</v>
      </c>
      <c r="W378" s="181">
        <v>0</v>
      </c>
      <c r="X378" s="181">
        <v>0</v>
      </c>
      <c r="Y378" s="181">
        <v>0</v>
      </c>
      <c r="Z378" s="181">
        <v>0</v>
      </c>
      <c r="AA378" s="181">
        <v>2246.02</v>
      </c>
      <c r="AB378" s="181">
        <v>0</v>
      </c>
      <c r="AC378" s="181">
        <v>0</v>
      </c>
      <c r="AD378" s="181">
        <v>83764.81</v>
      </c>
      <c r="AE378" s="181">
        <v>0</v>
      </c>
      <c r="AF378" s="181">
        <v>0</v>
      </c>
      <c r="AG378" s="181">
        <v>0</v>
      </c>
      <c r="AH378" s="181">
        <v>2105</v>
      </c>
      <c r="AI378" s="181">
        <v>0</v>
      </c>
      <c r="AJ378" s="181">
        <v>1268</v>
      </c>
      <c r="AK378" s="181">
        <v>0</v>
      </c>
      <c r="AL378" s="181">
        <v>0</v>
      </c>
      <c r="AM378" s="181">
        <v>0</v>
      </c>
      <c r="AN378" s="181">
        <v>0</v>
      </c>
      <c r="AO378" s="181">
        <v>583</v>
      </c>
      <c r="AP378" s="181">
        <v>0</v>
      </c>
      <c r="AQ378" s="181">
        <v>0</v>
      </c>
      <c r="AR378" s="181">
        <v>0</v>
      </c>
      <c r="AS378" s="181">
        <v>0</v>
      </c>
      <c r="AT378" s="181">
        <v>0</v>
      </c>
      <c r="AU378" s="181">
        <v>76623.899999999994</v>
      </c>
      <c r="AV378" s="181">
        <v>300</v>
      </c>
      <c r="AW378" s="181">
        <v>0</v>
      </c>
      <c r="AX378" s="181">
        <v>0</v>
      </c>
      <c r="AY378" s="181">
        <v>0</v>
      </c>
      <c r="AZ378" s="181">
        <v>0</v>
      </c>
      <c r="BA378" s="181">
        <v>300</v>
      </c>
      <c r="BB378" s="181">
        <v>0</v>
      </c>
      <c r="BC378" s="181">
        <v>0</v>
      </c>
      <c r="BD378" s="181">
        <v>0</v>
      </c>
      <c r="BE378" s="181">
        <v>0</v>
      </c>
      <c r="BF378" s="181">
        <v>0</v>
      </c>
      <c r="BG378" s="181">
        <v>0</v>
      </c>
      <c r="BH378" s="181">
        <v>0</v>
      </c>
      <c r="BI378" s="181">
        <v>0</v>
      </c>
      <c r="BJ378" s="181">
        <v>0</v>
      </c>
      <c r="BK378" s="181">
        <v>0</v>
      </c>
      <c r="BL378" s="181">
        <v>0</v>
      </c>
      <c r="BM378" s="182" t="s">
        <v>467</v>
      </c>
      <c r="BN378" s="182" t="s">
        <v>467</v>
      </c>
      <c r="BO378" s="182" t="s">
        <v>467</v>
      </c>
      <c r="BP378" s="182" t="s">
        <v>467</v>
      </c>
      <c r="BQ378" s="182" t="s">
        <v>467</v>
      </c>
      <c r="BR378" s="182" t="s">
        <v>467</v>
      </c>
      <c r="BS378" s="182" t="s">
        <v>467</v>
      </c>
      <c r="BT378" s="182" t="s">
        <v>467</v>
      </c>
      <c r="BU378" s="182" t="s">
        <v>467</v>
      </c>
      <c r="BV378" s="182" t="s">
        <v>467</v>
      </c>
      <c r="BW378" s="182" t="s">
        <v>467</v>
      </c>
      <c r="BX378" s="182" t="s">
        <v>467</v>
      </c>
      <c r="BY378" s="182" t="s">
        <v>467</v>
      </c>
      <c r="BZ378" s="181">
        <v>0</v>
      </c>
      <c r="CA378" s="181">
        <v>0</v>
      </c>
      <c r="CB378" s="181">
        <v>0</v>
      </c>
      <c r="CC378" s="181">
        <v>0</v>
      </c>
      <c r="CD378" s="181">
        <v>0</v>
      </c>
      <c r="CE378" s="181">
        <v>0</v>
      </c>
      <c r="CF378" s="181">
        <v>0</v>
      </c>
      <c r="CG378" s="181">
        <v>0</v>
      </c>
      <c r="CH378" s="181">
        <v>0</v>
      </c>
      <c r="CI378" s="181">
        <v>0</v>
      </c>
      <c r="CJ378" s="181">
        <v>0</v>
      </c>
      <c r="CK378" s="181">
        <v>0</v>
      </c>
      <c r="CL378" s="181">
        <v>0</v>
      </c>
      <c r="CM378" s="181">
        <v>0</v>
      </c>
      <c r="CN378" s="181">
        <v>0</v>
      </c>
      <c r="CO378" s="181">
        <v>0</v>
      </c>
      <c r="CP378" s="181">
        <v>0</v>
      </c>
      <c r="CQ378" s="182" t="s">
        <v>467</v>
      </c>
      <c r="CR378" s="182" t="s">
        <v>467</v>
      </c>
      <c r="CS378" s="182" t="s">
        <v>467</v>
      </c>
      <c r="CT378" s="181">
        <v>0</v>
      </c>
      <c r="CU378" s="181">
        <v>0</v>
      </c>
      <c r="CV378" s="181">
        <v>0</v>
      </c>
      <c r="CW378" s="181">
        <v>0</v>
      </c>
      <c r="CX378" s="181">
        <v>0</v>
      </c>
      <c r="CY378" s="181">
        <v>0</v>
      </c>
      <c r="CZ378" s="182" t="s">
        <v>467</v>
      </c>
      <c r="DA378" s="182" t="s">
        <v>467</v>
      </c>
      <c r="DB378" s="182" t="s">
        <v>467</v>
      </c>
      <c r="DC378" s="181">
        <v>0</v>
      </c>
      <c r="DD378" s="181">
        <v>0</v>
      </c>
      <c r="DE378" s="181">
        <v>0</v>
      </c>
      <c r="DF378" s="181">
        <v>0</v>
      </c>
      <c r="DG378" s="183">
        <v>0</v>
      </c>
    </row>
    <row r="379" spans="1:111">
      <c r="A379" s="334" t="s">
        <v>1138</v>
      </c>
      <c r="B379" s="335" t="s">
        <v>504</v>
      </c>
      <c r="C379" s="335" t="s">
        <v>504</v>
      </c>
      <c r="D379" s="184" t="s">
        <v>1139</v>
      </c>
      <c r="E379" s="181">
        <v>842887.6</v>
      </c>
      <c r="F379" s="181">
        <v>4396.96</v>
      </c>
      <c r="G379" s="181">
        <v>0</v>
      </c>
      <c r="H379" s="181">
        <v>0</v>
      </c>
      <c r="I379" s="181">
        <v>0</v>
      </c>
      <c r="J379" s="181">
        <v>0</v>
      </c>
      <c r="K379" s="181">
        <v>0</v>
      </c>
      <c r="L379" s="181">
        <v>0</v>
      </c>
      <c r="M379" s="181">
        <v>0</v>
      </c>
      <c r="N379" s="181">
        <v>0</v>
      </c>
      <c r="O379" s="181">
        <v>0</v>
      </c>
      <c r="P379" s="181">
        <v>4396.96</v>
      </c>
      <c r="Q379" s="181">
        <v>0</v>
      </c>
      <c r="R379" s="181">
        <v>0</v>
      </c>
      <c r="S379" s="181">
        <v>0</v>
      </c>
      <c r="T379" s="181">
        <v>838490.64</v>
      </c>
      <c r="U379" s="181">
        <v>2524.8000000000002</v>
      </c>
      <c r="V379" s="181">
        <v>0</v>
      </c>
      <c r="W379" s="181">
        <v>0</v>
      </c>
      <c r="X379" s="181">
        <v>3554.93</v>
      </c>
      <c r="Y379" s="181">
        <v>0</v>
      </c>
      <c r="Z379" s="181">
        <v>0</v>
      </c>
      <c r="AA379" s="181">
        <v>2253.9899999999998</v>
      </c>
      <c r="AB379" s="181">
        <v>0</v>
      </c>
      <c r="AC379" s="181">
        <v>0</v>
      </c>
      <c r="AD379" s="181">
        <v>2027</v>
      </c>
      <c r="AE379" s="181">
        <v>0</v>
      </c>
      <c r="AF379" s="181">
        <v>0</v>
      </c>
      <c r="AG379" s="181">
        <v>0</v>
      </c>
      <c r="AH379" s="181">
        <v>0</v>
      </c>
      <c r="AI379" s="181">
        <v>821252.92</v>
      </c>
      <c r="AJ379" s="181">
        <v>847</v>
      </c>
      <c r="AK379" s="181">
        <v>0</v>
      </c>
      <c r="AL379" s="181">
        <v>0</v>
      </c>
      <c r="AM379" s="181">
        <v>0</v>
      </c>
      <c r="AN379" s="181">
        <v>0</v>
      </c>
      <c r="AO379" s="181">
        <v>0</v>
      </c>
      <c r="AP379" s="181">
        <v>5910</v>
      </c>
      <c r="AQ379" s="181">
        <v>120</v>
      </c>
      <c r="AR379" s="181">
        <v>0</v>
      </c>
      <c r="AS379" s="181">
        <v>0</v>
      </c>
      <c r="AT379" s="181">
        <v>0</v>
      </c>
      <c r="AU379" s="181">
        <v>0</v>
      </c>
      <c r="AV379" s="181">
        <v>0</v>
      </c>
      <c r="AW379" s="181">
        <v>0</v>
      </c>
      <c r="AX379" s="181">
        <v>0</v>
      </c>
      <c r="AY379" s="181">
        <v>0</v>
      </c>
      <c r="AZ379" s="181">
        <v>0</v>
      </c>
      <c r="BA379" s="181">
        <v>0</v>
      </c>
      <c r="BB379" s="181">
        <v>0</v>
      </c>
      <c r="BC379" s="181">
        <v>0</v>
      </c>
      <c r="BD379" s="181">
        <v>0</v>
      </c>
      <c r="BE379" s="181">
        <v>0</v>
      </c>
      <c r="BF379" s="181">
        <v>0</v>
      </c>
      <c r="BG379" s="181">
        <v>0</v>
      </c>
      <c r="BH379" s="181">
        <v>0</v>
      </c>
      <c r="BI379" s="181">
        <v>0</v>
      </c>
      <c r="BJ379" s="181">
        <v>0</v>
      </c>
      <c r="BK379" s="181">
        <v>0</v>
      </c>
      <c r="BL379" s="181">
        <v>0</v>
      </c>
      <c r="BM379" s="182" t="s">
        <v>467</v>
      </c>
      <c r="BN379" s="182" t="s">
        <v>467</v>
      </c>
      <c r="BO379" s="182" t="s">
        <v>467</v>
      </c>
      <c r="BP379" s="182" t="s">
        <v>467</v>
      </c>
      <c r="BQ379" s="182" t="s">
        <v>467</v>
      </c>
      <c r="BR379" s="182" t="s">
        <v>467</v>
      </c>
      <c r="BS379" s="182" t="s">
        <v>467</v>
      </c>
      <c r="BT379" s="182" t="s">
        <v>467</v>
      </c>
      <c r="BU379" s="182" t="s">
        <v>467</v>
      </c>
      <c r="BV379" s="182" t="s">
        <v>467</v>
      </c>
      <c r="BW379" s="182" t="s">
        <v>467</v>
      </c>
      <c r="BX379" s="182" t="s">
        <v>467</v>
      </c>
      <c r="BY379" s="182" t="s">
        <v>467</v>
      </c>
      <c r="BZ379" s="181">
        <v>0</v>
      </c>
      <c r="CA379" s="181">
        <v>0</v>
      </c>
      <c r="CB379" s="181">
        <v>0</v>
      </c>
      <c r="CC379" s="181">
        <v>0</v>
      </c>
      <c r="CD379" s="181">
        <v>0</v>
      </c>
      <c r="CE379" s="181">
        <v>0</v>
      </c>
      <c r="CF379" s="181">
        <v>0</v>
      </c>
      <c r="CG379" s="181">
        <v>0</v>
      </c>
      <c r="CH379" s="181">
        <v>0</v>
      </c>
      <c r="CI379" s="181">
        <v>0</v>
      </c>
      <c r="CJ379" s="181">
        <v>0</v>
      </c>
      <c r="CK379" s="181">
        <v>0</v>
      </c>
      <c r="CL379" s="181">
        <v>0</v>
      </c>
      <c r="CM379" s="181">
        <v>0</v>
      </c>
      <c r="CN379" s="181">
        <v>0</v>
      </c>
      <c r="CO379" s="181">
        <v>0</v>
      </c>
      <c r="CP379" s="181">
        <v>0</v>
      </c>
      <c r="CQ379" s="182" t="s">
        <v>467</v>
      </c>
      <c r="CR379" s="182" t="s">
        <v>467</v>
      </c>
      <c r="CS379" s="182" t="s">
        <v>467</v>
      </c>
      <c r="CT379" s="181">
        <v>0</v>
      </c>
      <c r="CU379" s="181">
        <v>0</v>
      </c>
      <c r="CV379" s="181">
        <v>0</v>
      </c>
      <c r="CW379" s="181">
        <v>0</v>
      </c>
      <c r="CX379" s="181">
        <v>0</v>
      </c>
      <c r="CY379" s="181">
        <v>0</v>
      </c>
      <c r="CZ379" s="182" t="s">
        <v>467</v>
      </c>
      <c r="DA379" s="182" t="s">
        <v>467</v>
      </c>
      <c r="DB379" s="182" t="s">
        <v>467</v>
      </c>
      <c r="DC379" s="181">
        <v>0</v>
      </c>
      <c r="DD379" s="181">
        <v>0</v>
      </c>
      <c r="DE379" s="181">
        <v>0</v>
      </c>
      <c r="DF379" s="181">
        <v>0</v>
      </c>
      <c r="DG379" s="183">
        <v>0</v>
      </c>
    </row>
    <row r="380" spans="1:111">
      <c r="A380" s="334" t="s">
        <v>1140</v>
      </c>
      <c r="B380" s="335" t="s">
        <v>504</v>
      </c>
      <c r="C380" s="335" t="s">
        <v>504</v>
      </c>
      <c r="D380" s="184" t="s">
        <v>625</v>
      </c>
      <c r="E380" s="181">
        <v>842887.6</v>
      </c>
      <c r="F380" s="181">
        <v>4396.96</v>
      </c>
      <c r="G380" s="181">
        <v>0</v>
      </c>
      <c r="H380" s="181">
        <v>0</v>
      </c>
      <c r="I380" s="181">
        <v>0</v>
      </c>
      <c r="J380" s="181">
        <v>0</v>
      </c>
      <c r="K380" s="181">
        <v>0</v>
      </c>
      <c r="L380" s="181">
        <v>0</v>
      </c>
      <c r="M380" s="181">
        <v>0</v>
      </c>
      <c r="N380" s="181">
        <v>0</v>
      </c>
      <c r="O380" s="181">
        <v>0</v>
      </c>
      <c r="P380" s="181">
        <v>4396.96</v>
      </c>
      <c r="Q380" s="181">
        <v>0</v>
      </c>
      <c r="R380" s="181">
        <v>0</v>
      </c>
      <c r="S380" s="181">
        <v>0</v>
      </c>
      <c r="T380" s="181">
        <v>838490.64</v>
      </c>
      <c r="U380" s="181">
        <v>2524.8000000000002</v>
      </c>
      <c r="V380" s="181">
        <v>0</v>
      </c>
      <c r="W380" s="181">
        <v>0</v>
      </c>
      <c r="X380" s="181">
        <v>3554.93</v>
      </c>
      <c r="Y380" s="181">
        <v>0</v>
      </c>
      <c r="Z380" s="181">
        <v>0</v>
      </c>
      <c r="AA380" s="181">
        <v>2253.9899999999998</v>
      </c>
      <c r="AB380" s="181">
        <v>0</v>
      </c>
      <c r="AC380" s="181">
        <v>0</v>
      </c>
      <c r="AD380" s="181">
        <v>2027</v>
      </c>
      <c r="AE380" s="181">
        <v>0</v>
      </c>
      <c r="AF380" s="181">
        <v>0</v>
      </c>
      <c r="AG380" s="181">
        <v>0</v>
      </c>
      <c r="AH380" s="181">
        <v>0</v>
      </c>
      <c r="AI380" s="181">
        <v>821252.92</v>
      </c>
      <c r="AJ380" s="181">
        <v>847</v>
      </c>
      <c r="AK380" s="181">
        <v>0</v>
      </c>
      <c r="AL380" s="181">
        <v>0</v>
      </c>
      <c r="AM380" s="181">
        <v>0</v>
      </c>
      <c r="AN380" s="181">
        <v>0</v>
      </c>
      <c r="AO380" s="181">
        <v>0</v>
      </c>
      <c r="AP380" s="181">
        <v>5910</v>
      </c>
      <c r="AQ380" s="181">
        <v>120</v>
      </c>
      <c r="AR380" s="181">
        <v>0</v>
      </c>
      <c r="AS380" s="181">
        <v>0</v>
      </c>
      <c r="AT380" s="181">
        <v>0</v>
      </c>
      <c r="AU380" s="181">
        <v>0</v>
      </c>
      <c r="AV380" s="181">
        <v>0</v>
      </c>
      <c r="AW380" s="181">
        <v>0</v>
      </c>
      <c r="AX380" s="181">
        <v>0</v>
      </c>
      <c r="AY380" s="181">
        <v>0</v>
      </c>
      <c r="AZ380" s="181">
        <v>0</v>
      </c>
      <c r="BA380" s="181">
        <v>0</v>
      </c>
      <c r="BB380" s="181">
        <v>0</v>
      </c>
      <c r="BC380" s="181">
        <v>0</v>
      </c>
      <c r="BD380" s="181">
        <v>0</v>
      </c>
      <c r="BE380" s="181">
        <v>0</v>
      </c>
      <c r="BF380" s="181">
        <v>0</v>
      </c>
      <c r="BG380" s="181">
        <v>0</v>
      </c>
      <c r="BH380" s="181">
        <v>0</v>
      </c>
      <c r="BI380" s="181">
        <v>0</v>
      </c>
      <c r="BJ380" s="181">
        <v>0</v>
      </c>
      <c r="BK380" s="181">
        <v>0</v>
      </c>
      <c r="BL380" s="181">
        <v>0</v>
      </c>
      <c r="BM380" s="182" t="s">
        <v>467</v>
      </c>
      <c r="BN380" s="182" t="s">
        <v>467</v>
      </c>
      <c r="BO380" s="182" t="s">
        <v>467</v>
      </c>
      <c r="BP380" s="182" t="s">
        <v>467</v>
      </c>
      <c r="BQ380" s="182" t="s">
        <v>467</v>
      </c>
      <c r="BR380" s="182" t="s">
        <v>467</v>
      </c>
      <c r="BS380" s="182" t="s">
        <v>467</v>
      </c>
      <c r="BT380" s="182" t="s">
        <v>467</v>
      </c>
      <c r="BU380" s="182" t="s">
        <v>467</v>
      </c>
      <c r="BV380" s="182" t="s">
        <v>467</v>
      </c>
      <c r="BW380" s="182" t="s">
        <v>467</v>
      </c>
      <c r="BX380" s="182" t="s">
        <v>467</v>
      </c>
      <c r="BY380" s="182" t="s">
        <v>467</v>
      </c>
      <c r="BZ380" s="181">
        <v>0</v>
      </c>
      <c r="CA380" s="181">
        <v>0</v>
      </c>
      <c r="CB380" s="181">
        <v>0</v>
      </c>
      <c r="CC380" s="181">
        <v>0</v>
      </c>
      <c r="CD380" s="181">
        <v>0</v>
      </c>
      <c r="CE380" s="181">
        <v>0</v>
      </c>
      <c r="CF380" s="181">
        <v>0</v>
      </c>
      <c r="CG380" s="181">
        <v>0</v>
      </c>
      <c r="CH380" s="181">
        <v>0</v>
      </c>
      <c r="CI380" s="181">
        <v>0</v>
      </c>
      <c r="CJ380" s="181">
        <v>0</v>
      </c>
      <c r="CK380" s="181">
        <v>0</v>
      </c>
      <c r="CL380" s="181">
        <v>0</v>
      </c>
      <c r="CM380" s="181">
        <v>0</v>
      </c>
      <c r="CN380" s="181">
        <v>0</v>
      </c>
      <c r="CO380" s="181">
        <v>0</v>
      </c>
      <c r="CP380" s="181">
        <v>0</v>
      </c>
      <c r="CQ380" s="182" t="s">
        <v>467</v>
      </c>
      <c r="CR380" s="182" t="s">
        <v>467</v>
      </c>
      <c r="CS380" s="182" t="s">
        <v>467</v>
      </c>
      <c r="CT380" s="181">
        <v>0</v>
      </c>
      <c r="CU380" s="181">
        <v>0</v>
      </c>
      <c r="CV380" s="181">
        <v>0</v>
      </c>
      <c r="CW380" s="181">
        <v>0</v>
      </c>
      <c r="CX380" s="181">
        <v>0</v>
      </c>
      <c r="CY380" s="181">
        <v>0</v>
      </c>
      <c r="CZ380" s="182" t="s">
        <v>467</v>
      </c>
      <c r="DA380" s="182" t="s">
        <v>467</v>
      </c>
      <c r="DB380" s="182" t="s">
        <v>467</v>
      </c>
      <c r="DC380" s="181">
        <v>0</v>
      </c>
      <c r="DD380" s="181">
        <v>0</v>
      </c>
      <c r="DE380" s="181">
        <v>0</v>
      </c>
      <c r="DF380" s="181">
        <v>0</v>
      </c>
      <c r="DG380" s="183">
        <v>0</v>
      </c>
    </row>
    <row r="381" spans="1:111">
      <c r="A381" s="334" t="s">
        <v>1141</v>
      </c>
      <c r="B381" s="335" t="s">
        <v>504</v>
      </c>
      <c r="C381" s="335" t="s">
        <v>504</v>
      </c>
      <c r="D381" s="184" t="s">
        <v>1142</v>
      </c>
      <c r="E381" s="181">
        <v>200000000</v>
      </c>
      <c r="F381" s="181">
        <v>0</v>
      </c>
      <c r="G381" s="181">
        <v>0</v>
      </c>
      <c r="H381" s="181">
        <v>0</v>
      </c>
      <c r="I381" s="181">
        <v>0</v>
      </c>
      <c r="J381" s="181">
        <v>0</v>
      </c>
      <c r="K381" s="181">
        <v>0</v>
      </c>
      <c r="L381" s="181">
        <v>0</v>
      </c>
      <c r="M381" s="181">
        <v>0</v>
      </c>
      <c r="N381" s="181">
        <v>0</v>
      </c>
      <c r="O381" s="181">
        <v>0</v>
      </c>
      <c r="P381" s="181">
        <v>0</v>
      </c>
      <c r="Q381" s="181">
        <v>0</v>
      </c>
      <c r="R381" s="181">
        <v>0</v>
      </c>
      <c r="S381" s="181">
        <v>0</v>
      </c>
      <c r="T381" s="181">
        <v>0</v>
      </c>
      <c r="U381" s="181">
        <v>0</v>
      </c>
      <c r="V381" s="181">
        <v>0</v>
      </c>
      <c r="W381" s="181">
        <v>0</v>
      </c>
      <c r="X381" s="181">
        <v>0</v>
      </c>
      <c r="Y381" s="181">
        <v>0</v>
      </c>
      <c r="Z381" s="181">
        <v>0</v>
      </c>
      <c r="AA381" s="181">
        <v>0</v>
      </c>
      <c r="AB381" s="181">
        <v>0</v>
      </c>
      <c r="AC381" s="181">
        <v>0</v>
      </c>
      <c r="AD381" s="181">
        <v>0</v>
      </c>
      <c r="AE381" s="181">
        <v>0</v>
      </c>
      <c r="AF381" s="181">
        <v>0</v>
      </c>
      <c r="AG381" s="181">
        <v>0</v>
      </c>
      <c r="AH381" s="181">
        <v>0</v>
      </c>
      <c r="AI381" s="181">
        <v>0</v>
      </c>
      <c r="AJ381" s="181">
        <v>0</v>
      </c>
      <c r="AK381" s="181">
        <v>0</v>
      </c>
      <c r="AL381" s="181">
        <v>0</v>
      </c>
      <c r="AM381" s="181">
        <v>0</v>
      </c>
      <c r="AN381" s="181">
        <v>0</v>
      </c>
      <c r="AO381" s="181">
        <v>0</v>
      </c>
      <c r="AP381" s="181">
        <v>0</v>
      </c>
      <c r="AQ381" s="181">
        <v>0</v>
      </c>
      <c r="AR381" s="181">
        <v>0</v>
      </c>
      <c r="AS381" s="181">
        <v>0</v>
      </c>
      <c r="AT381" s="181">
        <v>0</v>
      </c>
      <c r="AU381" s="181">
        <v>0</v>
      </c>
      <c r="AV381" s="181">
        <v>0</v>
      </c>
      <c r="AW381" s="181">
        <v>0</v>
      </c>
      <c r="AX381" s="181">
        <v>0</v>
      </c>
      <c r="AY381" s="181">
        <v>0</v>
      </c>
      <c r="AZ381" s="181">
        <v>0</v>
      </c>
      <c r="BA381" s="181">
        <v>0</v>
      </c>
      <c r="BB381" s="181">
        <v>0</v>
      </c>
      <c r="BC381" s="181">
        <v>0</v>
      </c>
      <c r="BD381" s="181">
        <v>0</v>
      </c>
      <c r="BE381" s="181">
        <v>0</v>
      </c>
      <c r="BF381" s="181">
        <v>0</v>
      </c>
      <c r="BG381" s="181">
        <v>0</v>
      </c>
      <c r="BH381" s="181">
        <v>0</v>
      </c>
      <c r="BI381" s="181">
        <v>0</v>
      </c>
      <c r="BJ381" s="181">
        <v>0</v>
      </c>
      <c r="BK381" s="181">
        <v>0</v>
      </c>
      <c r="BL381" s="181">
        <v>0</v>
      </c>
      <c r="BM381" s="182" t="s">
        <v>467</v>
      </c>
      <c r="BN381" s="182" t="s">
        <v>467</v>
      </c>
      <c r="BO381" s="182" t="s">
        <v>467</v>
      </c>
      <c r="BP381" s="182" t="s">
        <v>467</v>
      </c>
      <c r="BQ381" s="182" t="s">
        <v>467</v>
      </c>
      <c r="BR381" s="182" t="s">
        <v>467</v>
      </c>
      <c r="BS381" s="182" t="s">
        <v>467</v>
      </c>
      <c r="BT381" s="182" t="s">
        <v>467</v>
      </c>
      <c r="BU381" s="182" t="s">
        <v>467</v>
      </c>
      <c r="BV381" s="182" t="s">
        <v>467</v>
      </c>
      <c r="BW381" s="182" t="s">
        <v>467</v>
      </c>
      <c r="BX381" s="182" t="s">
        <v>467</v>
      </c>
      <c r="BY381" s="182" t="s">
        <v>467</v>
      </c>
      <c r="BZ381" s="181">
        <v>0</v>
      </c>
      <c r="CA381" s="181">
        <v>0</v>
      </c>
      <c r="CB381" s="181">
        <v>0</v>
      </c>
      <c r="CC381" s="181">
        <v>0</v>
      </c>
      <c r="CD381" s="181">
        <v>0</v>
      </c>
      <c r="CE381" s="181">
        <v>0</v>
      </c>
      <c r="CF381" s="181">
        <v>0</v>
      </c>
      <c r="CG381" s="181">
        <v>0</v>
      </c>
      <c r="CH381" s="181">
        <v>0</v>
      </c>
      <c r="CI381" s="181">
        <v>0</v>
      </c>
      <c r="CJ381" s="181">
        <v>0</v>
      </c>
      <c r="CK381" s="181">
        <v>0</v>
      </c>
      <c r="CL381" s="181">
        <v>0</v>
      </c>
      <c r="CM381" s="181">
        <v>0</v>
      </c>
      <c r="CN381" s="181">
        <v>0</v>
      </c>
      <c r="CO381" s="181">
        <v>0</v>
      </c>
      <c r="CP381" s="181">
        <v>0</v>
      </c>
      <c r="CQ381" s="182" t="s">
        <v>467</v>
      </c>
      <c r="CR381" s="182" t="s">
        <v>467</v>
      </c>
      <c r="CS381" s="182" t="s">
        <v>467</v>
      </c>
      <c r="CT381" s="181">
        <v>200000000</v>
      </c>
      <c r="CU381" s="181">
        <v>200000000</v>
      </c>
      <c r="CV381" s="181">
        <v>0</v>
      </c>
      <c r="CW381" s="181">
        <v>0</v>
      </c>
      <c r="CX381" s="181">
        <v>0</v>
      </c>
      <c r="CY381" s="181">
        <v>0</v>
      </c>
      <c r="CZ381" s="182" t="s">
        <v>467</v>
      </c>
      <c r="DA381" s="182" t="s">
        <v>467</v>
      </c>
      <c r="DB381" s="182" t="s">
        <v>467</v>
      </c>
      <c r="DC381" s="181">
        <v>0</v>
      </c>
      <c r="DD381" s="181">
        <v>0</v>
      </c>
      <c r="DE381" s="181">
        <v>0</v>
      </c>
      <c r="DF381" s="181">
        <v>0</v>
      </c>
      <c r="DG381" s="183">
        <v>0</v>
      </c>
    </row>
    <row r="382" spans="1:111">
      <c r="A382" s="334" t="s">
        <v>1143</v>
      </c>
      <c r="B382" s="335" t="s">
        <v>504</v>
      </c>
      <c r="C382" s="335" t="s">
        <v>504</v>
      </c>
      <c r="D382" s="184" t="s">
        <v>292</v>
      </c>
      <c r="E382" s="181">
        <v>200000000</v>
      </c>
      <c r="F382" s="181">
        <v>0</v>
      </c>
      <c r="G382" s="181">
        <v>0</v>
      </c>
      <c r="H382" s="181">
        <v>0</v>
      </c>
      <c r="I382" s="181">
        <v>0</v>
      </c>
      <c r="J382" s="181">
        <v>0</v>
      </c>
      <c r="K382" s="181">
        <v>0</v>
      </c>
      <c r="L382" s="181">
        <v>0</v>
      </c>
      <c r="M382" s="181">
        <v>0</v>
      </c>
      <c r="N382" s="181">
        <v>0</v>
      </c>
      <c r="O382" s="181">
        <v>0</v>
      </c>
      <c r="P382" s="181">
        <v>0</v>
      </c>
      <c r="Q382" s="181">
        <v>0</v>
      </c>
      <c r="R382" s="181">
        <v>0</v>
      </c>
      <c r="S382" s="181">
        <v>0</v>
      </c>
      <c r="T382" s="181">
        <v>0</v>
      </c>
      <c r="U382" s="181">
        <v>0</v>
      </c>
      <c r="V382" s="181">
        <v>0</v>
      </c>
      <c r="W382" s="181">
        <v>0</v>
      </c>
      <c r="X382" s="181">
        <v>0</v>
      </c>
      <c r="Y382" s="181">
        <v>0</v>
      </c>
      <c r="Z382" s="181">
        <v>0</v>
      </c>
      <c r="AA382" s="181">
        <v>0</v>
      </c>
      <c r="AB382" s="181">
        <v>0</v>
      </c>
      <c r="AC382" s="181">
        <v>0</v>
      </c>
      <c r="AD382" s="181">
        <v>0</v>
      </c>
      <c r="AE382" s="181">
        <v>0</v>
      </c>
      <c r="AF382" s="181">
        <v>0</v>
      </c>
      <c r="AG382" s="181">
        <v>0</v>
      </c>
      <c r="AH382" s="181">
        <v>0</v>
      </c>
      <c r="AI382" s="181">
        <v>0</v>
      </c>
      <c r="AJ382" s="181">
        <v>0</v>
      </c>
      <c r="AK382" s="181">
        <v>0</v>
      </c>
      <c r="AL382" s="181">
        <v>0</v>
      </c>
      <c r="AM382" s="181">
        <v>0</v>
      </c>
      <c r="AN382" s="181">
        <v>0</v>
      </c>
      <c r="AO382" s="181">
        <v>0</v>
      </c>
      <c r="AP382" s="181">
        <v>0</v>
      </c>
      <c r="AQ382" s="181">
        <v>0</v>
      </c>
      <c r="AR382" s="181">
        <v>0</v>
      </c>
      <c r="AS382" s="181">
        <v>0</v>
      </c>
      <c r="AT382" s="181">
        <v>0</v>
      </c>
      <c r="AU382" s="181">
        <v>0</v>
      </c>
      <c r="AV382" s="181">
        <v>0</v>
      </c>
      <c r="AW382" s="181">
        <v>0</v>
      </c>
      <c r="AX382" s="181">
        <v>0</v>
      </c>
      <c r="AY382" s="181">
        <v>0</v>
      </c>
      <c r="AZ382" s="181">
        <v>0</v>
      </c>
      <c r="BA382" s="181">
        <v>0</v>
      </c>
      <c r="BB382" s="181">
        <v>0</v>
      </c>
      <c r="BC382" s="181">
        <v>0</v>
      </c>
      <c r="BD382" s="181">
        <v>0</v>
      </c>
      <c r="BE382" s="181">
        <v>0</v>
      </c>
      <c r="BF382" s="181">
        <v>0</v>
      </c>
      <c r="BG382" s="181">
        <v>0</v>
      </c>
      <c r="BH382" s="181">
        <v>0</v>
      </c>
      <c r="BI382" s="181">
        <v>0</v>
      </c>
      <c r="BJ382" s="181">
        <v>0</v>
      </c>
      <c r="BK382" s="181">
        <v>0</v>
      </c>
      <c r="BL382" s="181">
        <v>0</v>
      </c>
      <c r="BM382" s="182" t="s">
        <v>467</v>
      </c>
      <c r="BN382" s="182" t="s">
        <v>467</v>
      </c>
      <c r="BO382" s="182" t="s">
        <v>467</v>
      </c>
      <c r="BP382" s="182" t="s">
        <v>467</v>
      </c>
      <c r="BQ382" s="182" t="s">
        <v>467</v>
      </c>
      <c r="BR382" s="182" t="s">
        <v>467</v>
      </c>
      <c r="BS382" s="182" t="s">
        <v>467</v>
      </c>
      <c r="BT382" s="182" t="s">
        <v>467</v>
      </c>
      <c r="BU382" s="182" t="s">
        <v>467</v>
      </c>
      <c r="BV382" s="182" t="s">
        <v>467</v>
      </c>
      <c r="BW382" s="182" t="s">
        <v>467</v>
      </c>
      <c r="BX382" s="182" t="s">
        <v>467</v>
      </c>
      <c r="BY382" s="182" t="s">
        <v>467</v>
      </c>
      <c r="BZ382" s="181">
        <v>0</v>
      </c>
      <c r="CA382" s="181">
        <v>0</v>
      </c>
      <c r="CB382" s="181">
        <v>0</v>
      </c>
      <c r="CC382" s="181">
        <v>0</v>
      </c>
      <c r="CD382" s="181">
        <v>0</v>
      </c>
      <c r="CE382" s="181">
        <v>0</v>
      </c>
      <c r="CF382" s="181">
        <v>0</v>
      </c>
      <c r="CG382" s="181">
        <v>0</v>
      </c>
      <c r="CH382" s="181">
        <v>0</v>
      </c>
      <c r="CI382" s="181">
        <v>0</v>
      </c>
      <c r="CJ382" s="181">
        <v>0</v>
      </c>
      <c r="CK382" s="181">
        <v>0</v>
      </c>
      <c r="CL382" s="181">
        <v>0</v>
      </c>
      <c r="CM382" s="181">
        <v>0</v>
      </c>
      <c r="CN382" s="181">
        <v>0</v>
      </c>
      <c r="CO382" s="181">
        <v>0</v>
      </c>
      <c r="CP382" s="181">
        <v>0</v>
      </c>
      <c r="CQ382" s="182" t="s">
        <v>467</v>
      </c>
      <c r="CR382" s="182" t="s">
        <v>467</v>
      </c>
      <c r="CS382" s="182" t="s">
        <v>467</v>
      </c>
      <c r="CT382" s="181">
        <v>200000000</v>
      </c>
      <c r="CU382" s="181">
        <v>200000000</v>
      </c>
      <c r="CV382" s="181">
        <v>0</v>
      </c>
      <c r="CW382" s="181">
        <v>0</v>
      </c>
      <c r="CX382" s="181">
        <v>0</v>
      </c>
      <c r="CY382" s="181">
        <v>0</v>
      </c>
      <c r="CZ382" s="182" t="s">
        <v>467</v>
      </c>
      <c r="DA382" s="182" t="s">
        <v>467</v>
      </c>
      <c r="DB382" s="182" t="s">
        <v>467</v>
      </c>
      <c r="DC382" s="181">
        <v>0</v>
      </c>
      <c r="DD382" s="181">
        <v>0</v>
      </c>
      <c r="DE382" s="181">
        <v>0</v>
      </c>
      <c r="DF382" s="181">
        <v>0</v>
      </c>
      <c r="DG382" s="183">
        <v>0</v>
      </c>
    </row>
    <row r="383" spans="1:111">
      <c r="A383" s="334" t="s">
        <v>1144</v>
      </c>
      <c r="B383" s="335" t="s">
        <v>504</v>
      </c>
      <c r="C383" s="335" t="s">
        <v>504</v>
      </c>
      <c r="D383" s="184" t="s">
        <v>293</v>
      </c>
      <c r="E383" s="181">
        <v>6290704.2199999997</v>
      </c>
      <c r="F383" s="181">
        <v>5071922.3600000003</v>
      </c>
      <c r="G383" s="181">
        <v>1608678</v>
      </c>
      <c r="H383" s="181">
        <v>1346265</v>
      </c>
      <c r="I383" s="181">
        <v>932648</v>
      </c>
      <c r="J383" s="181">
        <v>84377.74</v>
      </c>
      <c r="K383" s="181">
        <v>0</v>
      </c>
      <c r="L383" s="181">
        <v>76337.3</v>
      </c>
      <c r="M383" s="181">
        <v>0</v>
      </c>
      <c r="N383" s="181">
        <v>0</v>
      </c>
      <c r="O383" s="181">
        <v>0</v>
      </c>
      <c r="P383" s="181">
        <v>70831.320000000007</v>
      </c>
      <c r="Q383" s="181">
        <v>0</v>
      </c>
      <c r="R383" s="181">
        <v>0</v>
      </c>
      <c r="S383" s="181">
        <v>952785</v>
      </c>
      <c r="T383" s="181">
        <v>1194822.56</v>
      </c>
      <c r="U383" s="181">
        <v>41169.71</v>
      </c>
      <c r="V383" s="181">
        <v>4765.2</v>
      </c>
      <c r="W383" s="181">
        <v>0</v>
      </c>
      <c r="X383" s="181">
        <v>743.19</v>
      </c>
      <c r="Y383" s="181">
        <v>1254.07</v>
      </c>
      <c r="Z383" s="181">
        <v>44949.5</v>
      </c>
      <c r="AA383" s="181">
        <v>106684.39</v>
      </c>
      <c r="AB383" s="181">
        <v>0</v>
      </c>
      <c r="AC383" s="181">
        <v>0</v>
      </c>
      <c r="AD383" s="181">
        <v>139217.5</v>
      </c>
      <c r="AE383" s="181">
        <v>0</v>
      </c>
      <c r="AF383" s="181">
        <v>10165.5</v>
      </c>
      <c r="AG383" s="181">
        <v>0</v>
      </c>
      <c r="AH383" s="181">
        <v>15727.5</v>
      </c>
      <c r="AI383" s="181">
        <v>105990</v>
      </c>
      <c r="AJ383" s="181">
        <v>22933.4</v>
      </c>
      <c r="AK383" s="181">
        <v>0</v>
      </c>
      <c r="AL383" s="181">
        <v>0</v>
      </c>
      <c r="AM383" s="181">
        <v>0</v>
      </c>
      <c r="AN383" s="181">
        <v>1552.5</v>
      </c>
      <c r="AO383" s="181">
        <v>0</v>
      </c>
      <c r="AP383" s="181">
        <v>88956.18</v>
      </c>
      <c r="AQ383" s="181">
        <v>12378.52</v>
      </c>
      <c r="AR383" s="181">
        <v>0</v>
      </c>
      <c r="AS383" s="181">
        <v>409278.4</v>
      </c>
      <c r="AT383" s="181">
        <v>0</v>
      </c>
      <c r="AU383" s="181">
        <v>189057</v>
      </c>
      <c r="AV383" s="181">
        <v>23959.3</v>
      </c>
      <c r="AW383" s="181">
        <v>0</v>
      </c>
      <c r="AX383" s="181">
        <v>0</v>
      </c>
      <c r="AY383" s="181">
        <v>0</v>
      </c>
      <c r="AZ383" s="181">
        <v>0</v>
      </c>
      <c r="BA383" s="181">
        <v>10000</v>
      </c>
      <c r="BB383" s="181">
        <v>0</v>
      </c>
      <c r="BC383" s="181">
        <v>0</v>
      </c>
      <c r="BD383" s="181">
        <v>0</v>
      </c>
      <c r="BE383" s="181">
        <v>7160</v>
      </c>
      <c r="BF383" s="181">
        <v>0</v>
      </c>
      <c r="BG383" s="181">
        <v>6799.3</v>
      </c>
      <c r="BH383" s="181">
        <v>0</v>
      </c>
      <c r="BI383" s="181">
        <v>0</v>
      </c>
      <c r="BJ383" s="181">
        <v>0</v>
      </c>
      <c r="BK383" s="181">
        <v>0</v>
      </c>
      <c r="BL383" s="181">
        <v>0</v>
      </c>
      <c r="BM383" s="182" t="s">
        <v>467</v>
      </c>
      <c r="BN383" s="182" t="s">
        <v>467</v>
      </c>
      <c r="BO383" s="182" t="s">
        <v>467</v>
      </c>
      <c r="BP383" s="182" t="s">
        <v>467</v>
      </c>
      <c r="BQ383" s="182" t="s">
        <v>467</v>
      </c>
      <c r="BR383" s="182" t="s">
        <v>467</v>
      </c>
      <c r="BS383" s="182" t="s">
        <v>467</v>
      </c>
      <c r="BT383" s="182" t="s">
        <v>467</v>
      </c>
      <c r="BU383" s="182" t="s">
        <v>467</v>
      </c>
      <c r="BV383" s="182" t="s">
        <v>467</v>
      </c>
      <c r="BW383" s="182" t="s">
        <v>467</v>
      </c>
      <c r="BX383" s="182" t="s">
        <v>467</v>
      </c>
      <c r="BY383" s="182" t="s">
        <v>467</v>
      </c>
      <c r="BZ383" s="181">
        <v>0</v>
      </c>
      <c r="CA383" s="181">
        <v>0</v>
      </c>
      <c r="CB383" s="181">
        <v>0</v>
      </c>
      <c r="CC383" s="181">
        <v>0</v>
      </c>
      <c r="CD383" s="181">
        <v>0</v>
      </c>
      <c r="CE383" s="181">
        <v>0</v>
      </c>
      <c r="CF383" s="181">
        <v>0</v>
      </c>
      <c r="CG383" s="181">
        <v>0</v>
      </c>
      <c r="CH383" s="181">
        <v>0</v>
      </c>
      <c r="CI383" s="181">
        <v>0</v>
      </c>
      <c r="CJ383" s="181">
        <v>0</v>
      </c>
      <c r="CK383" s="181">
        <v>0</v>
      </c>
      <c r="CL383" s="181">
        <v>0</v>
      </c>
      <c r="CM383" s="181">
        <v>0</v>
      </c>
      <c r="CN383" s="181">
        <v>0</v>
      </c>
      <c r="CO383" s="181">
        <v>0</v>
      </c>
      <c r="CP383" s="181">
        <v>0</v>
      </c>
      <c r="CQ383" s="182" t="s">
        <v>467</v>
      </c>
      <c r="CR383" s="182" t="s">
        <v>467</v>
      </c>
      <c r="CS383" s="182" t="s">
        <v>467</v>
      </c>
      <c r="CT383" s="181">
        <v>0</v>
      </c>
      <c r="CU383" s="181">
        <v>0</v>
      </c>
      <c r="CV383" s="181">
        <v>0</v>
      </c>
      <c r="CW383" s="181">
        <v>0</v>
      </c>
      <c r="CX383" s="181">
        <v>0</v>
      </c>
      <c r="CY383" s="181">
        <v>0</v>
      </c>
      <c r="CZ383" s="182" t="s">
        <v>467</v>
      </c>
      <c r="DA383" s="182" t="s">
        <v>467</v>
      </c>
      <c r="DB383" s="182" t="s">
        <v>467</v>
      </c>
      <c r="DC383" s="181">
        <v>0</v>
      </c>
      <c r="DD383" s="181">
        <v>0</v>
      </c>
      <c r="DE383" s="181">
        <v>0</v>
      </c>
      <c r="DF383" s="181">
        <v>0</v>
      </c>
      <c r="DG383" s="183">
        <v>0</v>
      </c>
    </row>
    <row r="384" spans="1:111">
      <c r="A384" s="334" t="s">
        <v>1145</v>
      </c>
      <c r="B384" s="335" t="s">
        <v>504</v>
      </c>
      <c r="C384" s="335" t="s">
        <v>504</v>
      </c>
      <c r="D384" s="184" t="s">
        <v>1146</v>
      </c>
      <c r="E384" s="181">
        <v>3302740.11</v>
      </c>
      <c r="F384" s="181">
        <v>2430722.83</v>
      </c>
      <c r="G384" s="181">
        <v>871151</v>
      </c>
      <c r="H384" s="181">
        <v>553514</v>
      </c>
      <c r="I384" s="181">
        <v>6513</v>
      </c>
      <c r="J384" s="181">
        <v>0</v>
      </c>
      <c r="K384" s="181">
        <v>0</v>
      </c>
      <c r="L384" s="181">
        <v>76337.3</v>
      </c>
      <c r="M384" s="181">
        <v>0</v>
      </c>
      <c r="N384" s="181">
        <v>0</v>
      </c>
      <c r="O384" s="181">
        <v>0</v>
      </c>
      <c r="P384" s="181">
        <v>41022.53</v>
      </c>
      <c r="Q384" s="181">
        <v>0</v>
      </c>
      <c r="R384" s="181">
        <v>0</v>
      </c>
      <c r="S384" s="181">
        <v>882185</v>
      </c>
      <c r="T384" s="181">
        <v>848057.98</v>
      </c>
      <c r="U384" s="181">
        <v>31829.5</v>
      </c>
      <c r="V384" s="181">
        <v>0</v>
      </c>
      <c r="W384" s="181">
        <v>0</v>
      </c>
      <c r="X384" s="181">
        <v>0</v>
      </c>
      <c r="Y384" s="181">
        <v>1254.07</v>
      </c>
      <c r="Z384" s="181">
        <v>44949.5</v>
      </c>
      <c r="AA384" s="181">
        <v>93484.39</v>
      </c>
      <c r="AB384" s="181">
        <v>0</v>
      </c>
      <c r="AC384" s="181">
        <v>0</v>
      </c>
      <c r="AD384" s="181">
        <v>126274.5</v>
      </c>
      <c r="AE384" s="181">
        <v>0</v>
      </c>
      <c r="AF384" s="181">
        <v>10165.5</v>
      </c>
      <c r="AG384" s="181">
        <v>0</v>
      </c>
      <c r="AH384" s="181">
        <v>9267.5</v>
      </c>
      <c r="AI384" s="181">
        <v>100000</v>
      </c>
      <c r="AJ384" s="181">
        <v>6216</v>
      </c>
      <c r="AK384" s="181">
        <v>0</v>
      </c>
      <c r="AL384" s="181">
        <v>0</v>
      </c>
      <c r="AM384" s="181">
        <v>0</v>
      </c>
      <c r="AN384" s="181">
        <v>1552.5</v>
      </c>
      <c r="AO384" s="181">
        <v>0</v>
      </c>
      <c r="AP384" s="181">
        <v>40851</v>
      </c>
      <c r="AQ384" s="181">
        <v>12378.52</v>
      </c>
      <c r="AR384" s="181">
        <v>0</v>
      </c>
      <c r="AS384" s="181">
        <v>189958</v>
      </c>
      <c r="AT384" s="181">
        <v>0</v>
      </c>
      <c r="AU384" s="181">
        <v>179877</v>
      </c>
      <c r="AV384" s="181">
        <v>23959.3</v>
      </c>
      <c r="AW384" s="181">
        <v>0</v>
      </c>
      <c r="AX384" s="181">
        <v>0</v>
      </c>
      <c r="AY384" s="181">
        <v>0</v>
      </c>
      <c r="AZ384" s="181">
        <v>0</v>
      </c>
      <c r="BA384" s="181">
        <v>10000</v>
      </c>
      <c r="BB384" s="181">
        <v>0</v>
      </c>
      <c r="BC384" s="181">
        <v>0</v>
      </c>
      <c r="BD384" s="181">
        <v>0</v>
      </c>
      <c r="BE384" s="181">
        <v>7160</v>
      </c>
      <c r="BF384" s="181">
        <v>0</v>
      </c>
      <c r="BG384" s="181">
        <v>6799.3</v>
      </c>
      <c r="BH384" s="181">
        <v>0</v>
      </c>
      <c r="BI384" s="181">
        <v>0</v>
      </c>
      <c r="BJ384" s="181">
        <v>0</v>
      </c>
      <c r="BK384" s="181">
        <v>0</v>
      </c>
      <c r="BL384" s="181">
        <v>0</v>
      </c>
      <c r="BM384" s="182" t="s">
        <v>467</v>
      </c>
      <c r="BN384" s="182" t="s">
        <v>467</v>
      </c>
      <c r="BO384" s="182" t="s">
        <v>467</v>
      </c>
      <c r="BP384" s="182" t="s">
        <v>467</v>
      </c>
      <c r="BQ384" s="182" t="s">
        <v>467</v>
      </c>
      <c r="BR384" s="182" t="s">
        <v>467</v>
      </c>
      <c r="BS384" s="182" t="s">
        <v>467</v>
      </c>
      <c r="BT384" s="182" t="s">
        <v>467</v>
      </c>
      <c r="BU384" s="182" t="s">
        <v>467</v>
      </c>
      <c r="BV384" s="182" t="s">
        <v>467</v>
      </c>
      <c r="BW384" s="182" t="s">
        <v>467</v>
      </c>
      <c r="BX384" s="182" t="s">
        <v>467</v>
      </c>
      <c r="BY384" s="182" t="s">
        <v>467</v>
      </c>
      <c r="BZ384" s="181">
        <v>0</v>
      </c>
      <c r="CA384" s="181">
        <v>0</v>
      </c>
      <c r="CB384" s="181">
        <v>0</v>
      </c>
      <c r="CC384" s="181">
        <v>0</v>
      </c>
      <c r="CD384" s="181">
        <v>0</v>
      </c>
      <c r="CE384" s="181">
        <v>0</v>
      </c>
      <c r="CF384" s="181">
        <v>0</v>
      </c>
      <c r="CG384" s="181">
        <v>0</v>
      </c>
      <c r="CH384" s="181">
        <v>0</v>
      </c>
      <c r="CI384" s="181">
        <v>0</v>
      </c>
      <c r="CJ384" s="181">
        <v>0</v>
      </c>
      <c r="CK384" s="181">
        <v>0</v>
      </c>
      <c r="CL384" s="181">
        <v>0</v>
      </c>
      <c r="CM384" s="181">
        <v>0</v>
      </c>
      <c r="CN384" s="181">
        <v>0</v>
      </c>
      <c r="CO384" s="181">
        <v>0</v>
      </c>
      <c r="CP384" s="181">
        <v>0</v>
      </c>
      <c r="CQ384" s="182" t="s">
        <v>467</v>
      </c>
      <c r="CR384" s="182" t="s">
        <v>467</v>
      </c>
      <c r="CS384" s="182" t="s">
        <v>467</v>
      </c>
      <c r="CT384" s="181">
        <v>0</v>
      </c>
      <c r="CU384" s="181">
        <v>0</v>
      </c>
      <c r="CV384" s="181">
        <v>0</v>
      </c>
      <c r="CW384" s="181">
        <v>0</v>
      </c>
      <c r="CX384" s="181">
        <v>0</v>
      </c>
      <c r="CY384" s="181">
        <v>0</v>
      </c>
      <c r="CZ384" s="182" t="s">
        <v>467</v>
      </c>
      <c r="DA384" s="182" t="s">
        <v>467</v>
      </c>
      <c r="DB384" s="182" t="s">
        <v>467</v>
      </c>
      <c r="DC384" s="181">
        <v>0</v>
      </c>
      <c r="DD384" s="181">
        <v>0</v>
      </c>
      <c r="DE384" s="181">
        <v>0</v>
      </c>
      <c r="DF384" s="181">
        <v>0</v>
      </c>
      <c r="DG384" s="183">
        <v>0</v>
      </c>
    </row>
    <row r="385" spans="1:111">
      <c r="A385" s="334" t="s">
        <v>1147</v>
      </c>
      <c r="B385" s="335" t="s">
        <v>504</v>
      </c>
      <c r="C385" s="335" t="s">
        <v>504</v>
      </c>
      <c r="D385" s="184" t="s">
        <v>625</v>
      </c>
      <c r="E385" s="181">
        <v>2952740.11</v>
      </c>
      <c r="F385" s="181">
        <v>2430722.83</v>
      </c>
      <c r="G385" s="181">
        <v>871151</v>
      </c>
      <c r="H385" s="181">
        <v>553514</v>
      </c>
      <c r="I385" s="181">
        <v>6513</v>
      </c>
      <c r="J385" s="181">
        <v>0</v>
      </c>
      <c r="K385" s="181">
        <v>0</v>
      </c>
      <c r="L385" s="181">
        <v>76337.3</v>
      </c>
      <c r="M385" s="181">
        <v>0</v>
      </c>
      <c r="N385" s="181">
        <v>0</v>
      </c>
      <c r="O385" s="181">
        <v>0</v>
      </c>
      <c r="P385" s="181">
        <v>41022.53</v>
      </c>
      <c r="Q385" s="181">
        <v>0</v>
      </c>
      <c r="R385" s="181">
        <v>0</v>
      </c>
      <c r="S385" s="181">
        <v>882185</v>
      </c>
      <c r="T385" s="181">
        <v>498057.98</v>
      </c>
      <c r="U385" s="181">
        <v>11829.5</v>
      </c>
      <c r="V385" s="181">
        <v>0</v>
      </c>
      <c r="W385" s="181">
        <v>0</v>
      </c>
      <c r="X385" s="181">
        <v>0</v>
      </c>
      <c r="Y385" s="181">
        <v>1254.07</v>
      </c>
      <c r="Z385" s="181">
        <v>24949.5</v>
      </c>
      <c r="AA385" s="181">
        <v>43484.39</v>
      </c>
      <c r="AB385" s="181">
        <v>0</v>
      </c>
      <c r="AC385" s="181">
        <v>0</v>
      </c>
      <c r="AD385" s="181">
        <v>6274.5</v>
      </c>
      <c r="AE385" s="181">
        <v>0</v>
      </c>
      <c r="AF385" s="181">
        <v>5165.5</v>
      </c>
      <c r="AG385" s="181">
        <v>0</v>
      </c>
      <c r="AH385" s="181">
        <v>9267.5</v>
      </c>
      <c r="AI385" s="181">
        <v>0</v>
      </c>
      <c r="AJ385" s="181">
        <v>6216</v>
      </c>
      <c r="AK385" s="181">
        <v>0</v>
      </c>
      <c r="AL385" s="181">
        <v>0</v>
      </c>
      <c r="AM385" s="181">
        <v>0</v>
      </c>
      <c r="AN385" s="181">
        <v>1552.5</v>
      </c>
      <c r="AO385" s="181">
        <v>0</v>
      </c>
      <c r="AP385" s="181">
        <v>40851</v>
      </c>
      <c r="AQ385" s="181">
        <v>12378.52</v>
      </c>
      <c r="AR385" s="181">
        <v>0</v>
      </c>
      <c r="AS385" s="181">
        <v>189958</v>
      </c>
      <c r="AT385" s="181">
        <v>0</v>
      </c>
      <c r="AU385" s="181">
        <v>144877</v>
      </c>
      <c r="AV385" s="181">
        <v>23959.3</v>
      </c>
      <c r="AW385" s="181">
        <v>0</v>
      </c>
      <c r="AX385" s="181">
        <v>0</v>
      </c>
      <c r="AY385" s="181">
        <v>0</v>
      </c>
      <c r="AZ385" s="181">
        <v>0</v>
      </c>
      <c r="BA385" s="181">
        <v>10000</v>
      </c>
      <c r="BB385" s="181">
        <v>0</v>
      </c>
      <c r="BC385" s="181">
        <v>0</v>
      </c>
      <c r="BD385" s="181">
        <v>0</v>
      </c>
      <c r="BE385" s="181">
        <v>7160</v>
      </c>
      <c r="BF385" s="181">
        <v>0</v>
      </c>
      <c r="BG385" s="181">
        <v>6799.3</v>
      </c>
      <c r="BH385" s="181">
        <v>0</v>
      </c>
      <c r="BI385" s="181">
        <v>0</v>
      </c>
      <c r="BJ385" s="181">
        <v>0</v>
      </c>
      <c r="BK385" s="181">
        <v>0</v>
      </c>
      <c r="BL385" s="181">
        <v>0</v>
      </c>
      <c r="BM385" s="182" t="s">
        <v>467</v>
      </c>
      <c r="BN385" s="182" t="s">
        <v>467</v>
      </c>
      <c r="BO385" s="182" t="s">
        <v>467</v>
      </c>
      <c r="BP385" s="182" t="s">
        <v>467</v>
      </c>
      <c r="BQ385" s="182" t="s">
        <v>467</v>
      </c>
      <c r="BR385" s="182" t="s">
        <v>467</v>
      </c>
      <c r="BS385" s="182" t="s">
        <v>467</v>
      </c>
      <c r="BT385" s="182" t="s">
        <v>467</v>
      </c>
      <c r="BU385" s="182" t="s">
        <v>467</v>
      </c>
      <c r="BV385" s="182" t="s">
        <v>467</v>
      </c>
      <c r="BW385" s="182" t="s">
        <v>467</v>
      </c>
      <c r="BX385" s="182" t="s">
        <v>467</v>
      </c>
      <c r="BY385" s="182" t="s">
        <v>467</v>
      </c>
      <c r="BZ385" s="181">
        <v>0</v>
      </c>
      <c r="CA385" s="181">
        <v>0</v>
      </c>
      <c r="CB385" s="181">
        <v>0</v>
      </c>
      <c r="CC385" s="181">
        <v>0</v>
      </c>
      <c r="CD385" s="181">
        <v>0</v>
      </c>
      <c r="CE385" s="181">
        <v>0</v>
      </c>
      <c r="CF385" s="181">
        <v>0</v>
      </c>
      <c r="CG385" s="181">
        <v>0</v>
      </c>
      <c r="CH385" s="181">
        <v>0</v>
      </c>
      <c r="CI385" s="181">
        <v>0</v>
      </c>
      <c r="CJ385" s="181">
        <v>0</v>
      </c>
      <c r="CK385" s="181">
        <v>0</v>
      </c>
      <c r="CL385" s="181">
        <v>0</v>
      </c>
      <c r="CM385" s="181">
        <v>0</v>
      </c>
      <c r="CN385" s="181">
        <v>0</v>
      </c>
      <c r="CO385" s="181">
        <v>0</v>
      </c>
      <c r="CP385" s="181">
        <v>0</v>
      </c>
      <c r="CQ385" s="182" t="s">
        <v>467</v>
      </c>
      <c r="CR385" s="182" t="s">
        <v>467</v>
      </c>
      <c r="CS385" s="182" t="s">
        <v>467</v>
      </c>
      <c r="CT385" s="181">
        <v>0</v>
      </c>
      <c r="CU385" s="181">
        <v>0</v>
      </c>
      <c r="CV385" s="181">
        <v>0</v>
      </c>
      <c r="CW385" s="181">
        <v>0</v>
      </c>
      <c r="CX385" s="181">
        <v>0</v>
      </c>
      <c r="CY385" s="181">
        <v>0</v>
      </c>
      <c r="CZ385" s="182" t="s">
        <v>467</v>
      </c>
      <c r="DA385" s="182" t="s">
        <v>467</v>
      </c>
      <c r="DB385" s="182" t="s">
        <v>467</v>
      </c>
      <c r="DC385" s="181">
        <v>0</v>
      </c>
      <c r="DD385" s="181">
        <v>0</v>
      </c>
      <c r="DE385" s="181">
        <v>0</v>
      </c>
      <c r="DF385" s="181">
        <v>0</v>
      </c>
      <c r="DG385" s="183">
        <v>0</v>
      </c>
    </row>
    <row r="386" spans="1:111">
      <c r="A386" s="334" t="s">
        <v>1148</v>
      </c>
      <c r="B386" s="335" t="s">
        <v>504</v>
      </c>
      <c r="C386" s="335" t="s">
        <v>504</v>
      </c>
      <c r="D386" s="184" t="s">
        <v>638</v>
      </c>
      <c r="E386" s="181">
        <v>350000</v>
      </c>
      <c r="F386" s="181">
        <v>0</v>
      </c>
      <c r="G386" s="181">
        <v>0</v>
      </c>
      <c r="H386" s="181">
        <v>0</v>
      </c>
      <c r="I386" s="181">
        <v>0</v>
      </c>
      <c r="J386" s="181">
        <v>0</v>
      </c>
      <c r="K386" s="181">
        <v>0</v>
      </c>
      <c r="L386" s="181">
        <v>0</v>
      </c>
      <c r="M386" s="181">
        <v>0</v>
      </c>
      <c r="N386" s="181">
        <v>0</v>
      </c>
      <c r="O386" s="181">
        <v>0</v>
      </c>
      <c r="P386" s="181">
        <v>0</v>
      </c>
      <c r="Q386" s="181">
        <v>0</v>
      </c>
      <c r="R386" s="181">
        <v>0</v>
      </c>
      <c r="S386" s="181">
        <v>0</v>
      </c>
      <c r="T386" s="181">
        <v>350000</v>
      </c>
      <c r="U386" s="181">
        <v>20000</v>
      </c>
      <c r="V386" s="181">
        <v>0</v>
      </c>
      <c r="W386" s="181">
        <v>0</v>
      </c>
      <c r="X386" s="181">
        <v>0</v>
      </c>
      <c r="Y386" s="181">
        <v>0</v>
      </c>
      <c r="Z386" s="181">
        <v>20000</v>
      </c>
      <c r="AA386" s="181">
        <v>50000</v>
      </c>
      <c r="AB386" s="181">
        <v>0</v>
      </c>
      <c r="AC386" s="181">
        <v>0</v>
      </c>
      <c r="AD386" s="181">
        <v>120000</v>
      </c>
      <c r="AE386" s="181">
        <v>0</v>
      </c>
      <c r="AF386" s="181">
        <v>5000</v>
      </c>
      <c r="AG386" s="181">
        <v>0</v>
      </c>
      <c r="AH386" s="181">
        <v>0</v>
      </c>
      <c r="AI386" s="181">
        <v>100000</v>
      </c>
      <c r="AJ386" s="181">
        <v>0</v>
      </c>
      <c r="AK386" s="181">
        <v>0</v>
      </c>
      <c r="AL386" s="181">
        <v>0</v>
      </c>
      <c r="AM386" s="181">
        <v>0</v>
      </c>
      <c r="AN386" s="181">
        <v>0</v>
      </c>
      <c r="AO386" s="181">
        <v>0</v>
      </c>
      <c r="AP386" s="181">
        <v>0</v>
      </c>
      <c r="AQ386" s="181">
        <v>0</v>
      </c>
      <c r="AR386" s="181">
        <v>0</v>
      </c>
      <c r="AS386" s="181">
        <v>0</v>
      </c>
      <c r="AT386" s="181">
        <v>0</v>
      </c>
      <c r="AU386" s="181">
        <v>35000</v>
      </c>
      <c r="AV386" s="181">
        <v>0</v>
      </c>
      <c r="AW386" s="181">
        <v>0</v>
      </c>
      <c r="AX386" s="181">
        <v>0</v>
      </c>
      <c r="AY386" s="181">
        <v>0</v>
      </c>
      <c r="AZ386" s="181">
        <v>0</v>
      </c>
      <c r="BA386" s="181">
        <v>0</v>
      </c>
      <c r="BB386" s="181">
        <v>0</v>
      </c>
      <c r="BC386" s="181">
        <v>0</v>
      </c>
      <c r="BD386" s="181">
        <v>0</v>
      </c>
      <c r="BE386" s="181">
        <v>0</v>
      </c>
      <c r="BF386" s="181">
        <v>0</v>
      </c>
      <c r="BG386" s="181">
        <v>0</v>
      </c>
      <c r="BH386" s="181">
        <v>0</v>
      </c>
      <c r="BI386" s="181">
        <v>0</v>
      </c>
      <c r="BJ386" s="181">
        <v>0</v>
      </c>
      <c r="BK386" s="181">
        <v>0</v>
      </c>
      <c r="BL386" s="181">
        <v>0</v>
      </c>
      <c r="BM386" s="182" t="s">
        <v>467</v>
      </c>
      <c r="BN386" s="182" t="s">
        <v>467</v>
      </c>
      <c r="BO386" s="182" t="s">
        <v>467</v>
      </c>
      <c r="BP386" s="182" t="s">
        <v>467</v>
      </c>
      <c r="BQ386" s="182" t="s">
        <v>467</v>
      </c>
      <c r="BR386" s="182" t="s">
        <v>467</v>
      </c>
      <c r="BS386" s="182" t="s">
        <v>467</v>
      </c>
      <c r="BT386" s="182" t="s">
        <v>467</v>
      </c>
      <c r="BU386" s="182" t="s">
        <v>467</v>
      </c>
      <c r="BV386" s="182" t="s">
        <v>467</v>
      </c>
      <c r="BW386" s="182" t="s">
        <v>467</v>
      </c>
      <c r="BX386" s="182" t="s">
        <v>467</v>
      </c>
      <c r="BY386" s="182" t="s">
        <v>467</v>
      </c>
      <c r="BZ386" s="181">
        <v>0</v>
      </c>
      <c r="CA386" s="181">
        <v>0</v>
      </c>
      <c r="CB386" s="181">
        <v>0</v>
      </c>
      <c r="CC386" s="181">
        <v>0</v>
      </c>
      <c r="CD386" s="181">
        <v>0</v>
      </c>
      <c r="CE386" s="181">
        <v>0</v>
      </c>
      <c r="CF386" s="181">
        <v>0</v>
      </c>
      <c r="CG386" s="181">
        <v>0</v>
      </c>
      <c r="CH386" s="181">
        <v>0</v>
      </c>
      <c r="CI386" s="181">
        <v>0</v>
      </c>
      <c r="CJ386" s="181">
        <v>0</v>
      </c>
      <c r="CK386" s="181">
        <v>0</v>
      </c>
      <c r="CL386" s="181">
        <v>0</v>
      </c>
      <c r="CM386" s="181">
        <v>0</v>
      </c>
      <c r="CN386" s="181">
        <v>0</v>
      </c>
      <c r="CO386" s="181">
        <v>0</v>
      </c>
      <c r="CP386" s="181">
        <v>0</v>
      </c>
      <c r="CQ386" s="182" t="s">
        <v>467</v>
      </c>
      <c r="CR386" s="182" t="s">
        <v>467</v>
      </c>
      <c r="CS386" s="182" t="s">
        <v>467</v>
      </c>
      <c r="CT386" s="181">
        <v>0</v>
      </c>
      <c r="CU386" s="181">
        <v>0</v>
      </c>
      <c r="CV386" s="181">
        <v>0</v>
      </c>
      <c r="CW386" s="181">
        <v>0</v>
      </c>
      <c r="CX386" s="181">
        <v>0</v>
      </c>
      <c r="CY386" s="181">
        <v>0</v>
      </c>
      <c r="CZ386" s="182" t="s">
        <v>467</v>
      </c>
      <c r="DA386" s="182" t="s">
        <v>467</v>
      </c>
      <c r="DB386" s="182" t="s">
        <v>467</v>
      </c>
      <c r="DC386" s="181">
        <v>0</v>
      </c>
      <c r="DD386" s="181">
        <v>0</v>
      </c>
      <c r="DE386" s="181">
        <v>0</v>
      </c>
      <c r="DF386" s="181">
        <v>0</v>
      </c>
      <c r="DG386" s="183">
        <v>0</v>
      </c>
    </row>
    <row r="387" spans="1:111">
      <c r="A387" s="334" t="s">
        <v>1149</v>
      </c>
      <c r="B387" s="335" t="s">
        <v>504</v>
      </c>
      <c r="C387" s="335" t="s">
        <v>504</v>
      </c>
      <c r="D387" s="184" t="s">
        <v>1150</v>
      </c>
      <c r="E387" s="181">
        <v>2987964.11</v>
      </c>
      <c r="F387" s="181">
        <v>2641199.5299999998</v>
      </c>
      <c r="G387" s="181">
        <v>737527</v>
      </c>
      <c r="H387" s="181">
        <v>792751</v>
      </c>
      <c r="I387" s="181">
        <v>926135</v>
      </c>
      <c r="J387" s="181">
        <v>84377.74</v>
      </c>
      <c r="K387" s="181">
        <v>0</v>
      </c>
      <c r="L387" s="181">
        <v>0</v>
      </c>
      <c r="M387" s="181">
        <v>0</v>
      </c>
      <c r="N387" s="181">
        <v>0</v>
      </c>
      <c r="O387" s="181">
        <v>0</v>
      </c>
      <c r="P387" s="181">
        <v>29808.79</v>
      </c>
      <c r="Q387" s="181">
        <v>0</v>
      </c>
      <c r="R387" s="181">
        <v>0</v>
      </c>
      <c r="S387" s="181">
        <v>70600</v>
      </c>
      <c r="T387" s="181">
        <v>346764.58</v>
      </c>
      <c r="U387" s="181">
        <v>9340.2099999999991</v>
      </c>
      <c r="V387" s="181">
        <v>4765.2</v>
      </c>
      <c r="W387" s="181">
        <v>0</v>
      </c>
      <c r="X387" s="181">
        <v>743.19</v>
      </c>
      <c r="Y387" s="181">
        <v>0</v>
      </c>
      <c r="Z387" s="181">
        <v>0</v>
      </c>
      <c r="AA387" s="181">
        <v>13200</v>
      </c>
      <c r="AB387" s="181">
        <v>0</v>
      </c>
      <c r="AC387" s="181">
        <v>0</v>
      </c>
      <c r="AD387" s="181">
        <v>12943</v>
      </c>
      <c r="AE387" s="181">
        <v>0</v>
      </c>
      <c r="AF387" s="181">
        <v>0</v>
      </c>
      <c r="AG387" s="181">
        <v>0</v>
      </c>
      <c r="AH387" s="181">
        <v>6460</v>
      </c>
      <c r="AI387" s="181">
        <v>5990</v>
      </c>
      <c r="AJ387" s="181">
        <v>16717.400000000001</v>
      </c>
      <c r="AK387" s="181">
        <v>0</v>
      </c>
      <c r="AL387" s="181">
        <v>0</v>
      </c>
      <c r="AM387" s="181">
        <v>0</v>
      </c>
      <c r="AN387" s="181">
        <v>0</v>
      </c>
      <c r="AO387" s="181">
        <v>0</v>
      </c>
      <c r="AP387" s="181">
        <v>48105.18</v>
      </c>
      <c r="AQ387" s="181">
        <v>0</v>
      </c>
      <c r="AR387" s="181">
        <v>0</v>
      </c>
      <c r="AS387" s="181">
        <v>219320.4</v>
      </c>
      <c r="AT387" s="181">
        <v>0</v>
      </c>
      <c r="AU387" s="181">
        <v>9180</v>
      </c>
      <c r="AV387" s="181">
        <v>0</v>
      </c>
      <c r="AW387" s="181">
        <v>0</v>
      </c>
      <c r="AX387" s="181">
        <v>0</v>
      </c>
      <c r="AY387" s="181">
        <v>0</v>
      </c>
      <c r="AZ387" s="181">
        <v>0</v>
      </c>
      <c r="BA387" s="181">
        <v>0</v>
      </c>
      <c r="BB387" s="181">
        <v>0</v>
      </c>
      <c r="BC387" s="181">
        <v>0</v>
      </c>
      <c r="BD387" s="181">
        <v>0</v>
      </c>
      <c r="BE387" s="181">
        <v>0</v>
      </c>
      <c r="BF387" s="181">
        <v>0</v>
      </c>
      <c r="BG387" s="181">
        <v>0</v>
      </c>
      <c r="BH387" s="181">
        <v>0</v>
      </c>
      <c r="BI387" s="181">
        <v>0</v>
      </c>
      <c r="BJ387" s="181">
        <v>0</v>
      </c>
      <c r="BK387" s="181">
        <v>0</v>
      </c>
      <c r="BL387" s="181">
        <v>0</v>
      </c>
      <c r="BM387" s="182" t="s">
        <v>467</v>
      </c>
      <c r="BN387" s="182" t="s">
        <v>467</v>
      </c>
      <c r="BO387" s="182" t="s">
        <v>467</v>
      </c>
      <c r="BP387" s="182" t="s">
        <v>467</v>
      </c>
      <c r="BQ387" s="182" t="s">
        <v>467</v>
      </c>
      <c r="BR387" s="182" t="s">
        <v>467</v>
      </c>
      <c r="BS387" s="182" t="s">
        <v>467</v>
      </c>
      <c r="BT387" s="182" t="s">
        <v>467</v>
      </c>
      <c r="BU387" s="182" t="s">
        <v>467</v>
      </c>
      <c r="BV387" s="182" t="s">
        <v>467</v>
      </c>
      <c r="BW387" s="182" t="s">
        <v>467</v>
      </c>
      <c r="BX387" s="182" t="s">
        <v>467</v>
      </c>
      <c r="BY387" s="182" t="s">
        <v>467</v>
      </c>
      <c r="BZ387" s="181">
        <v>0</v>
      </c>
      <c r="CA387" s="181">
        <v>0</v>
      </c>
      <c r="CB387" s="181">
        <v>0</v>
      </c>
      <c r="CC387" s="181">
        <v>0</v>
      </c>
      <c r="CD387" s="181">
        <v>0</v>
      </c>
      <c r="CE387" s="181">
        <v>0</v>
      </c>
      <c r="CF387" s="181">
        <v>0</v>
      </c>
      <c r="CG387" s="181">
        <v>0</v>
      </c>
      <c r="CH387" s="181">
        <v>0</v>
      </c>
      <c r="CI387" s="181">
        <v>0</v>
      </c>
      <c r="CJ387" s="181">
        <v>0</v>
      </c>
      <c r="CK387" s="181">
        <v>0</v>
      </c>
      <c r="CL387" s="181">
        <v>0</v>
      </c>
      <c r="CM387" s="181">
        <v>0</v>
      </c>
      <c r="CN387" s="181">
        <v>0</v>
      </c>
      <c r="CO387" s="181">
        <v>0</v>
      </c>
      <c r="CP387" s="181">
        <v>0</v>
      </c>
      <c r="CQ387" s="182" t="s">
        <v>467</v>
      </c>
      <c r="CR387" s="182" t="s">
        <v>467</v>
      </c>
      <c r="CS387" s="182" t="s">
        <v>467</v>
      </c>
      <c r="CT387" s="181">
        <v>0</v>
      </c>
      <c r="CU387" s="181">
        <v>0</v>
      </c>
      <c r="CV387" s="181">
        <v>0</v>
      </c>
      <c r="CW387" s="181">
        <v>0</v>
      </c>
      <c r="CX387" s="181">
        <v>0</v>
      </c>
      <c r="CY387" s="181">
        <v>0</v>
      </c>
      <c r="CZ387" s="182" t="s">
        <v>467</v>
      </c>
      <c r="DA387" s="182" t="s">
        <v>467</v>
      </c>
      <c r="DB387" s="182" t="s">
        <v>467</v>
      </c>
      <c r="DC387" s="181">
        <v>0</v>
      </c>
      <c r="DD387" s="181">
        <v>0</v>
      </c>
      <c r="DE387" s="181">
        <v>0</v>
      </c>
      <c r="DF387" s="181">
        <v>0</v>
      </c>
      <c r="DG387" s="183">
        <v>0</v>
      </c>
    </row>
    <row r="388" spans="1:111">
      <c r="A388" s="334" t="s">
        <v>1151</v>
      </c>
      <c r="B388" s="335" t="s">
        <v>504</v>
      </c>
      <c r="C388" s="335" t="s">
        <v>504</v>
      </c>
      <c r="D388" s="184" t="s">
        <v>625</v>
      </c>
      <c r="E388" s="181">
        <v>2302562.08</v>
      </c>
      <c r="F388" s="181">
        <v>2058660.1</v>
      </c>
      <c r="G388" s="181">
        <v>481763</v>
      </c>
      <c r="H388" s="181">
        <v>546977</v>
      </c>
      <c r="I388" s="181">
        <v>905866</v>
      </c>
      <c r="J388" s="181">
        <v>50999</v>
      </c>
      <c r="K388" s="181">
        <v>0</v>
      </c>
      <c r="L388" s="181">
        <v>0</v>
      </c>
      <c r="M388" s="181">
        <v>0</v>
      </c>
      <c r="N388" s="181">
        <v>0</v>
      </c>
      <c r="O388" s="181">
        <v>0</v>
      </c>
      <c r="P388" s="181">
        <v>7415.1</v>
      </c>
      <c r="Q388" s="181">
        <v>0</v>
      </c>
      <c r="R388" s="181">
        <v>0</v>
      </c>
      <c r="S388" s="181">
        <v>65640</v>
      </c>
      <c r="T388" s="181">
        <v>243901.98</v>
      </c>
      <c r="U388" s="181">
        <v>9340.2099999999991</v>
      </c>
      <c r="V388" s="181">
        <v>4632.6000000000004</v>
      </c>
      <c r="W388" s="181">
        <v>0</v>
      </c>
      <c r="X388" s="181">
        <v>743.19</v>
      </c>
      <c r="Y388" s="181">
        <v>0</v>
      </c>
      <c r="Z388" s="181">
        <v>0</v>
      </c>
      <c r="AA388" s="181">
        <v>10600</v>
      </c>
      <c r="AB388" s="181">
        <v>0</v>
      </c>
      <c r="AC388" s="181">
        <v>0</v>
      </c>
      <c r="AD388" s="181">
        <v>9008</v>
      </c>
      <c r="AE388" s="181">
        <v>0</v>
      </c>
      <c r="AF388" s="181">
        <v>0</v>
      </c>
      <c r="AG388" s="181">
        <v>0</v>
      </c>
      <c r="AH388" s="181">
        <v>4020</v>
      </c>
      <c r="AI388" s="181">
        <v>3345</v>
      </c>
      <c r="AJ388" s="181">
        <v>13845.4</v>
      </c>
      <c r="AK388" s="181">
        <v>0</v>
      </c>
      <c r="AL388" s="181">
        <v>0</v>
      </c>
      <c r="AM388" s="181">
        <v>0</v>
      </c>
      <c r="AN388" s="181">
        <v>0</v>
      </c>
      <c r="AO388" s="181">
        <v>0</v>
      </c>
      <c r="AP388" s="181">
        <v>27649.18</v>
      </c>
      <c r="AQ388" s="181">
        <v>0</v>
      </c>
      <c r="AR388" s="181">
        <v>0</v>
      </c>
      <c r="AS388" s="181">
        <v>151538.4</v>
      </c>
      <c r="AT388" s="181">
        <v>0</v>
      </c>
      <c r="AU388" s="181">
        <v>9180</v>
      </c>
      <c r="AV388" s="181">
        <v>0</v>
      </c>
      <c r="AW388" s="181">
        <v>0</v>
      </c>
      <c r="AX388" s="181">
        <v>0</v>
      </c>
      <c r="AY388" s="181">
        <v>0</v>
      </c>
      <c r="AZ388" s="181">
        <v>0</v>
      </c>
      <c r="BA388" s="181">
        <v>0</v>
      </c>
      <c r="BB388" s="181">
        <v>0</v>
      </c>
      <c r="BC388" s="181">
        <v>0</v>
      </c>
      <c r="BD388" s="181">
        <v>0</v>
      </c>
      <c r="BE388" s="181">
        <v>0</v>
      </c>
      <c r="BF388" s="181">
        <v>0</v>
      </c>
      <c r="BG388" s="181">
        <v>0</v>
      </c>
      <c r="BH388" s="181">
        <v>0</v>
      </c>
      <c r="BI388" s="181">
        <v>0</v>
      </c>
      <c r="BJ388" s="181">
        <v>0</v>
      </c>
      <c r="BK388" s="181">
        <v>0</v>
      </c>
      <c r="BL388" s="181">
        <v>0</v>
      </c>
      <c r="BM388" s="182" t="s">
        <v>467</v>
      </c>
      <c r="BN388" s="182" t="s">
        <v>467</v>
      </c>
      <c r="BO388" s="182" t="s">
        <v>467</v>
      </c>
      <c r="BP388" s="182" t="s">
        <v>467</v>
      </c>
      <c r="BQ388" s="182" t="s">
        <v>467</v>
      </c>
      <c r="BR388" s="182" t="s">
        <v>467</v>
      </c>
      <c r="BS388" s="182" t="s">
        <v>467</v>
      </c>
      <c r="BT388" s="182" t="s">
        <v>467</v>
      </c>
      <c r="BU388" s="182" t="s">
        <v>467</v>
      </c>
      <c r="BV388" s="182" t="s">
        <v>467</v>
      </c>
      <c r="BW388" s="182" t="s">
        <v>467</v>
      </c>
      <c r="BX388" s="182" t="s">
        <v>467</v>
      </c>
      <c r="BY388" s="182" t="s">
        <v>467</v>
      </c>
      <c r="BZ388" s="181">
        <v>0</v>
      </c>
      <c r="CA388" s="181">
        <v>0</v>
      </c>
      <c r="CB388" s="181">
        <v>0</v>
      </c>
      <c r="CC388" s="181">
        <v>0</v>
      </c>
      <c r="CD388" s="181">
        <v>0</v>
      </c>
      <c r="CE388" s="181">
        <v>0</v>
      </c>
      <c r="CF388" s="181">
        <v>0</v>
      </c>
      <c r="CG388" s="181">
        <v>0</v>
      </c>
      <c r="CH388" s="181">
        <v>0</v>
      </c>
      <c r="CI388" s="181">
        <v>0</v>
      </c>
      <c r="CJ388" s="181">
        <v>0</v>
      </c>
      <c r="CK388" s="181">
        <v>0</v>
      </c>
      <c r="CL388" s="181">
        <v>0</v>
      </c>
      <c r="CM388" s="181">
        <v>0</v>
      </c>
      <c r="CN388" s="181">
        <v>0</v>
      </c>
      <c r="CO388" s="181">
        <v>0</v>
      </c>
      <c r="CP388" s="181">
        <v>0</v>
      </c>
      <c r="CQ388" s="182" t="s">
        <v>467</v>
      </c>
      <c r="CR388" s="182" t="s">
        <v>467</v>
      </c>
      <c r="CS388" s="182" t="s">
        <v>467</v>
      </c>
      <c r="CT388" s="181">
        <v>0</v>
      </c>
      <c r="CU388" s="181">
        <v>0</v>
      </c>
      <c r="CV388" s="181">
        <v>0</v>
      </c>
      <c r="CW388" s="181">
        <v>0</v>
      </c>
      <c r="CX388" s="181">
        <v>0</v>
      </c>
      <c r="CY388" s="181">
        <v>0</v>
      </c>
      <c r="CZ388" s="182" t="s">
        <v>467</v>
      </c>
      <c r="DA388" s="182" t="s">
        <v>467</v>
      </c>
      <c r="DB388" s="182" t="s">
        <v>467</v>
      </c>
      <c r="DC388" s="181">
        <v>0</v>
      </c>
      <c r="DD388" s="181">
        <v>0</v>
      </c>
      <c r="DE388" s="181">
        <v>0</v>
      </c>
      <c r="DF388" s="181">
        <v>0</v>
      </c>
      <c r="DG388" s="183">
        <v>0</v>
      </c>
    </row>
    <row r="389" spans="1:111">
      <c r="A389" s="334" t="s">
        <v>1152</v>
      </c>
      <c r="B389" s="335" t="s">
        <v>504</v>
      </c>
      <c r="C389" s="335" t="s">
        <v>504</v>
      </c>
      <c r="D389" s="184" t="s">
        <v>1153</v>
      </c>
      <c r="E389" s="181">
        <v>685402.03</v>
      </c>
      <c r="F389" s="181">
        <v>582539.43000000005</v>
      </c>
      <c r="G389" s="181">
        <v>255764</v>
      </c>
      <c r="H389" s="181">
        <v>245774</v>
      </c>
      <c r="I389" s="181">
        <v>20269</v>
      </c>
      <c r="J389" s="181">
        <v>33378.74</v>
      </c>
      <c r="K389" s="181">
        <v>0</v>
      </c>
      <c r="L389" s="181">
        <v>0</v>
      </c>
      <c r="M389" s="181">
        <v>0</v>
      </c>
      <c r="N389" s="181">
        <v>0</v>
      </c>
      <c r="O389" s="181">
        <v>0</v>
      </c>
      <c r="P389" s="181">
        <v>22393.69</v>
      </c>
      <c r="Q389" s="181">
        <v>0</v>
      </c>
      <c r="R389" s="181">
        <v>0</v>
      </c>
      <c r="S389" s="181">
        <v>4960</v>
      </c>
      <c r="T389" s="181">
        <v>102862.6</v>
      </c>
      <c r="U389" s="181">
        <v>0</v>
      </c>
      <c r="V389" s="181">
        <v>132.6</v>
      </c>
      <c r="W389" s="181">
        <v>0</v>
      </c>
      <c r="X389" s="181">
        <v>0</v>
      </c>
      <c r="Y389" s="181">
        <v>0</v>
      </c>
      <c r="Z389" s="181">
        <v>0</v>
      </c>
      <c r="AA389" s="181">
        <v>2600</v>
      </c>
      <c r="AB389" s="181">
        <v>0</v>
      </c>
      <c r="AC389" s="181">
        <v>0</v>
      </c>
      <c r="AD389" s="181">
        <v>3935</v>
      </c>
      <c r="AE389" s="181">
        <v>0</v>
      </c>
      <c r="AF389" s="181">
        <v>0</v>
      </c>
      <c r="AG389" s="181">
        <v>0</v>
      </c>
      <c r="AH389" s="181">
        <v>2440</v>
      </c>
      <c r="AI389" s="181">
        <v>2645</v>
      </c>
      <c r="AJ389" s="181">
        <v>2872</v>
      </c>
      <c r="AK389" s="181">
        <v>0</v>
      </c>
      <c r="AL389" s="181">
        <v>0</v>
      </c>
      <c r="AM389" s="181">
        <v>0</v>
      </c>
      <c r="AN389" s="181">
        <v>0</v>
      </c>
      <c r="AO389" s="181">
        <v>0</v>
      </c>
      <c r="AP389" s="181">
        <v>20456</v>
      </c>
      <c r="AQ389" s="181">
        <v>0</v>
      </c>
      <c r="AR389" s="181">
        <v>0</v>
      </c>
      <c r="AS389" s="181">
        <v>67782</v>
      </c>
      <c r="AT389" s="181">
        <v>0</v>
      </c>
      <c r="AU389" s="181">
        <v>0</v>
      </c>
      <c r="AV389" s="181">
        <v>0</v>
      </c>
      <c r="AW389" s="181">
        <v>0</v>
      </c>
      <c r="AX389" s="181">
        <v>0</v>
      </c>
      <c r="AY389" s="181">
        <v>0</v>
      </c>
      <c r="AZ389" s="181">
        <v>0</v>
      </c>
      <c r="BA389" s="181">
        <v>0</v>
      </c>
      <c r="BB389" s="181">
        <v>0</v>
      </c>
      <c r="BC389" s="181">
        <v>0</v>
      </c>
      <c r="BD389" s="181">
        <v>0</v>
      </c>
      <c r="BE389" s="181">
        <v>0</v>
      </c>
      <c r="BF389" s="181">
        <v>0</v>
      </c>
      <c r="BG389" s="181">
        <v>0</v>
      </c>
      <c r="BH389" s="181">
        <v>0</v>
      </c>
      <c r="BI389" s="181">
        <v>0</v>
      </c>
      <c r="BJ389" s="181">
        <v>0</v>
      </c>
      <c r="BK389" s="181">
        <v>0</v>
      </c>
      <c r="BL389" s="181">
        <v>0</v>
      </c>
      <c r="BM389" s="182" t="s">
        <v>467</v>
      </c>
      <c r="BN389" s="182" t="s">
        <v>467</v>
      </c>
      <c r="BO389" s="182" t="s">
        <v>467</v>
      </c>
      <c r="BP389" s="182" t="s">
        <v>467</v>
      </c>
      <c r="BQ389" s="182" t="s">
        <v>467</v>
      </c>
      <c r="BR389" s="182" t="s">
        <v>467</v>
      </c>
      <c r="BS389" s="182" t="s">
        <v>467</v>
      </c>
      <c r="BT389" s="182" t="s">
        <v>467</v>
      </c>
      <c r="BU389" s="182" t="s">
        <v>467</v>
      </c>
      <c r="BV389" s="182" t="s">
        <v>467</v>
      </c>
      <c r="BW389" s="182" t="s">
        <v>467</v>
      </c>
      <c r="BX389" s="182" t="s">
        <v>467</v>
      </c>
      <c r="BY389" s="182" t="s">
        <v>467</v>
      </c>
      <c r="BZ389" s="181">
        <v>0</v>
      </c>
      <c r="CA389" s="181">
        <v>0</v>
      </c>
      <c r="CB389" s="181">
        <v>0</v>
      </c>
      <c r="CC389" s="181">
        <v>0</v>
      </c>
      <c r="CD389" s="181">
        <v>0</v>
      </c>
      <c r="CE389" s="181">
        <v>0</v>
      </c>
      <c r="CF389" s="181">
        <v>0</v>
      </c>
      <c r="CG389" s="181">
        <v>0</v>
      </c>
      <c r="CH389" s="181">
        <v>0</v>
      </c>
      <c r="CI389" s="181">
        <v>0</v>
      </c>
      <c r="CJ389" s="181">
        <v>0</v>
      </c>
      <c r="CK389" s="181">
        <v>0</v>
      </c>
      <c r="CL389" s="181">
        <v>0</v>
      </c>
      <c r="CM389" s="181">
        <v>0</v>
      </c>
      <c r="CN389" s="181">
        <v>0</v>
      </c>
      <c r="CO389" s="181">
        <v>0</v>
      </c>
      <c r="CP389" s="181">
        <v>0</v>
      </c>
      <c r="CQ389" s="182" t="s">
        <v>467</v>
      </c>
      <c r="CR389" s="182" t="s">
        <v>467</v>
      </c>
      <c r="CS389" s="182" t="s">
        <v>467</v>
      </c>
      <c r="CT389" s="181">
        <v>0</v>
      </c>
      <c r="CU389" s="181">
        <v>0</v>
      </c>
      <c r="CV389" s="181">
        <v>0</v>
      </c>
      <c r="CW389" s="181">
        <v>0</v>
      </c>
      <c r="CX389" s="181">
        <v>0</v>
      </c>
      <c r="CY389" s="181">
        <v>0</v>
      </c>
      <c r="CZ389" s="182" t="s">
        <v>467</v>
      </c>
      <c r="DA389" s="182" t="s">
        <v>467</v>
      </c>
      <c r="DB389" s="182" t="s">
        <v>467</v>
      </c>
      <c r="DC389" s="181">
        <v>0</v>
      </c>
      <c r="DD389" s="181">
        <v>0</v>
      </c>
      <c r="DE389" s="181">
        <v>0</v>
      </c>
      <c r="DF389" s="181">
        <v>0</v>
      </c>
      <c r="DG389" s="183">
        <v>0</v>
      </c>
    </row>
    <row r="390" spans="1:111">
      <c r="A390" s="334" t="s">
        <v>1154</v>
      </c>
      <c r="B390" s="335" t="s">
        <v>504</v>
      </c>
      <c r="C390" s="335" t="s">
        <v>504</v>
      </c>
      <c r="D390" s="184" t="s">
        <v>295</v>
      </c>
      <c r="E390" s="181">
        <v>23264607.120000001</v>
      </c>
      <c r="F390" s="181">
        <v>17493566.539999999</v>
      </c>
      <c r="G390" s="181">
        <v>7216674.0300000003</v>
      </c>
      <c r="H390" s="181">
        <v>2596547.5099999998</v>
      </c>
      <c r="I390" s="181">
        <v>3660679.12</v>
      </c>
      <c r="J390" s="181">
        <v>367545</v>
      </c>
      <c r="K390" s="181">
        <v>1594445</v>
      </c>
      <c r="L390" s="181">
        <v>740250.31</v>
      </c>
      <c r="M390" s="181">
        <v>21270</v>
      </c>
      <c r="N390" s="181">
        <v>134782.39999999999</v>
      </c>
      <c r="O390" s="181">
        <v>89805.6</v>
      </c>
      <c r="P390" s="181">
        <v>539287.56999999995</v>
      </c>
      <c r="Q390" s="181">
        <v>230040</v>
      </c>
      <c r="R390" s="181">
        <v>0</v>
      </c>
      <c r="S390" s="181">
        <v>302240</v>
      </c>
      <c r="T390" s="181">
        <v>3502477.89</v>
      </c>
      <c r="U390" s="181">
        <v>1019339.91</v>
      </c>
      <c r="V390" s="181">
        <v>33065.4</v>
      </c>
      <c r="W390" s="181">
        <v>0</v>
      </c>
      <c r="X390" s="181">
        <v>792</v>
      </c>
      <c r="Y390" s="181">
        <v>9951</v>
      </c>
      <c r="Z390" s="181">
        <v>53395</v>
      </c>
      <c r="AA390" s="181">
        <v>151061.79999999999</v>
      </c>
      <c r="AB390" s="181">
        <v>0</v>
      </c>
      <c r="AC390" s="181">
        <v>77760</v>
      </c>
      <c r="AD390" s="181">
        <v>289294.3</v>
      </c>
      <c r="AE390" s="181">
        <v>71520</v>
      </c>
      <c r="AF390" s="181">
        <v>89000.2</v>
      </c>
      <c r="AG390" s="181">
        <v>0</v>
      </c>
      <c r="AH390" s="181">
        <v>73807.199999999997</v>
      </c>
      <c r="AI390" s="181">
        <v>75583.5</v>
      </c>
      <c r="AJ390" s="181">
        <v>43844.5</v>
      </c>
      <c r="AK390" s="181">
        <v>0</v>
      </c>
      <c r="AL390" s="181">
        <v>0</v>
      </c>
      <c r="AM390" s="181">
        <v>0</v>
      </c>
      <c r="AN390" s="181">
        <v>11550</v>
      </c>
      <c r="AO390" s="181">
        <v>57956.5</v>
      </c>
      <c r="AP390" s="181">
        <v>315843.98</v>
      </c>
      <c r="AQ390" s="181">
        <v>2360</v>
      </c>
      <c r="AR390" s="181">
        <v>94113.600000000006</v>
      </c>
      <c r="AS390" s="181">
        <v>856790.2</v>
      </c>
      <c r="AT390" s="181">
        <v>966.17</v>
      </c>
      <c r="AU390" s="181">
        <v>174482.63</v>
      </c>
      <c r="AV390" s="181">
        <v>407322</v>
      </c>
      <c r="AW390" s="181">
        <v>0</v>
      </c>
      <c r="AX390" s="181">
        <v>0</v>
      </c>
      <c r="AY390" s="181">
        <v>0</v>
      </c>
      <c r="AZ390" s="181">
        <v>0</v>
      </c>
      <c r="BA390" s="181">
        <v>297611</v>
      </c>
      <c r="BB390" s="181">
        <v>0</v>
      </c>
      <c r="BC390" s="181">
        <v>0</v>
      </c>
      <c r="BD390" s="181">
        <v>0</v>
      </c>
      <c r="BE390" s="181">
        <v>2300</v>
      </c>
      <c r="BF390" s="181">
        <v>0</v>
      </c>
      <c r="BG390" s="181">
        <v>107411</v>
      </c>
      <c r="BH390" s="181">
        <v>0</v>
      </c>
      <c r="BI390" s="181">
        <v>0</v>
      </c>
      <c r="BJ390" s="181">
        <v>0</v>
      </c>
      <c r="BK390" s="181">
        <v>0</v>
      </c>
      <c r="BL390" s="181">
        <v>0</v>
      </c>
      <c r="BM390" s="182" t="s">
        <v>467</v>
      </c>
      <c r="BN390" s="182" t="s">
        <v>467</v>
      </c>
      <c r="BO390" s="182" t="s">
        <v>467</v>
      </c>
      <c r="BP390" s="182" t="s">
        <v>467</v>
      </c>
      <c r="BQ390" s="182" t="s">
        <v>467</v>
      </c>
      <c r="BR390" s="182" t="s">
        <v>467</v>
      </c>
      <c r="BS390" s="182" t="s">
        <v>467</v>
      </c>
      <c r="BT390" s="182" t="s">
        <v>467</v>
      </c>
      <c r="BU390" s="182" t="s">
        <v>467</v>
      </c>
      <c r="BV390" s="182" t="s">
        <v>467</v>
      </c>
      <c r="BW390" s="182" t="s">
        <v>467</v>
      </c>
      <c r="BX390" s="182" t="s">
        <v>467</v>
      </c>
      <c r="BY390" s="182" t="s">
        <v>467</v>
      </c>
      <c r="BZ390" s="181">
        <v>1861240.69</v>
      </c>
      <c r="CA390" s="181">
        <v>0</v>
      </c>
      <c r="CB390" s="181">
        <v>0</v>
      </c>
      <c r="CC390" s="181">
        <v>0</v>
      </c>
      <c r="CD390" s="181">
        <v>0</v>
      </c>
      <c r="CE390" s="181">
        <v>0</v>
      </c>
      <c r="CF390" s="181">
        <v>1677140.67</v>
      </c>
      <c r="CG390" s="181">
        <v>0</v>
      </c>
      <c r="CH390" s="181">
        <v>0</v>
      </c>
      <c r="CI390" s="181">
        <v>0</v>
      </c>
      <c r="CJ390" s="181">
        <v>0</v>
      </c>
      <c r="CK390" s="181">
        <v>0</v>
      </c>
      <c r="CL390" s="181">
        <v>0</v>
      </c>
      <c r="CM390" s="181">
        <v>0</v>
      </c>
      <c r="CN390" s="181">
        <v>0</v>
      </c>
      <c r="CO390" s="181">
        <v>0</v>
      </c>
      <c r="CP390" s="181">
        <v>184100.02</v>
      </c>
      <c r="CQ390" s="182" t="s">
        <v>467</v>
      </c>
      <c r="CR390" s="182" t="s">
        <v>467</v>
      </c>
      <c r="CS390" s="182" t="s">
        <v>467</v>
      </c>
      <c r="CT390" s="181">
        <v>0</v>
      </c>
      <c r="CU390" s="181">
        <v>0</v>
      </c>
      <c r="CV390" s="181">
        <v>0</v>
      </c>
      <c r="CW390" s="181">
        <v>0</v>
      </c>
      <c r="CX390" s="181">
        <v>0</v>
      </c>
      <c r="CY390" s="181">
        <v>0</v>
      </c>
      <c r="CZ390" s="182" t="s">
        <v>467</v>
      </c>
      <c r="DA390" s="182" t="s">
        <v>467</v>
      </c>
      <c r="DB390" s="182" t="s">
        <v>467</v>
      </c>
      <c r="DC390" s="181">
        <v>0</v>
      </c>
      <c r="DD390" s="181">
        <v>0</v>
      </c>
      <c r="DE390" s="181">
        <v>0</v>
      </c>
      <c r="DF390" s="181">
        <v>0</v>
      </c>
      <c r="DG390" s="183">
        <v>0</v>
      </c>
    </row>
    <row r="391" spans="1:111">
      <c r="A391" s="334" t="s">
        <v>1155</v>
      </c>
      <c r="B391" s="335" t="s">
        <v>504</v>
      </c>
      <c r="C391" s="335" t="s">
        <v>504</v>
      </c>
      <c r="D391" s="184" t="s">
        <v>1156</v>
      </c>
      <c r="E391" s="181">
        <v>21215660.120000001</v>
      </c>
      <c r="F391" s="181">
        <v>15760367.539999999</v>
      </c>
      <c r="G391" s="181">
        <v>6598270.0300000003</v>
      </c>
      <c r="H391" s="181">
        <v>2237123.5099999998</v>
      </c>
      <c r="I391" s="181">
        <v>3141373.12</v>
      </c>
      <c r="J391" s="181">
        <v>306546</v>
      </c>
      <c r="K391" s="181">
        <v>1482761</v>
      </c>
      <c r="L391" s="181">
        <v>740250.31</v>
      </c>
      <c r="M391" s="181">
        <v>21270</v>
      </c>
      <c r="N391" s="181">
        <v>134782.39999999999</v>
      </c>
      <c r="O391" s="181">
        <v>89805.6</v>
      </c>
      <c r="P391" s="181">
        <v>525905.56999999995</v>
      </c>
      <c r="Q391" s="181">
        <v>230040</v>
      </c>
      <c r="R391" s="181">
        <v>0</v>
      </c>
      <c r="S391" s="181">
        <v>252240</v>
      </c>
      <c r="T391" s="181">
        <v>3193169.89</v>
      </c>
      <c r="U391" s="181">
        <v>974116.71</v>
      </c>
      <c r="V391" s="181">
        <v>32565.4</v>
      </c>
      <c r="W391" s="181">
        <v>0</v>
      </c>
      <c r="X391" s="181">
        <v>792</v>
      </c>
      <c r="Y391" s="181">
        <v>9951</v>
      </c>
      <c r="Z391" s="181">
        <v>53395</v>
      </c>
      <c r="AA391" s="181">
        <v>110725</v>
      </c>
      <c r="AB391" s="181">
        <v>0</v>
      </c>
      <c r="AC391" s="181">
        <v>70560</v>
      </c>
      <c r="AD391" s="181">
        <v>289294.3</v>
      </c>
      <c r="AE391" s="181">
        <v>71520</v>
      </c>
      <c r="AF391" s="181">
        <v>89000.2</v>
      </c>
      <c r="AG391" s="181">
        <v>0</v>
      </c>
      <c r="AH391" s="181">
        <v>73807.199999999997</v>
      </c>
      <c r="AI391" s="181">
        <v>75583.5</v>
      </c>
      <c r="AJ391" s="181">
        <v>43844.5</v>
      </c>
      <c r="AK391" s="181">
        <v>0</v>
      </c>
      <c r="AL391" s="181">
        <v>0</v>
      </c>
      <c r="AM391" s="181">
        <v>0</v>
      </c>
      <c r="AN391" s="181">
        <v>11550</v>
      </c>
      <c r="AO391" s="181">
        <v>57956.5</v>
      </c>
      <c r="AP391" s="181">
        <v>288635.98</v>
      </c>
      <c r="AQ391" s="181">
        <v>1960</v>
      </c>
      <c r="AR391" s="181">
        <v>83371.8</v>
      </c>
      <c r="AS391" s="181">
        <v>722732</v>
      </c>
      <c r="AT391" s="181">
        <v>966.17</v>
      </c>
      <c r="AU391" s="181">
        <v>130842.63</v>
      </c>
      <c r="AV391" s="181">
        <v>400882</v>
      </c>
      <c r="AW391" s="181">
        <v>0</v>
      </c>
      <c r="AX391" s="181">
        <v>0</v>
      </c>
      <c r="AY391" s="181">
        <v>0</v>
      </c>
      <c r="AZ391" s="181">
        <v>0</v>
      </c>
      <c r="BA391" s="181">
        <v>297611</v>
      </c>
      <c r="BB391" s="181">
        <v>0</v>
      </c>
      <c r="BC391" s="181">
        <v>0</v>
      </c>
      <c r="BD391" s="181">
        <v>0</v>
      </c>
      <c r="BE391" s="181">
        <v>0</v>
      </c>
      <c r="BF391" s="181">
        <v>0</v>
      </c>
      <c r="BG391" s="181">
        <v>103271</v>
      </c>
      <c r="BH391" s="181">
        <v>0</v>
      </c>
      <c r="BI391" s="181">
        <v>0</v>
      </c>
      <c r="BJ391" s="181">
        <v>0</v>
      </c>
      <c r="BK391" s="181">
        <v>0</v>
      </c>
      <c r="BL391" s="181">
        <v>0</v>
      </c>
      <c r="BM391" s="182" t="s">
        <v>467</v>
      </c>
      <c r="BN391" s="182" t="s">
        <v>467</v>
      </c>
      <c r="BO391" s="182" t="s">
        <v>467</v>
      </c>
      <c r="BP391" s="182" t="s">
        <v>467</v>
      </c>
      <c r="BQ391" s="182" t="s">
        <v>467</v>
      </c>
      <c r="BR391" s="182" t="s">
        <v>467</v>
      </c>
      <c r="BS391" s="182" t="s">
        <v>467</v>
      </c>
      <c r="BT391" s="182" t="s">
        <v>467</v>
      </c>
      <c r="BU391" s="182" t="s">
        <v>467</v>
      </c>
      <c r="BV391" s="182" t="s">
        <v>467</v>
      </c>
      <c r="BW391" s="182" t="s">
        <v>467</v>
      </c>
      <c r="BX391" s="182" t="s">
        <v>467</v>
      </c>
      <c r="BY391" s="182" t="s">
        <v>467</v>
      </c>
      <c r="BZ391" s="181">
        <v>1861240.69</v>
      </c>
      <c r="CA391" s="181">
        <v>0</v>
      </c>
      <c r="CB391" s="181">
        <v>0</v>
      </c>
      <c r="CC391" s="181">
        <v>0</v>
      </c>
      <c r="CD391" s="181">
        <v>0</v>
      </c>
      <c r="CE391" s="181">
        <v>0</v>
      </c>
      <c r="CF391" s="181">
        <v>1677140.67</v>
      </c>
      <c r="CG391" s="181">
        <v>0</v>
      </c>
      <c r="CH391" s="181">
        <v>0</v>
      </c>
      <c r="CI391" s="181">
        <v>0</v>
      </c>
      <c r="CJ391" s="181">
        <v>0</v>
      </c>
      <c r="CK391" s="181">
        <v>0</v>
      </c>
      <c r="CL391" s="181">
        <v>0</v>
      </c>
      <c r="CM391" s="181">
        <v>0</v>
      </c>
      <c r="CN391" s="181">
        <v>0</v>
      </c>
      <c r="CO391" s="181">
        <v>0</v>
      </c>
      <c r="CP391" s="181">
        <v>184100.02</v>
      </c>
      <c r="CQ391" s="182" t="s">
        <v>467</v>
      </c>
      <c r="CR391" s="182" t="s">
        <v>467</v>
      </c>
      <c r="CS391" s="182" t="s">
        <v>467</v>
      </c>
      <c r="CT391" s="181">
        <v>0</v>
      </c>
      <c r="CU391" s="181">
        <v>0</v>
      </c>
      <c r="CV391" s="181">
        <v>0</v>
      </c>
      <c r="CW391" s="181">
        <v>0</v>
      </c>
      <c r="CX391" s="181">
        <v>0</v>
      </c>
      <c r="CY391" s="181">
        <v>0</v>
      </c>
      <c r="CZ391" s="182" t="s">
        <v>467</v>
      </c>
      <c r="DA391" s="182" t="s">
        <v>467</v>
      </c>
      <c r="DB391" s="182" t="s">
        <v>467</v>
      </c>
      <c r="DC391" s="181">
        <v>0</v>
      </c>
      <c r="DD391" s="181">
        <v>0</v>
      </c>
      <c r="DE391" s="181">
        <v>0</v>
      </c>
      <c r="DF391" s="181">
        <v>0</v>
      </c>
      <c r="DG391" s="183">
        <v>0</v>
      </c>
    </row>
    <row r="392" spans="1:111">
      <c r="A392" s="334" t="s">
        <v>1157</v>
      </c>
      <c r="B392" s="335" t="s">
        <v>504</v>
      </c>
      <c r="C392" s="335" t="s">
        <v>504</v>
      </c>
      <c r="D392" s="184" t="s">
        <v>625</v>
      </c>
      <c r="E392" s="181">
        <v>6579921.71</v>
      </c>
      <c r="F392" s="181">
        <v>4618503.17</v>
      </c>
      <c r="G392" s="181">
        <v>1555841.03</v>
      </c>
      <c r="H392" s="181">
        <v>928644.51</v>
      </c>
      <c r="I392" s="181">
        <v>1378830.12</v>
      </c>
      <c r="J392" s="181">
        <v>119898</v>
      </c>
      <c r="K392" s="181">
        <v>0</v>
      </c>
      <c r="L392" s="181">
        <v>462981.91</v>
      </c>
      <c r="M392" s="181">
        <v>21270</v>
      </c>
      <c r="N392" s="181">
        <v>37733.599999999999</v>
      </c>
      <c r="O392" s="181">
        <v>0</v>
      </c>
      <c r="P392" s="181">
        <v>0</v>
      </c>
      <c r="Q392" s="181">
        <v>63804</v>
      </c>
      <c r="R392" s="181">
        <v>0</v>
      </c>
      <c r="S392" s="181">
        <v>49500</v>
      </c>
      <c r="T392" s="181">
        <v>1400454.32</v>
      </c>
      <c r="U392" s="181">
        <v>150362.26999999999</v>
      </c>
      <c r="V392" s="181">
        <v>32565.4</v>
      </c>
      <c r="W392" s="181">
        <v>0</v>
      </c>
      <c r="X392" s="181">
        <v>712</v>
      </c>
      <c r="Y392" s="181">
        <v>9951</v>
      </c>
      <c r="Z392" s="181">
        <v>53395</v>
      </c>
      <c r="AA392" s="181">
        <v>42645</v>
      </c>
      <c r="AB392" s="181">
        <v>0</v>
      </c>
      <c r="AC392" s="181">
        <v>37080</v>
      </c>
      <c r="AD392" s="181">
        <v>245514.3</v>
      </c>
      <c r="AE392" s="181">
        <v>71520</v>
      </c>
      <c r="AF392" s="181">
        <v>86003.199999999997</v>
      </c>
      <c r="AG392" s="181">
        <v>0</v>
      </c>
      <c r="AH392" s="181">
        <v>73807.199999999997</v>
      </c>
      <c r="AI392" s="181">
        <v>50418.5</v>
      </c>
      <c r="AJ392" s="181">
        <v>43844.5</v>
      </c>
      <c r="AK392" s="181">
        <v>0</v>
      </c>
      <c r="AL392" s="181">
        <v>0</v>
      </c>
      <c r="AM392" s="181">
        <v>0</v>
      </c>
      <c r="AN392" s="181">
        <v>11550</v>
      </c>
      <c r="AO392" s="181">
        <v>0</v>
      </c>
      <c r="AP392" s="181">
        <v>129265.5</v>
      </c>
      <c r="AQ392" s="181">
        <v>0</v>
      </c>
      <c r="AR392" s="181">
        <v>83371.8</v>
      </c>
      <c r="AS392" s="181">
        <v>273932</v>
      </c>
      <c r="AT392" s="181">
        <v>966.17</v>
      </c>
      <c r="AU392" s="181">
        <v>3550.48</v>
      </c>
      <c r="AV392" s="181">
        <v>376864.2</v>
      </c>
      <c r="AW392" s="181">
        <v>0</v>
      </c>
      <c r="AX392" s="181">
        <v>0</v>
      </c>
      <c r="AY392" s="181">
        <v>0</v>
      </c>
      <c r="AZ392" s="181">
        <v>0</v>
      </c>
      <c r="BA392" s="181">
        <v>278415</v>
      </c>
      <c r="BB392" s="181">
        <v>0</v>
      </c>
      <c r="BC392" s="181">
        <v>0</v>
      </c>
      <c r="BD392" s="181">
        <v>0</v>
      </c>
      <c r="BE392" s="181">
        <v>0</v>
      </c>
      <c r="BF392" s="181">
        <v>0</v>
      </c>
      <c r="BG392" s="181">
        <v>98449.2</v>
      </c>
      <c r="BH392" s="181">
        <v>0</v>
      </c>
      <c r="BI392" s="181">
        <v>0</v>
      </c>
      <c r="BJ392" s="181">
        <v>0</v>
      </c>
      <c r="BK392" s="181">
        <v>0</v>
      </c>
      <c r="BL392" s="181">
        <v>0</v>
      </c>
      <c r="BM392" s="182" t="s">
        <v>467</v>
      </c>
      <c r="BN392" s="182" t="s">
        <v>467</v>
      </c>
      <c r="BO392" s="182" t="s">
        <v>467</v>
      </c>
      <c r="BP392" s="182" t="s">
        <v>467</v>
      </c>
      <c r="BQ392" s="182" t="s">
        <v>467</v>
      </c>
      <c r="BR392" s="182" t="s">
        <v>467</v>
      </c>
      <c r="BS392" s="182" t="s">
        <v>467</v>
      </c>
      <c r="BT392" s="182" t="s">
        <v>467</v>
      </c>
      <c r="BU392" s="182" t="s">
        <v>467</v>
      </c>
      <c r="BV392" s="182" t="s">
        <v>467</v>
      </c>
      <c r="BW392" s="182" t="s">
        <v>467</v>
      </c>
      <c r="BX392" s="182" t="s">
        <v>467</v>
      </c>
      <c r="BY392" s="182" t="s">
        <v>467</v>
      </c>
      <c r="BZ392" s="181">
        <v>184100.02</v>
      </c>
      <c r="CA392" s="181">
        <v>0</v>
      </c>
      <c r="CB392" s="181">
        <v>0</v>
      </c>
      <c r="CC392" s="181">
        <v>0</v>
      </c>
      <c r="CD392" s="181">
        <v>0</v>
      </c>
      <c r="CE392" s="181">
        <v>0</v>
      </c>
      <c r="CF392" s="181">
        <v>0</v>
      </c>
      <c r="CG392" s="181">
        <v>0</v>
      </c>
      <c r="CH392" s="181">
        <v>0</v>
      </c>
      <c r="CI392" s="181">
        <v>0</v>
      </c>
      <c r="CJ392" s="181">
        <v>0</v>
      </c>
      <c r="CK392" s="181">
        <v>0</v>
      </c>
      <c r="CL392" s="181">
        <v>0</v>
      </c>
      <c r="CM392" s="181">
        <v>0</v>
      </c>
      <c r="CN392" s="181">
        <v>0</v>
      </c>
      <c r="CO392" s="181">
        <v>0</v>
      </c>
      <c r="CP392" s="181">
        <v>184100.02</v>
      </c>
      <c r="CQ392" s="182" t="s">
        <v>467</v>
      </c>
      <c r="CR392" s="182" t="s">
        <v>467</v>
      </c>
      <c r="CS392" s="182" t="s">
        <v>467</v>
      </c>
      <c r="CT392" s="181">
        <v>0</v>
      </c>
      <c r="CU392" s="181">
        <v>0</v>
      </c>
      <c r="CV392" s="181">
        <v>0</v>
      </c>
      <c r="CW392" s="181">
        <v>0</v>
      </c>
      <c r="CX392" s="181">
        <v>0</v>
      </c>
      <c r="CY392" s="181">
        <v>0</v>
      </c>
      <c r="CZ392" s="182" t="s">
        <v>467</v>
      </c>
      <c r="DA392" s="182" t="s">
        <v>467</v>
      </c>
      <c r="DB392" s="182" t="s">
        <v>467</v>
      </c>
      <c r="DC392" s="181">
        <v>0</v>
      </c>
      <c r="DD392" s="181">
        <v>0</v>
      </c>
      <c r="DE392" s="181">
        <v>0</v>
      </c>
      <c r="DF392" s="181">
        <v>0</v>
      </c>
      <c r="DG392" s="183">
        <v>0</v>
      </c>
    </row>
    <row r="393" spans="1:111">
      <c r="A393" s="334" t="s">
        <v>1158</v>
      </c>
      <c r="B393" s="335" t="s">
        <v>504</v>
      </c>
      <c r="C393" s="335" t="s">
        <v>504</v>
      </c>
      <c r="D393" s="184" t="s">
        <v>1159</v>
      </c>
      <c r="E393" s="181">
        <v>568220</v>
      </c>
      <c r="F393" s="181">
        <v>0</v>
      </c>
      <c r="G393" s="181">
        <v>0</v>
      </c>
      <c r="H393" s="181">
        <v>0</v>
      </c>
      <c r="I393" s="181">
        <v>0</v>
      </c>
      <c r="J393" s="181">
        <v>0</v>
      </c>
      <c r="K393" s="181">
        <v>0</v>
      </c>
      <c r="L393" s="181">
        <v>0</v>
      </c>
      <c r="M393" s="181">
        <v>0</v>
      </c>
      <c r="N393" s="181">
        <v>0</v>
      </c>
      <c r="O393" s="181">
        <v>0</v>
      </c>
      <c r="P393" s="181">
        <v>0</v>
      </c>
      <c r="Q393" s="181">
        <v>0</v>
      </c>
      <c r="R393" s="181">
        <v>0</v>
      </c>
      <c r="S393" s="181">
        <v>0</v>
      </c>
      <c r="T393" s="181">
        <v>0</v>
      </c>
      <c r="U393" s="181">
        <v>0</v>
      </c>
      <c r="V393" s="181">
        <v>0</v>
      </c>
      <c r="W393" s="181">
        <v>0</v>
      </c>
      <c r="X393" s="181">
        <v>0</v>
      </c>
      <c r="Y393" s="181">
        <v>0</v>
      </c>
      <c r="Z393" s="181">
        <v>0</v>
      </c>
      <c r="AA393" s="181">
        <v>0</v>
      </c>
      <c r="AB393" s="181">
        <v>0</v>
      </c>
      <c r="AC393" s="181">
        <v>0</v>
      </c>
      <c r="AD393" s="181">
        <v>0</v>
      </c>
      <c r="AE393" s="181">
        <v>0</v>
      </c>
      <c r="AF393" s="181">
        <v>0</v>
      </c>
      <c r="AG393" s="181">
        <v>0</v>
      </c>
      <c r="AH393" s="181">
        <v>0</v>
      </c>
      <c r="AI393" s="181">
        <v>0</v>
      </c>
      <c r="AJ393" s="181">
        <v>0</v>
      </c>
      <c r="AK393" s="181">
        <v>0</v>
      </c>
      <c r="AL393" s="181">
        <v>0</v>
      </c>
      <c r="AM393" s="181">
        <v>0</v>
      </c>
      <c r="AN393" s="181">
        <v>0</v>
      </c>
      <c r="AO393" s="181">
        <v>0</v>
      </c>
      <c r="AP393" s="181">
        <v>0</v>
      </c>
      <c r="AQ393" s="181">
        <v>0</v>
      </c>
      <c r="AR393" s="181">
        <v>0</v>
      </c>
      <c r="AS393" s="181">
        <v>0</v>
      </c>
      <c r="AT393" s="181">
        <v>0</v>
      </c>
      <c r="AU393" s="181">
        <v>0</v>
      </c>
      <c r="AV393" s="181">
        <v>0</v>
      </c>
      <c r="AW393" s="181">
        <v>0</v>
      </c>
      <c r="AX393" s="181">
        <v>0</v>
      </c>
      <c r="AY393" s="181">
        <v>0</v>
      </c>
      <c r="AZ393" s="181">
        <v>0</v>
      </c>
      <c r="BA393" s="181">
        <v>0</v>
      </c>
      <c r="BB393" s="181">
        <v>0</v>
      </c>
      <c r="BC393" s="181">
        <v>0</v>
      </c>
      <c r="BD393" s="181">
        <v>0</v>
      </c>
      <c r="BE393" s="181">
        <v>0</v>
      </c>
      <c r="BF393" s="181">
        <v>0</v>
      </c>
      <c r="BG393" s="181">
        <v>0</v>
      </c>
      <c r="BH393" s="181">
        <v>0</v>
      </c>
      <c r="BI393" s="181">
        <v>0</v>
      </c>
      <c r="BJ393" s="181">
        <v>0</v>
      </c>
      <c r="BK393" s="181">
        <v>0</v>
      </c>
      <c r="BL393" s="181">
        <v>0</v>
      </c>
      <c r="BM393" s="182" t="s">
        <v>467</v>
      </c>
      <c r="BN393" s="182" t="s">
        <v>467</v>
      </c>
      <c r="BO393" s="182" t="s">
        <v>467</v>
      </c>
      <c r="BP393" s="182" t="s">
        <v>467</v>
      </c>
      <c r="BQ393" s="182" t="s">
        <v>467</v>
      </c>
      <c r="BR393" s="182" t="s">
        <v>467</v>
      </c>
      <c r="BS393" s="182" t="s">
        <v>467</v>
      </c>
      <c r="BT393" s="182" t="s">
        <v>467</v>
      </c>
      <c r="BU393" s="182" t="s">
        <v>467</v>
      </c>
      <c r="BV393" s="182" t="s">
        <v>467</v>
      </c>
      <c r="BW393" s="182" t="s">
        <v>467</v>
      </c>
      <c r="BX393" s="182" t="s">
        <v>467</v>
      </c>
      <c r="BY393" s="182" t="s">
        <v>467</v>
      </c>
      <c r="BZ393" s="181">
        <v>568220</v>
      </c>
      <c r="CA393" s="181">
        <v>0</v>
      </c>
      <c r="CB393" s="181">
        <v>0</v>
      </c>
      <c r="CC393" s="181">
        <v>0</v>
      </c>
      <c r="CD393" s="181">
        <v>0</v>
      </c>
      <c r="CE393" s="181">
        <v>0</v>
      </c>
      <c r="CF393" s="181">
        <v>568220</v>
      </c>
      <c r="CG393" s="181">
        <v>0</v>
      </c>
      <c r="CH393" s="181">
        <v>0</v>
      </c>
      <c r="CI393" s="181">
        <v>0</v>
      </c>
      <c r="CJ393" s="181">
        <v>0</v>
      </c>
      <c r="CK393" s="181">
        <v>0</v>
      </c>
      <c r="CL393" s="181">
        <v>0</v>
      </c>
      <c r="CM393" s="181">
        <v>0</v>
      </c>
      <c r="CN393" s="181">
        <v>0</v>
      </c>
      <c r="CO393" s="181">
        <v>0</v>
      </c>
      <c r="CP393" s="181">
        <v>0</v>
      </c>
      <c r="CQ393" s="182" t="s">
        <v>467</v>
      </c>
      <c r="CR393" s="182" t="s">
        <v>467</v>
      </c>
      <c r="CS393" s="182" t="s">
        <v>467</v>
      </c>
      <c r="CT393" s="181">
        <v>0</v>
      </c>
      <c r="CU393" s="181">
        <v>0</v>
      </c>
      <c r="CV393" s="181">
        <v>0</v>
      </c>
      <c r="CW393" s="181">
        <v>0</v>
      </c>
      <c r="CX393" s="181">
        <v>0</v>
      </c>
      <c r="CY393" s="181">
        <v>0</v>
      </c>
      <c r="CZ393" s="182" t="s">
        <v>467</v>
      </c>
      <c r="DA393" s="182" t="s">
        <v>467</v>
      </c>
      <c r="DB393" s="182" t="s">
        <v>467</v>
      </c>
      <c r="DC393" s="181">
        <v>0</v>
      </c>
      <c r="DD393" s="181">
        <v>0</v>
      </c>
      <c r="DE393" s="181">
        <v>0</v>
      </c>
      <c r="DF393" s="181">
        <v>0</v>
      </c>
      <c r="DG393" s="183">
        <v>0</v>
      </c>
    </row>
    <row r="394" spans="1:111">
      <c r="A394" s="334" t="s">
        <v>1160</v>
      </c>
      <c r="B394" s="335" t="s">
        <v>504</v>
      </c>
      <c r="C394" s="335" t="s">
        <v>504</v>
      </c>
      <c r="D394" s="184" t="s">
        <v>1161</v>
      </c>
      <c r="E394" s="181">
        <v>500000</v>
      </c>
      <c r="F394" s="181">
        <v>0</v>
      </c>
      <c r="G394" s="181">
        <v>0</v>
      </c>
      <c r="H394" s="181">
        <v>0</v>
      </c>
      <c r="I394" s="181">
        <v>0</v>
      </c>
      <c r="J394" s="181">
        <v>0</v>
      </c>
      <c r="K394" s="181">
        <v>0</v>
      </c>
      <c r="L394" s="181">
        <v>0</v>
      </c>
      <c r="M394" s="181">
        <v>0</v>
      </c>
      <c r="N394" s="181">
        <v>0</v>
      </c>
      <c r="O394" s="181">
        <v>0</v>
      </c>
      <c r="P394" s="181">
        <v>0</v>
      </c>
      <c r="Q394" s="181">
        <v>0</v>
      </c>
      <c r="R394" s="181">
        <v>0</v>
      </c>
      <c r="S394" s="181">
        <v>0</v>
      </c>
      <c r="T394" s="181">
        <v>0</v>
      </c>
      <c r="U394" s="181">
        <v>0</v>
      </c>
      <c r="V394" s="181">
        <v>0</v>
      </c>
      <c r="W394" s="181">
        <v>0</v>
      </c>
      <c r="X394" s="181">
        <v>0</v>
      </c>
      <c r="Y394" s="181">
        <v>0</v>
      </c>
      <c r="Z394" s="181">
        <v>0</v>
      </c>
      <c r="AA394" s="181">
        <v>0</v>
      </c>
      <c r="AB394" s="181">
        <v>0</v>
      </c>
      <c r="AC394" s="181">
        <v>0</v>
      </c>
      <c r="AD394" s="181">
        <v>0</v>
      </c>
      <c r="AE394" s="181">
        <v>0</v>
      </c>
      <c r="AF394" s="181">
        <v>0</v>
      </c>
      <c r="AG394" s="181">
        <v>0</v>
      </c>
      <c r="AH394" s="181">
        <v>0</v>
      </c>
      <c r="AI394" s="181">
        <v>0</v>
      </c>
      <c r="AJ394" s="181">
        <v>0</v>
      </c>
      <c r="AK394" s="181">
        <v>0</v>
      </c>
      <c r="AL394" s="181">
        <v>0</v>
      </c>
      <c r="AM394" s="181">
        <v>0</v>
      </c>
      <c r="AN394" s="181">
        <v>0</v>
      </c>
      <c r="AO394" s="181">
        <v>0</v>
      </c>
      <c r="AP394" s="181">
        <v>0</v>
      </c>
      <c r="AQ394" s="181">
        <v>0</v>
      </c>
      <c r="AR394" s="181">
        <v>0</v>
      </c>
      <c r="AS394" s="181">
        <v>0</v>
      </c>
      <c r="AT394" s="181">
        <v>0</v>
      </c>
      <c r="AU394" s="181">
        <v>0</v>
      </c>
      <c r="AV394" s="181">
        <v>0</v>
      </c>
      <c r="AW394" s="181">
        <v>0</v>
      </c>
      <c r="AX394" s="181">
        <v>0</v>
      </c>
      <c r="AY394" s="181">
        <v>0</v>
      </c>
      <c r="AZ394" s="181">
        <v>0</v>
      </c>
      <c r="BA394" s="181">
        <v>0</v>
      </c>
      <c r="BB394" s="181">
        <v>0</v>
      </c>
      <c r="BC394" s="181">
        <v>0</v>
      </c>
      <c r="BD394" s="181">
        <v>0</v>
      </c>
      <c r="BE394" s="181">
        <v>0</v>
      </c>
      <c r="BF394" s="181">
        <v>0</v>
      </c>
      <c r="BG394" s="181">
        <v>0</v>
      </c>
      <c r="BH394" s="181">
        <v>0</v>
      </c>
      <c r="BI394" s="181">
        <v>0</v>
      </c>
      <c r="BJ394" s="181">
        <v>0</v>
      </c>
      <c r="BK394" s="181">
        <v>0</v>
      </c>
      <c r="BL394" s="181">
        <v>0</v>
      </c>
      <c r="BM394" s="182" t="s">
        <v>467</v>
      </c>
      <c r="BN394" s="182" t="s">
        <v>467</v>
      </c>
      <c r="BO394" s="182" t="s">
        <v>467</v>
      </c>
      <c r="BP394" s="182" t="s">
        <v>467</v>
      </c>
      <c r="BQ394" s="182" t="s">
        <v>467</v>
      </c>
      <c r="BR394" s="182" t="s">
        <v>467</v>
      </c>
      <c r="BS394" s="182" t="s">
        <v>467</v>
      </c>
      <c r="BT394" s="182" t="s">
        <v>467</v>
      </c>
      <c r="BU394" s="182" t="s">
        <v>467</v>
      </c>
      <c r="BV394" s="182" t="s">
        <v>467</v>
      </c>
      <c r="BW394" s="182" t="s">
        <v>467</v>
      </c>
      <c r="BX394" s="182" t="s">
        <v>467</v>
      </c>
      <c r="BY394" s="182" t="s">
        <v>467</v>
      </c>
      <c r="BZ394" s="181">
        <v>500000</v>
      </c>
      <c r="CA394" s="181">
        <v>0</v>
      </c>
      <c r="CB394" s="181">
        <v>0</v>
      </c>
      <c r="CC394" s="181">
        <v>0</v>
      </c>
      <c r="CD394" s="181">
        <v>0</v>
      </c>
      <c r="CE394" s="181">
        <v>0</v>
      </c>
      <c r="CF394" s="181">
        <v>500000</v>
      </c>
      <c r="CG394" s="181">
        <v>0</v>
      </c>
      <c r="CH394" s="181">
        <v>0</v>
      </c>
      <c r="CI394" s="181">
        <v>0</v>
      </c>
      <c r="CJ394" s="181">
        <v>0</v>
      </c>
      <c r="CK394" s="181">
        <v>0</v>
      </c>
      <c r="CL394" s="181">
        <v>0</v>
      </c>
      <c r="CM394" s="181">
        <v>0</v>
      </c>
      <c r="CN394" s="181">
        <v>0</v>
      </c>
      <c r="CO394" s="181">
        <v>0</v>
      </c>
      <c r="CP394" s="181">
        <v>0</v>
      </c>
      <c r="CQ394" s="182" t="s">
        <v>467</v>
      </c>
      <c r="CR394" s="182" t="s">
        <v>467</v>
      </c>
      <c r="CS394" s="182" t="s">
        <v>467</v>
      </c>
      <c r="CT394" s="181">
        <v>0</v>
      </c>
      <c r="CU394" s="181">
        <v>0</v>
      </c>
      <c r="CV394" s="181">
        <v>0</v>
      </c>
      <c r="CW394" s="181">
        <v>0</v>
      </c>
      <c r="CX394" s="181">
        <v>0</v>
      </c>
      <c r="CY394" s="181">
        <v>0</v>
      </c>
      <c r="CZ394" s="182" t="s">
        <v>467</v>
      </c>
      <c r="DA394" s="182" t="s">
        <v>467</v>
      </c>
      <c r="DB394" s="182" t="s">
        <v>467</v>
      </c>
      <c r="DC394" s="181">
        <v>0</v>
      </c>
      <c r="DD394" s="181">
        <v>0</v>
      </c>
      <c r="DE394" s="181">
        <v>0</v>
      </c>
      <c r="DF394" s="181">
        <v>0</v>
      </c>
      <c r="DG394" s="183">
        <v>0</v>
      </c>
    </row>
    <row r="395" spans="1:111">
      <c r="A395" s="334" t="s">
        <v>1162</v>
      </c>
      <c r="B395" s="335" t="s">
        <v>504</v>
      </c>
      <c r="C395" s="335" t="s">
        <v>504</v>
      </c>
      <c r="D395" s="184" t="s">
        <v>1163</v>
      </c>
      <c r="E395" s="181">
        <v>608920.67000000004</v>
      </c>
      <c r="F395" s="181">
        <v>0</v>
      </c>
      <c r="G395" s="181">
        <v>0</v>
      </c>
      <c r="H395" s="181">
        <v>0</v>
      </c>
      <c r="I395" s="181">
        <v>0</v>
      </c>
      <c r="J395" s="181">
        <v>0</v>
      </c>
      <c r="K395" s="181">
        <v>0</v>
      </c>
      <c r="L395" s="181">
        <v>0</v>
      </c>
      <c r="M395" s="181">
        <v>0</v>
      </c>
      <c r="N395" s="181">
        <v>0</v>
      </c>
      <c r="O395" s="181">
        <v>0</v>
      </c>
      <c r="P395" s="181">
        <v>0</v>
      </c>
      <c r="Q395" s="181">
        <v>0</v>
      </c>
      <c r="R395" s="181">
        <v>0</v>
      </c>
      <c r="S395" s="181">
        <v>0</v>
      </c>
      <c r="T395" s="181">
        <v>0</v>
      </c>
      <c r="U395" s="181">
        <v>0</v>
      </c>
      <c r="V395" s="181">
        <v>0</v>
      </c>
      <c r="W395" s="181">
        <v>0</v>
      </c>
      <c r="X395" s="181">
        <v>0</v>
      </c>
      <c r="Y395" s="181">
        <v>0</v>
      </c>
      <c r="Z395" s="181">
        <v>0</v>
      </c>
      <c r="AA395" s="181">
        <v>0</v>
      </c>
      <c r="AB395" s="181">
        <v>0</v>
      </c>
      <c r="AC395" s="181">
        <v>0</v>
      </c>
      <c r="AD395" s="181">
        <v>0</v>
      </c>
      <c r="AE395" s="181">
        <v>0</v>
      </c>
      <c r="AF395" s="181">
        <v>0</v>
      </c>
      <c r="AG395" s="181">
        <v>0</v>
      </c>
      <c r="AH395" s="181">
        <v>0</v>
      </c>
      <c r="AI395" s="181">
        <v>0</v>
      </c>
      <c r="AJ395" s="181">
        <v>0</v>
      </c>
      <c r="AK395" s="181">
        <v>0</v>
      </c>
      <c r="AL395" s="181">
        <v>0</v>
      </c>
      <c r="AM395" s="181">
        <v>0</v>
      </c>
      <c r="AN395" s="181">
        <v>0</v>
      </c>
      <c r="AO395" s="181">
        <v>0</v>
      </c>
      <c r="AP395" s="181">
        <v>0</v>
      </c>
      <c r="AQ395" s="181">
        <v>0</v>
      </c>
      <c r="AR395" s="181">
        <v>0</v>
      </c>
      <c r="AS395" s="181">
        <v>0</v>
      </c>
      <c r="AT395" s="181">
        <v>0</v>
      </c>
      <c r="AU395" s="181">
        <v>0</v>
      </c>
      <c r="AV395" s="181">
        <v>0</v>
      </c>
      <c r="AW395" s="181">
        <v>0</v>
      </c>
      <c r="AX395" s="181">
        <v>0</v>
      </c>
      <c r="AY395" s="181">
        <v>0</v>
      </c>
      <c r="AZ395" s="181">
        <v>0</v>
      </c>
      <c r="BA395" s="181">
        <v>0</v>
      </c>
      <c r="BB395" s="181">
        <v>0</v>
      </c>
      <c r="BC395" s="181">
        <v>0</v>
      </c>
      <c r="BD395" s="181">
        <v>0</v>
      </c>
      <c r="BE395" s="181">
        <v>0</v>
      </c>
      <c r="BF395" s="181">
        <v>0</v>
      </c>
      <c r="BG395" s="181">
        <v>0</v>
      </c>
      <c r="BH395" s="181">
        <v>0</v>
      </c>
      <c r="BI395" s="181">
        <v>0</v>
      </c>
      <c r="BJ395" s="181">
        <v>0</v>
      </c>
      <c r="BK395" s="181">
        <v>0</v>
      </c>
      <c r="BL395" s="181">
        <v>0</v>
      </c>
      <c r="BM395" s="182" t="s">
        <v>467</v>
      </c>
      <c r="BN395" s="182" t="s">
        <v>467</v>
      </c>
      <c r="BO395" s="182" t="s">
        <v>467</v>
      </c>
      <c r="BP395" s="182" t="s">
        <v>467</v>
      </c>
      <c r="BQ395" s="182" t="s">
        <v>467</v>
      </c>
      <c r="BR395" s="182" t="s">
        <v>467</v>
      </c>
      <c r="BS395" s="182" t="s">
        <v>467</v>
      </c>
      <c r="BT395" s="182" t="s">
        <v>467</v>
      </c>
      <c r="BU395" s="182" t="s">
        <v>467</v>
      </c>
      <c r="BV395" s="182" t="s">
        <v>467</v>
      </c>
      <c r="BW395" s="182" t="s">
        <v>467</v>
      </c>
      <c r="BX395" s="182" t="s">
        <v>467</v>
      </c>
      <c r="BY395" s="182" t="s">
        <v>467</v>
      </c>
      <c r="BZ395" s="181">
        <v>608920.67000000004</v>
      </c>
      <c r="CA395" s="181">
        <v>0</v>
      </c>
      <c r="CB395" s="181">
        <v>0</v>
      </c>
      <c r="CC395" s="181">
        <v>0</v>
      </c>
      <c r="CD395" s="181">
        <v>0</v>
      </c>
      <c r="CE395" s="181">
        <v>0</v>
      </c>
      <c r="CF395" s="181">
        <v>608920.67000000004</v>
      </c>
      <c r="CG395" s="181">
        <v>0</v>
      </c>
      <c r="CH395" s="181">
        <v>0</v>
      </c>
      <c r="CI395" s="181">
        <v>0</v>
      </c>
      <c r="CJ395" s="181">
        <v>0</v>
      </c>
      <c r="CK395" s="181">
        <v>0</v>
      </c>
      <c r="CL395" s="181">
        <v>0</v>
      </c>
      <c r="CM395" s="181">
        <v>0</v>
      </c>
      <c r="CN395" s="181">
        <v>0</v>
      </c>
      <c r="CO395" s="181">
        <v>0</v>
      </c>
      <c r="CP395" s="181">
        <v>0</v>
      </c>
      <c r="CQ395" s="182" t="s">
        <v>467</v>
      </c>
      <c r="CR395" s="182" t="s">
        <v>467</v>
      </c>
      <c r="CS395" s="182" t="s">
        <v>467</v>
      </c>
      <c r="CT395" s="181">
        <v>0</v>
      </c>
      <c r="CU395" s="181">
        <v>0</v>
      </c>
      <c r="CV395" s="181">
        <v>0</v>
      </c>
      <c r="CW395" s="181">
        <v>0</v>
      </c>
      <c r="CX395" s="181">
        <v>0</v>
      </c>
      <c r="CY395" s="181">
        <v>0</v>
      </c>
      <c r="CZ395" s="182" t="s">
        <v>467</v>
      </c>
      <c r="DA395" s="182" t="s">
        <v>467</v>
      </c>
      <c r="DB395" s="182" t="s">
        <v>467</v>
      </c>
      <c r="DC395" s="181">
        <v>0</v>
      </c>
      <c r="DD395" s="181">
        <v>0</v>
      </c>
      <c r="DE395" s="181">
        <v>0</v>
      </c>
      <c r="DF395" s="181">
        <v>0</v>
      </c>
      <c r="DG395" s="183">
        <v>0</v>
      </c>
    </row>
    <row r="396" spans="1:111">
      <c r="A396" s="334" t="s">
        <v>1164</v>
      </c>
      <c r="B396" s="335" t="s">
        <v>504</v>
      </c>
      <c r="C396" s="335" t="s">
        <v>504</v>
      </c>
      <c r="D396" s="184" t="s">
        <v>629</v>
      </c>
      <c r="E396" s="181">
        <v>12805846.140000001</v>
      </c>
      <c r="F396" s="181">
        <v>11141864.369999999</v>
      </c>
      <c r="G396" s="181">
        <v>5042429</v>
      </c>
      <c r="H396" s="181">
        <v>1308479</v>
      </c>
      <c r="I396" s="181">
        <v>1762543</v>
      </c>
      <c r="J396" s="181">
        <v>186648</v>
      </c>
      <c r="K396" s="181">
        <v>1482761</v>
      </c>
      <c r="L396" s="181">
        <v>277268.40000000002</v>
      </c>
      <c r="M396" s="181">
        <v>0</v>
      </c>
      <c r="N396" s="181">
        <v>97048.8</v>
      </c>
      <c r="O396" s="181">
        <v>89805.6</v>
      </c>
      <c r="P396" s="181">
        <v>525905.56999999995</v>
      </c>
      <c r="Q396" s="181">
        <v>166236</v>
      </c>
      <c r="R396" s="181">
        <v>0</v>
      </c>
      <c r="S396" s="181">
        <v>202740</v>
      </c>
      <c r="T396" s="181">
        <v>1640963.97</v>
      </c>
      <c r="U396" s="181">
        <v>675782.84</v>
      </c>
      <c r="V396" s="181">
        <v>0</v>
      </c>
      <c r="W396" s="181">
        <v>0</v>
      </c>
      <c r="X396" s="181">
        <v>80</v>
      </c>
      <c r="Y396" s="181">
        <v>0</v>
      </c>
      <c r="Z396" s="181">
        <v>0</v>
      </c>
      <c r="AA396" s="181">
        <v>68080</v>
      </c>
      <c r="AB396" s="181">
        <v>0</v>
      </c>
      <c r="AC396" s="181">
        <v>33480</v>
      </c>
      <c r="AD396" s="181">
        <v>40000</v>
      </c>
      <c r="AE396" s="181">
        <v>0</v>
      </c>
      <c r="AF396" s="181">
        <v>2997</v>
      </c>
      <c r="AG396" s="181">
        <v>0</v>
      </c>
      <c r="AH396" s="181">
        <v>0</v>
      </c>
      <c r="AI396" s="181">
        <v>25165</v>
      </c>
      <c r="AJ396" s="181">
        <v>0</v>
      </c>
      <c r="AK396" s="181">
        <v>0</v>
      </c>
      <c r="AL396" s="181">
        <v>0</v>
      </c>
      <c r="AM396" s="181">
        <v>0</v>
      </c>
      <c r="AN396" s="181">
        <v>0</v>
      </c>
      <c r="AO396" s="181">
        <v>57956.5</v>
      </c>
      <c r="AP396" s="181">
        <v>159370.48000000001</v>
      </c>
      <c r="AQ396" s="181">
        <v>1960</v>
      </c>
      <c r="AR396" s="181">
        <v>0</v>
      </c>
      <c r="AS396" s="181">
        <v>448800</v>
      </c>
      <c r="AT396" s="181">
        <v>0</v>
      </c>
      <c r="AU396" s="181">
        <v>127292.15</v>
      </c>
      <c r="AV396" s="181">
        <v>23017.8</v>
      </c>
      <c r="AW396" s="181">
        <v>0</v>
      </c>
      <c r="AX396" s="181">
        <v>0</v>
      </c>
      <c r="AY396" s="181">
        <v>0</v>
      </c>
      <c r="AZ396" s="181">
        <v>0</v>
      </c>
      <c r="BA396" s="181">
        <v>19196</v>
      </c>
      <c r="BB396" s="181">
        <v>0</v>
      </c>
      <c r="BC396" s="181">
        <v>0</v>
      </c>
      <c r="BD396" s="181">
        <v>0</v>
      </c>
      <c r="BE396" s="181">
        <v>0</v>
      </c>
      <c r="BF396" s="181">
        <v>0</v>
      </c>
      <c r="BG396" s="181">
        <v>3821.8</v>
      </c>
      <c r="BH396" s="181">
        <v>0</v>
      </c>
      <c r="BI396" s="181">
        <v>0</v>
      </c>
      <c r="BJ396" s="181">
        <v>0</v>
      </c>
      <c r="BK396" s="181">
        <v>0</v>
      </c>
      <c r="BL396" s="181">
        <v>0</v>
      </c>
      <c r="BM396" s="182" t="s">
        <v>467</v>
      </c>
      <c r="BN396" s="182" t="s">
        <v>467</v>
      </c>
      <c r="BO396" s="182" t="s">
        <v>467</v>
      </c>
      <c r="BP396" s="182" t="s">
        <v>467</v>
      </c>
      <c r="BQ396" s="182" t="s">
        <v>467</v>
      </c>
      <c r="BR396" s="182" t="s">
        <v>467</v>
      </c>
      <c r="BS396" s="182" t="s">
        <v>467</v>
      </c>
      <c r="BT396" s="182" t="s">
        <v>467</v>
      </c>
      <c r="BU396" s="182" t="s">
        <v>467</v>
      </c>
      <c r="BV396" s="182" t="s">
        <v>467</v>
      </c>
      <c r="BW396" s="182" t="s">
        <v>467</v>
      </c>
      <c r="BX396" s="182" t="s">
        <v>467</v>
      </c>
      <c r="BY396" s="182" t="s">
        <v>467</v>
      </c>
      <c r="BZ396" s="181">
        <v>0</v>
      </c>
      <c r="CA396" s="181">
        <v>0</v>
      </c>
      <c r="CB396" s="181">
        <v>0</v>
      </c>
      <c r="CC396" s="181">
        <v>0</v>
      </c>
      <c r="CD396" s="181">
        <v>0</v>
      </c>
      <c r="CE396" s="181">
        <v>0</v>
      </c>
      <c r="CF396" s="181">
        <v>0</v>
      </c>
      <c r="CG396" s="181">
        <v>0</v>
      </c>
      <c r="CH396" s="181">
        <v>0</v>
      </c>
      <c r="CI396" s="181">
        <v>0</v>
      </c>
      <c r="CJ396" s="181">
        <v>0</v>
      </c>
      <c r="CK396" s="181">
        <v>0</v>
      </c>
      <c r="CL396" s="181">
        <v>0</v>
      </c>
      <c r="CM396" s="181">
        <v>0</v>
      </c>
      <c r="CN396" s="181">
        <v>0</v>
      </c>
      <c r="CO396" s="181">
        <v>0</v>
      </c>
      <c r="CP396" s="181">
        <v>0</v>
      </c>
      <c r="CQ396" s="182" t="s">
        <v>467</v>
      </c>
      <c r="CR396" s="182" t="s">
        <v>467</v>
      </c>
      <c r="CS396" s="182" t="s">
        <v>467</v>
      </c>
      <c r="CT396" s="181">
        <v>0</v>
      </c>
      <c r="CU396" s="181">
        <v>0</v>
      </c>
      <c r="CV396" s="181">
        <v>0</v>
      </c>
      <c r="CW396" s="181">
        <v>0</v>
      </c>
      <c r="CX396" s="181">
        <v>0</v>
      </c>
      <c r="CY396" s="181">
        <v>0</v>
      </c>
      <c r="CZ396" s="182" t="s">
        <v>467</v>
      </c>
      <c r="DA396" s="182" t="s">
        <v>467</v>
      </c>
      <c r="DB396" s="182" t="s">
        <v>467</v>
      </c>
      <c r="DC396" s="181">
        <v>0</v>
      </c>
      <c r="DD396" s="181">
        <v>0</v>
      </c>
      <c r="DE396" s="181">
        <v>0</v>
      </c>
      <c r="DF396" s="181">
        <v>0</v>
      </c>
      <c r="DG396" s="183">
        <v>0</v>
      </c>
    </row>
    <row r="397" spans="1:111">
      <c r="A397" s="334" t="s">
        <v>1165</v>
      </c>
      <c r="B397" s="335" t="s">
        <v>504</v>
      </c>
      <c r="C397" s="335" t="s">
        <v>504</v>
      </c>
      <c r="D397" s="184" t="s">
        <v>1166</v>
      </c>
      <c r="E397" s="181">
        <v>152751.6</v>
      </c>
      <c r="F397" s="181">
        <v>0</v>
      </c>
      <c r="G397" s="181">
        <v>0</v>
      </c>
      <c r="H397" s="181">
        <v>0</v>
      </c>
      <c r="I397" s="181">
        <v>0</v>
      </c>
      <c r="J397" s="181">
        <v>0</v>
      </c>
      <c r="K397" s="181">
        <v>0</v>
      </c>
      <c r="L397" s="181">
        <v>0</v>
      </c>
      <c r="M397" s="181">
        <v>0</v>
      </c>
      <c r="N397" s="181">
        <v>0</v>
      </c>
      <c r="O397" s="181">
        <v>0</v>
      </c>
      <c r="P397" s="181">
        <v>0</v>
      </c>
      <c r="Q397" s="181">
        <v>0</v>
      </c>
      <c r="R397" s="181">
        <v>0</v>
      </c>
      <c r="S397" s="181">
        <v>0</v>
      </c>
      <c r="T397" s="181">
        <v>151751.6</v>
      </c>
      <c r="U397" s="181">
        <v>147971.6</v>
      </c>
      <c r="V397" s="181">
        <v>0</v>
      </c>
      <c r="W397" s="181">
        <v>0</v>
      </c>
      <c r="X397" s="181">
        <v>0</v>
      </c>
      <c r="Y397" s="181">
        <v>0</v>
      </c>
      <c r="Z397" s="181">
        <v>0</v>
      </c>
      <c r="AA397" s="181">
        <v>0</v>
      </c>
      <c r="AB397" s="181">
        <v>0</v>
      </c>
      <c r="AC397" s="181">
        <v>0</v>
      </c>
      <c r="AD397" s="181">
        <v>3780</v>
      </c>
      <c r="AE397" s="181">
        <v>0</v>
      </c>
      <c r="AF397" s="181">
        <v>0</v>
      </c>
      <c r="AG397" s="181">
        <v>0</v>
      </c>
      <c r="AH397" s="181">
        <v>0</v>
      </c>
      <c r="AI397" s="181">
        <v>0</v>
      </c>
      <c r="AJ397" s="181">
        <v>0</v>
      </c>
      <c r="AK397" s="181">
        <v>0</v>
      </c>
      <c r="AL397" s="181">
        <v>0</v>
      </c>
      <c r="AM397" s="181">
        <v>0</v>
      </c>
      <c r="AN397" s="181">
        <v>0</v>
      </c>
      <c r="AO397" s="181">
        <v>0</v>
      </c>
      <c r="AP397" s="181">
        <v>0</v>
      </c>
      <c r="AQ397" s="181">
        <v>0</v>
      </c>
      <c r="AR397" s="181">
        <v>0</v>
      </c>
      <c r="AS397" s="181">
        <v>0</v>
      </c>
      <c r="AT397" s="181">
        <v>0</v>
      </c>
      <c r="AU397" s="181">
        <v>0</v>
      </c>
      <c r="AV397" s="181">
        <v>1000</v>
      </c>
      <c r="AW397" s="181">
        <v>0</v>
      </c>
      <c r="AX397" s="181">
        <v>0</v>
      </c>
      <c r="AY397" s="181">
        <v>0</v>
      </c>
      <c r="AZ397" s="181">
        <v>0</v>
      </c>
      <c r="BA397" s="181">
        <v>0</v>
      </c>
      <c r="BB397" s="181">
        <v>0</v>
      </c>
      <c r="BC397" s="181">
        <v>0</v>
      </c>
      <c r="BD397" s="181">
        <v>0</v>
      </c>
      <c r="BE397" s="181">
        <v>0</v>
      </c>
      <c r="BF397" s="181">
        <v>0</v>
      </c>
      <c r="BG397" s="181">
        <v>1000</v>
      </c>
      <c r="BH397" s="181">
        <v>0</v>
      </c>
      <c r="BI397" s="181">
        <v>0</v>
      </c>
      <c r="BJ397" s="181">
        <v>0</v>
      </c>
      <c r="BK397" s="181">
        <v>0</v>
      </c>
      <c r="BL397" s="181">
        <v>0</v>
      </c>
      <c r="BM397" s="182" t="s">
        <v>467</v>
      </c>
      <c r="BN397" s="182" t="s">
        <v>467</v>
      </c>
      <c r="BO397" s="182" t="s">
        <v>467</v>
      </c>
      <c r="BP397" s="182" t="s">
        <v>467</v>
      </c>
      <c r="BQ397" s="182" t="s">
        <v>467</v>
      </c>
      <c r="BR397" s="182" t="s">
        <v>467</v>
      </c>
      <c r="BS397" s="182" t="s">
        <v>467</v>
      </c>
      <c r="BT397" s="182" t="s">
        <v>467</v>
      </c>
      <c r="BU397" s="182" t="s">
        <v>467</v>
      </c>
      <c r="BV397" s="182" t="s">
        <v>467</v>
      </c>
      <c r="BW397" s="182" t="s">
        <v>467</v>
      </c>
      <c r="BX397" s="182" t="s">
        <v>467</v>
      </c>
      <c r="BY397" s="182" t="s">
        <v>467</v>
      </c>
      <c r="BZ397" s="181">
        <v>0</v>
      </c>
      <c r="CA397" s="181">
        <v>0</v>
      </c>
      <c r="CB397" s="181">
        <v>0</v>
      </c>
      <c r="CC397" s="181">
        <v>0</v>
      </c>
      <c r="CD397" s="181">
        <v>0</v>
      </c>
      <c r="CE397" s="181">
        <v>0</v>
      </c>
      <c r="CF397" s="181">
        <v>0</v>
      </c>
      <c r="CG397" s="181">
        <v>0</v>
      </c>
      <c r="CH397" s="181">
        <v>0</v>
      </c>
      <c r="CI397" s="181">
        <v>0</v>
      </c>
      <c r="CJ397" s="181">
        <v>0</v>
      </c>
      <c r="CK397" s="181">
        <v>0</v>
      </c>
      <c r="CL397" s="181">
        <v>0</v>
      </c>
      <c r="CM397" s="181">
        <v>0</v>
      </c>
      <c r="CN397" s="181">
        <v>0</v>
      </c>
      <c r="CO397" s="181">
        <v>0</v>
      </c>
      <c r="CP397" s="181">
        <v>0</v>
      </c>
      <c r="CQ397" s="182" t="s">
        <v>467</v>
      </c>
      <c r="CR397" s="182" t="s">
        <v>467</v>
      </c>
      <c r="CS397" s="182" t="s">
        <v>467</v>
      </c>
      <c r="CT397" s="181">
        <v>0</v>
      </c>
      <c r="CU397" s="181">
        <v>0</v>
      </c>
      <c r="CV397" s="181">
        <v>0</v>
      </c>
      <c r="CW397" s="181">
        <v>0</v>
      </c>
      <c r="CX397" s="181">
        <v>0</v>
      </c>
      <c r="CY397" s="181">
        <v>0</v>
      </c>
      <c r="CZ397" s="182" t="s">
        <v>467</v>
      </c>
      <c r="DA397" s="182" t="s">
        <v>467</v>
      </c>
      <c r="DB397" s="182" t="s">
        <v>467</v>
      </c>
      <c r="DC397" s="181">
        <v>0</v>
      </c>
      <c r="DD397" s="181">
        <v>0</v>
      </c>
      <c r="DE397" s="181">
        <v>0</v>
      </c>
      <c r="DF397" s="181">
        <v>0</v>
      </c>
      <c r="DG397" s="183">
        <v>0</v>
      </c>
    </row>
    <row r="398" spans="1:111">
      <c r="A398" s="334" t="s">
        <v>1167</v>
      </c>
      <c r="B398" s="335" t="s">
        <v>504</v>
      </c>
      <c r="C398" s="335" t="s">
        <v>504</v>
      </c>
      <c r="D398" s="184" t="s">
        <v>1168</v>
      </c>
      <c r="E398" s="181">
        <v>1704670</v>
      </c>
      <c r="F398" s="181">
        <v>1412854</v>
      </c>
      <c r="G398" s="181">
        <v>481064</v>
      </c>
      <c r="H398" s="181">
        <v>359424</v>
      </c>
      <c r="I398" s="181">
        <v>519306</v>
      </c>
      <c r="J398" s="181">
        <v>40999</v>
      </c>
      <c r="K398" s="181">
        <v>0</v>
      </c>
      <c r="L398" s="181">
        <v>0</v>
      </c>
      <c r="M398" s="181">
        <v>0</v>
      </c>
      <c r="N398" s="181">
        <v>0</v>
      </c>
      <c r="O398" s="181">
        <v>0</v>
      </c>
      <c r="P398" s="181">
        <v>12061</v>
      </c>
      <c r="Q398" s="181">
        <v>0</v>
      </c>
      <c r="R398" s="181">
        <v>0</v>
      </c>
      <c r="S398" s="181">
        <v>0</v>
      </c>
      <c r="T398" s="181">
        <v>285376</v>
      </c>
      <c r="U398" s="181">
        <v>34173.199999999997</v>
      </c>
      <c r="V398" s="181">
        <v>500</v>
      </c>
      <c r="W398" s="181">
        <v>0</v>
      </c>
      <c r="X398" s="181">
        <v>0</v>
      </c>
      <c r="Y398" s="181">
        <v>0</v>
      </c>
      <c r="Z398" s="181">
        <v>0</v>
      </c>
      <c r="AA398" s="181">
        <v>40336.800000000003</v>
      </c>
      <c r="AB398" s="181">
        <v>0</v>
      </c>
      <c r="AC398" s="181">
        <v>0</v>
      </c>
      <c r="AD398" s="181">
        <v>0</v>
      </c>
      <c r="AE398" s="181">
        <v>0</v>
      </c>
      <c r="AF398" s="181">
        <v>0</v>
      </c>
      <c r="AG398" s="181">
        <v>0</v>
      </c>
      <c r="AH398" s="181">
        <v>0</v>
      </c>
      <c r="AI398" s="181">
        <v>0</v>
      </c>
      <c r="AJ398" s="181">
        <v>0</v>
      </c>
      <c r="AK398" s="181">
        <v>0</v>
      </c>
      <c r="AL398" s="181">
        <v>0</v>
      </c>
      <c r="AM398" s="181">
        <v>0</v>
      </c>
      <c r="AN398" s="181">
        <v>0</v>
      </c>
      <c r="AO398" s="181">
        <v>0</v>
      </c>
      <c r="AP398" s="181">
        <v>21926</v>
      </c>
      <c r="AQ398" s="181">
        <v>0</v>
      </c>
      <c r="AR398" s="181">
        <v>10741.8</v>
      </c>
      <c r="AS398" s="181">
        <v>134058.20000000001</v>
      </c>
      <c r="AT398" s="181">
        <v>0</v>
      </c>
      <c r="AU398" s="181">
        <v>43640</v>
      </c>
      <c r="AV398" s="181">
        <v>6440</v>
      </c>
      <c r="AW398" s="181">
        <v>0</v>
      </c>
      <c r="AX398" s="181">
        <v>0</v>
      </c>
      <c r="AY398" s="181">
        <v>0</v>
      </c>
      <c r="AZ398" s="181">
        <v>0</v>
      </c>
      <c r="BA398" s="181">
        <v>0</v>
      </c>
      <c r="BB398" s="181">
        <v>0</v>
      </c>
      <c r="BC398" s="181">
        <v>0</v>
      </c>
      <c r="BD398" s="181">
        <v>0</v>
      </c>
      <c r="BE398" s="181">
        <v>2300</v>
      </c>
      <c r="BF398" s="181">
        <v>0</v>
      </c>
      <c r="BG398" s="181">
        <v>4140</v>
      </c>
      <c r="BH398" s="181">
        <v>0</v>
      </c>
      <c r="BI398" s="181">
        <v>0</v>
      </c>
      <c r="BJ398" s="181">
        <v>0</v>
      </c>
      <c r="BK398" s="181">
        <v>0</v>
      </c>
      <c r="BL398" s="181">
        <v>0</v>
      </c>
      <c r="BM398" s="182" t="s">
        <v>467</v>
      </c>
      <c r="BN398" s="182" t="s">
        <v>467</v>
      </c>
      <c r="BO398" s="182" t="s">
        <v>467</v>
      </c>
      <c r="BP398" s="182" t="s">
        <v>467</v>
      </c>
      <c r="BQ398" s="182" t="s">
        <v>467</v>
      </c>
      <c r="BR398" s="182" t="s">
        <v>467</v>
      </c>
      <c r="BS398" s="182" t="s">
        <v>467</v>
      </c>
      <c r="BT398" s="182" t="s">
        <v>467</v>
      </c>
      <c r="BU398" s="182" t="s">
        <v>467</v>
      </c>
      <c r="BV398" s="182" t="s">
        <v>467</v>
      </c>
      <c r="BW398" s="182" t="s">
        <v>467</v>
      </c>
      <c r="BX398" s="182" t="s">
        <v>467</v>
      </c>
      <c r="BY398" s="182" t="s">
        <v>467</v>
      </c>
      <c r="BZ398" s="181">
        <v>0</v>
      </c>
      <c r="CA398" s="181">
        <v>0</v>
      </c>
      <c r="CB398" s="181">
        <v>0</v>
      </c>
      <c r="CC398" s="181">
        <v>0</v>
      </c>
      <c r="CD398" s="181">
        <v>0</v>
      </c>
      <c r="CE398" s="181">
        <v>0</v>
      </c>
      <c r="CF398" s="181">
        <v>0</v>
      </c>
      <c r="CG398" s="181">
        <v>0</v>
      </c>
      <c r="CH398" s="181">
        <v>0</v>
      </c>
      <c r="CI398" s="181">
        <v>0</v>
      </c>
      <c r="CJ398" s="181">
        <v>0</v>
      </c>
      <c r="CK398" s="181">
        <v>0</v>
      </c>
      <c r="CL398" s="181">
        <v>0</v>
      </c>
      <c r="CM398" s="181">
        <v>0</v>
      </c>
      <c r="CN398" s="181">
        <v>0</v>
      </c>
      <c r="CO398" s="181">
        <v>0</v>
      </c>
      <c r="CP398" s="181">
        <v>0</v>
      </c>
      <c r="CQ398" s="182" t="s">
        <v>467</v>
      </c>
      <c r="CR398" s="182" t="s">
        <v>467</v>
      </c>
      <c r="CS398" s="182" t="s">
        <v>467</v>
      </c>
      <c r="CT398" s="181">
        <v>0</v>
      </c>
      <c r="CU398" s="181">
        <v>0</v>
      </c>
      <c r="CV398" s="181">
        <v>0</v>
      </c>
      <c r="CW398" s="181">
        <v>0</v>
      </c>
      <c r="CX398" s="181">
        <v>0</v>
      </c>
      <c r="CY398" s="181">
        <v>0</v>
      </c>
      <c r="CZ398" s="182" t="s">
        <v>467</v>
      </c>
      <c r="DA398" s="182" t="s">
        <v>467</v>
      </c>
      <c r="DB398" s="182" t="s">
        <v>467</v>
      </c>
      <c r="DC398" s="181">
        <v>0</v>
      </c>
      <c r="DD398" s="181">
        <v>0</v>
      </c>
      <c r="DE398" s="181">
        <v>0</v>
      </c>
      <c r="DF398" s="181">
        <v>0</v>
      </c>
      <c r="DG398" s="183">
        <v>0</v>
      </c>
    </row>
    <row r="399" spans="1:111">
      <c r="A399" s="334" t="s">
        <v>1169</v>
      </c>
      <c r="B399" s="335" t="s">
        <v>504</v>
      </c>
      <c r="C399" s="335" t="s">
        <v>504</v>
      </c>
      <c r="D399" s="184" t="s">
        <v>625</v>
      </c>
      <c r="E399" s="181">
        <v>1664070</v>
      </c>
      <c r="F399" s="181">
        <v>1412854</v>
      </c>
      <c r="G399" s="181">
        <v>481064</v>
      </c>
      <c r="H399" s="181">
        <v>359424</v>
      </c>
      <c r="I399" s="181">
        <v>519306</v>
      </c>
      <c r="J399" s="181">
        <v>40999</v>
      </c>
      <c r="K399" s="181">
        <v>0</v>
      </c>
      <c r="L399" s="181">
        <v>0</v>
      </c>
      <c r="M399" s="181">
        <v>0</v>
      </c>
      <c r="N399" s="181">
        <v>0</v>
      </c>
      <c r="O399" s="181">
        <v>0</v>
      </c>
      <c r="P399" s="181">
        <v>12061</v>
      </c>
      <c r="Q399" s="181">
        <v>0</v>
      </c>
      <c r="R399" s="181">
        <v>0</v>
      </c>
      <c r="S399" s="181">
        <v>0</v>
      </c>
      <c r="T399" s="181">
        <v>244776</v>
      </c>
      <c r="U399" s="181">
        <v>20073.2</v>
      </c>
      <c r="V399" s="181">
        <v>0</v>
      </c>
      <c r="W399" s="181">
        <v>0</v>
      </c>
      <c r="X399" s="181">
        <v>0</v>
      </c>
      <c r="Y399" s="181">
        <v>0</v>
      </c>
      <c r="Z399" s="181">
        <v>0</v>
      </c>
      <c r="AA399" s="181">
        <v>40336.800000000003</v>
      </c>
      <c r="AB399" s="181">
        <v>0</v>
      </c>
      <c r="AC399" s="181">
        <v>0</v>
      </c>
      <c r="AD399" s="181">
        <v>0</v>
      </c>
      <c r="AE399" s="181">
        <v>0</v>
      </c>
      <c r="AF399" s="181">
        <v>0</v>
      </c>
      <c r="AG399" s="181">
        <v>0</v>
      </c>
      <c r="AH399" s="181">
        <v>0</v>
      </c>
      <c r="AI399" s="181">
        <v>0</v>
      </c>
      <c r="AJ399" s="181">
        <v>0</v>
      </c>
      <c r="AK399" s="181">
        <v>0</v>
      </c>
      <c r="AL399" s="181">
        <v>0</v>
      </c>
      <c r="AM399" s="181">
        <v>0</v>
      </c>
      <c r="AN399" s="181">
        <v>0</v>
      </c>
      <c r="AO399" s="181">
        <v>0</v>
      </c>
      <c r="AP399" s="181">
        <v>21926</v>
      </c>
      <c r="AQ399" s="181">
        <v>0</v>
      </c>
      <c r="AR399" s="181">
        <v>10741.8</v>
      </c>
      <c r="AS399" s="181">
        <v>134058.20000000001</v>
      </c>
      <c r="AT399" s="181">
        <v>0</v>
      </c>
      <c r="AU399" s="181">
        <v>17640</v>
      </c>
      <c r="AV399" s="181">
        <v>6440</v>
      </c>
      <c r="AW399" s="181">
        <v>0</v>
      </c>
      <c r="AX399" s="181">
        <v>0</v>
      </c>
      <c r="AY399" s="181">
        <v>0</v>
      </c>
      <c r="AZ399" s="181">
        <v>0</v>
      </c>
      <c r="BA399" s="181">
        <v>0</v>
      </c>
      <c r="BB399" s="181">
        <v>0</v>
      </c>
      <c r="BC399" s="181">
        <v>0</v>
      </c>
      <c r="BD399" s="181">
        <v>0</v>
      </c>
      <c r="BE399" s="181">
        <v>2300</v>
      </c>
      <c r="BF399" s="181">
        <v>0</v>
      </c>
      <c r="BG399" s="181">
        <v>4140</v>
      </c>
      <c r="BH399" s="181">
        <v>0</v>
      </c>
      <c r="BI399" s="181">
        <v>0</v>
      </c>
      <c r="BJ399" s="181">
        <v>0</v>
      </c>
      <c r="BK399" s="181">
        <v>0</v>
      </c>
      <c r="BL399" s="181">
        <v>0</v>
      </c>
      <c r="BM399" s="182" t="s">
        <v>467</v>
      </c>
      <c r="BN399" s="182" t="s">
        <v>467</v>
      </c>
      <c r="BO399" s="182" t="s">
        <v>467</v>
      </c>
      <c r="BP399" s="182" t="s">
        <v>467</v>
      </c>
      <c r="BQ399" s="182" t="s">
        <v>467</v>
      </c>
      <c r="BR399" s="182" t="s">
        <v>467</v>
      </c>
      <c r="BS399" s="182" t="s">
        <v>467</v>
      </c>
      <c r="BT399" s="182" t="s">
        <v>467</v>
      </c>
      <c r="BU399" s="182" t="s">
        <v>467</v>
      </c>
      <c r="BV399" s="182" t="s">
        <v>467</v>
      </c>
      <c r="BW399" s="182" t="s">
        <v>467</v>
      </c>
      <c r="BX399" s="182" t="s">
        <v>467</v>
      </c>
      <c r="BY399" s="182" t="s">
        <v>467</v>
      </c>
      <c r="BZ399" s="181">
        <v>0</v>
      </c>
      <c r="CA399" s="181">
        <v>0</v>
      </c>
      <c r="CB399" s="181">
        <v>0</v>
      </c>
      <c r="CC399" s="181">
        <v>0</v>
      </c>
      <c r="CD399" s="181">
        <v>0</v>
      </c>
      <c r="CE399" s="181">
        <v>0</v>
      </c>
      <c r="CF399" s="181">
        <v>0</v>
      </c>
      <c r="CG399" s="181">
        <v>0</v>
      </c>
      <c r="CH399" s="181">
        <v>0</v>
      </c>
      <c r="CI399" s="181">
        <v>0</v>
      </c>
      <c r="CJ399" s="181">
        <v>0</v>
      </c>
      <c r="CK399" s="181">
        <v>0</v>
      </c>
      <c r="CL399" s="181">
        <v>0</v>
      </c>
      <c r="CM399" s="181">
        <v>0</v>
      </c>
      <c r="CN399" s="181">
        <v>0</v>
      </c>
      <c r="CO399" s="181">
        <v>0</v>
      </c>
      <c r="CP399" s="181">
        <v>0</v>
      </c>
      <c r="CQ399" s="182" t="s">
        <v>467</v>
      </c>
      <c r="CR399" s="182" t="s">
        <v>467</v>
      </c>
      <c r="CS399" s="182" t="s">
        <v>467</v>
      </c>
      <c r="CT399" s="181">
        <v>0</v>
      </c>
      <c r="CU399" s="181">
        <v>0</v>
      </c>
      <c r="CV399" s="181">
        <v>0</v>
      </c>
      <c r="CW399" s="181">
        <v>0</v>
      </c>
      <c r="CX399" s="181">
        <v>0</v>
      </c>
      <c r="CY399" s="181">
        <v>0</v>
      </c>
      <c r="CZ399" s="182" t="s">
        <v>467</v>
      </c>
      <c r="DA399" s="182" t="s">
        <v>467</v>
      </c>
      <c r="DB399" s="182" t="s">
        <v>467</v>
      </c>
      <c r="DC399" s="181">
        <v>0</v>
      </c>
      <c r="DD399" s="181">
        <v>0</v>
      </c>
      <c r="DE399" s="181">
        <v>0</v>
      </c>
      <c r="DF399" s="181">
        <v>0</v>
      </c>
      <c r="DG399" s="183">
        <v>0</v>
      </c>
    </row>
    <row r="400" spans="1:111">
      <c r="A400" s="334" t="s">
        <v>1170</v>
      </c>
      <c r="B400" s="335" t="s">
        <v>504</v>
      </c>
      <c r="C400" s="335" t="s">
        <v>504</v>
      </c>
      <c r="D400" s="184" t="s">
        <v>638</v>
      </c>
      <c r="E400" s="181">
        <v>14600</v>
      </c>
      <c r="F400" s="181">
        <v>0</v>
      </c>
      <c r="G400" s="181">
        <v>0</v>
      </c>
      <c r="H400" s="181">
        <v>0</v>
      </c>
      <c r="I400" s="181">
        <v>0</v>
      </c>
      <c r="J400" s="181">
        <v>0</v>
      </c>
      <c r="K400" s="181">
        <v>0</v>
      </c>
      <c r="L400" s="181">
        <v>0</v>
      </c>
      <c r="M400" s="181">
        <v>0</v>
      </c>
      <c r="N400" s="181">
        <v>0</v>
      </c>
      <c r="O400" s="181">
        <v>0</v>
      </c>
      <c r="P400" s="181">
        <v>0</v>
      </c>
      <c r="Q400" s="181">
        <v>0</v>
      </c>
      <c r="R400" s="181">
        <v>0</v>
      </c>
      <c r="S400" s="181">
        <v>0</v>
      </c>
      <c r="T400" s="181">
        <v>14600</v>
      </c>
      <c r="U400" s="181">
        <v>14100</v>
      </c>
      <c r="V400" s="181">
        <v>500</v>
      </c>
      <c r="W400" s="181">
        <v>0</v>
      </c>
      <c r="X400" s="181">
        <v>0</v>
      </c>
      <c r="Y400" s="181">
        <v>0</v>
      </c>
      <c r="Z400" s="181">
        <v>0</v>
      </c>
      <c r="AA400" s="181">
        <v>0</v>
      </c>
      <c r="AB400" s="181">
        <v>0</v>
      </c>
      <c r="AC400" s="181">
        <v>0</v>
      </c>
      <c r="AD400" s="181">
        <v>0</v>
      </c>
      <c r="AE400" s="181">
        <v>0</v>
      </c>
      <c r="AF400" s="181">
        <v>0</v>
      </c>
      <c r="AG400" s="181">
        <v>0</v>
      </c>
      <c r="AH400" s="181">
        <v>0</v>
      </c>
      <c r="AI400" s="181">
        <v>0</v>
      </c>
      <c r="AJ400" s="181">
        <v>0</v>
      </c>
      <c r="AK400" s="181">
        <v>0</v>
      </c>
      <c r="AL400" s="181">
        <v>0</v>
      </c>
      <c r="AM400" s="181">
        <v>0</v>
      </c>
      <c r="AN400" s="181">
        <v>0</v>
      </c>
      <c r="AO400" s="181">
        <v>0</v>
      </c>
      <c r="AP400" s="181">
        <v>0</v>
      </c>
      <c r="AQ400" s="181">
        <v>0</v>
      </c>
      <c r="AR400" s="181">
        <v>0</v>
      </c>
      <c r="AS400" s="181">
        <v>0</v>
      </c>
      <c r="AT400" s="181">
        <v>0</v>
      </c>
      <c r="AU400" s="181">
        <v>0</v>
      </c>
      <c r="AV400" s="181">
        <v>0</v>
      </c>
      <c r="AW400" s="181">
        <v>0</v>
      </c>
      <c r="AX400" s="181">
        <v>0</v>
      </c>
      <c r="AY400" s="181">
        <v>0</v>
      </c>
      <c r="AZ400" s="181">
        <v>0</v>
      </c>
      <c r="BA400" s="181">
        <v>0</v>
      </c>
      <c r="BB400" s="181">
        <v>0</v>
      </c>
      <c r="BC400" s="181">
        <v>0</v>
      </c>
      <c r="BD400" s="181">
        <v>0</v>
      </c>
      <c r="BE400" s="181">
        <v>0</v>
      </c>
      <c r="BF400" s="181">
        <v>0</v>
      </c>
      <c r="BG400" s="181">
        <v>0</v>
      </c>
      <c r="BH400" s="181">
        <v>0</v>
      </c>
      <c r="BI400" s="181">
        <v>0</v>
      </c>
      <c r="BJ400" s="181">
        <v>0</v>
      </c>
      <c r="BK400" s="181">
        <v>0</v>
      </c>
      <c r="BL400" s="181">
        <v>0</v>
      </c>
      <c r="BM400" s="182" t="s">
        <v>467</v>
      </c>
      <c r="BN400" s="182" t="s">
        <v>467</v>
      </c>
      <c r="BO400" s="182" t="s">
        <v>467</v>
      </c>
      <c r="BP400" s="182" t="s">
        <v>467</v>
      </c>
      <c r="BQ400" s="182" t="s">
        <v>467</v>
      </c>
      <c r="BR400" s="182" t="s">
        <v>467</v>
      </c>
      <c r="BS400" s="182" t="s">
        <v>467</v>
      </c>
      <c r="BT400" s="182" t="s">
        <v>467</v>
      </c>
      <c r="BU400" s="182" t="s">
        <v>467</v>
      </c>
      <c r="BV400" s="182" t="s">
        <v>467</v>
      </c>
      <c r="BW400" s="182" t="s">
        <v>467</v>
      </c>
      <c r="BX400" s="182" t="s">
        <v>467</v>
      </c>
      <c r="BY400" s="182" t="s">
        <v>467</v>
      </c>
      <c r="BZ400" s="181">
        <v>0</v>
      </c>
      <c r="CA400" s="181">
        <v>0</v>
      </c>
      <c r="CB400" s="181">
        <v>0</v>
      </c>
      <c r="CC400" s="181">
        <v>0</v>
      </c>
      <c r="CD400" s="181">
        <v>0</v>
      </c>
      <c r="CE400" s="181">
        <v>0</v>
      </c>
      <c r="CF400" s="181">
        <v>0</v>
      </c>
      <c r="CG400" s="181">
        <v>0</v>
      </c>
      <c r="CH400" s="181">
        <v>0</v>
      </c>
      <c r="CI400" s="181">
        <v>0</v>
      </c>
      <c r="CJ400" s="181">
        <v>0</v>
      </c>
      <c r="CK400" s="181">
        <v>0</v>
      </c>
      <c r="CL400" s="181">
        <v>0</v>
      </c>
      <c r="CM400" s="181">
        <v>0</v>
      </c>
      <c r="CN400" s="181">
        <v>0</v>
      </c>
      <c r="CO400" s="181">
        <v>0</v>
      </c>
      <c r="CP400" s="181">
        <v>0</v>
      </c>
      <c r="CQ400" s="182" t="s">
        <v>467</v>
      </c>
      <c r="CR400" s="182" t="s">
        <v>467</v>
      </c>
      <c r="CS400" s="182" t="s">
        <v>467</v>
      </c>
      <c r="CT400" s="181">
        <v>0</v>
      </c>
      <c r="CU400" s="181">
        <v>0</v>
      </c>
      <c r="CV400" s="181">
        <v>0</v>
      </c>
      <c r="CW400" s="181">
        <v>0</v>
      </c>
      <c r="CX400" s="181">
        <v>0</v>
      </c>
      <c r="CY400" s="181">
        <v>0</v>
      </c>
      <c r="CZ400" s="182" t="s">
        <v>467</v>
      </c>
      <c r="DA400" s="182" t="s">
        <v>467</v>
      </c>
      <c r="DB400" s="182" t="s">
        <v>467</v>
      </c>
      <c r="DC400" s="181">
        <v>0</v>
      </c>
      <c r="DD400" s="181">
        <v>0</v>
      </c>
      <c r="DE400" s="181">
        <v>0</v>
      </c>
      <c r="DF400" s="181">
        <v>0</v>
      </c>
      <c r="DG400" s="183">
        <v>0</v>
      </c>
    </row>
    <row r="401" spans="1:111">
      <c r="A401" s="334" t="s">
        <v>1171</v>
      </c>
      <c r="B401" s="335" t="s">
        <v>504</v>
      </c>
      <c r="C401" s="335" t="s">
        <v>504</v>
      </c>
      <c r="D401" s="184" t="s">
        <v>1172</v>
      </c>
      <c r="E401" s="181">
        <v>26000</v>
      </c>
      <c r="F401" s="181">
        <v>0</v>
      </c>
      <c r="G401" s="181">
        <v>0</v>
      </c>
      <c r="H401" s="181">
        <v>0</v>
      </c>
      <c r="I401" s="181">
        <v>0</v>
      </c>
      <c r="J401" s="181">
        <v>0</v>
      </c>
      <c r="K401" s="181">
        <v>0</v>
      </c>
      <c r="L401" s="181">
        <v>0</v>
      </c>
      <c r="M401" s="181">
        <v>0</v>
      </c>
      <c r="N401" s="181">
        <v>0</v>
      </c>
      <c r="O401" s="181">
        <v>0</v>
      </c>
      <c r="P401" s="181">
        <v>0</v>
      </c>
      <c r="Q401" s="181">
        <v>0</v>
      </c>
      <c r="R401" s="181">
        <v>0</v>
      </c>
      <c r="S401" s="181">
        <v>0</v>
      </c>
      <c r="T401" s="181">
        <v>26000</v>
      </c>
      <c r="U401" s="181">
        <v>0</v>
      </c>
      <c r="V401" s="181">
        <v>0</v>
      </c>
      <c r="W401" s="181">
        <v>0</v>
      </c>
      <c r="X401" s="181">
        <v>0</v>
      </c>
      <c r="Y401" s="181">
        <v>0</v>
      </c>
      <c r="Z401" s="181">
        <v>0</v>
      </c>
      <c r="AA401" s="181">
        <v>0</v>
      </c>
      <c r="AB401" s="181">
        <v>0</v>
      </c>
      <c r="AC401" s="181">
        <v>0</v>
      </c>
      <c r="AD401" s="181">
        <v>0</v>
      </c>
      <c r="AE401" s="181">
        <v>0</v>
      </c>
      <c r="AF401" s="181">
        <v>0</v>
      </c>
      <c r="AG401" s="181">
        <v>0</v>
      </c>
      <c r="AH401" s="181">
        <v>0</v>
      </c>
      <c r="AI401" s="181">
        <v>0</v>
      </c>
      <c r="AJ401" s="181">
        <v>0</v>
      </c>
      <c r="AK401" s="181">
        <v>0</v>
      </c>
      <c r="AL401" s="181">
        <v>0</v>
      </c>
      <c r="AM401" s="181">
        <v>0</v>
      </c>
      <c r="AN401" s="181">
        <v>0</v>
      </c>
      <c r="AO401" s="181">
        <v>0</v>
      </c>
      <c r="AP401" s="181">
        <v>0</v>
      </c>
      <c r="AQ401" s="181">
        <v>0</v>
      </c>
      <c r="AR401" s="181">
        <v>0</v>
      </c>
      <c r="AS401" s="181">
        <v>0</v>
      </c>
      <c r="AT401" s="181">
        <v>0</v>
      </c>
      <c r="AU401" s="181">
        <v>26000</v>
      </c>
      <c r="AV401" s="181">
        <v>0</v>
      </c>
      <c r="AW401" s="181">
        <v>0</v>
      </c>
      <c r="AX401" s="181">
        <v>0</v>
      </c>
      <c r="AY401" s="181">
        <v>0</v>
      </c>
      <c r="AZ401" s="181">
        <v>0</v>
      </c>
      <c r="BA401" s="181">
        <v>0</v>
      </c>
      <c r="BB401" s="181">
        <v>0</v>
      </c>
      <c r="BC401" s="181">
        <v>0</v>
      </c>
      <c r="BD401" s="181">
        <v>0</v>
      </c>
      <c r="BE401" s="181">
        <v>0</v>
      </c>
      <c r="BF401" s="181">
        <v>0</v>
      </c>
      <c r="BG401" s="181">
        <v>0</v>
      </c>
      <c r="BH401" s="181">
        <v>0</v>
      </c>
      <c r="BI401" s="181">
        <v>0</v>
      </c>
      <c r="BJ401" s="181">
        <v>0</v>
      </c>
      <c r="BK401" s="181">
        <v>0</v>
      </c>
      <c r="BL401" s="181">
        <v>0</v>
      </c>
      <c r="BM401" s="182" t="s">
        <v>467</v>
      </c>
      <c r="BN401" s="182" t="s">
        <v>467</v>
      </c>
      <c r="BO401" s="182" t="s">
        <v>467</v>
      </c>
      <c r="BP401" s="182" t="s">
        <v>467</v>
      </c>
      <c r="BQ401" s="182" t="s">
        <v>467</v>
      </c>
      <c r="BR401" s="182" t="s">
        <v>467</v>
      </c>
      <c r="BS401" s="182" t="s">
        <v>467</v>
      </c>
      <c r="BT401" s="182" t="s">
        <v>467</v>
      </c>
      <c r="BU401" s="182" t="s">
        <v>467</v>
      </c>
      <c r="BV401" s="182" t="s">
        <v>467</v>
      </c>
      <c r="BW401" s="182" t="s">
        <v>467</v>
      </c>
      <c r="BX401" s="182" t="s">
        <v>467</v>
      </c>
      <c r="BY401" s="182" t="s">
        <v>467</v>
      </c>
      <c r="BZ401" s="181">
        <v>0</v>
      </c>
      <c r="CA401" s="181">
        <v>0</v>
      </c>
      <c r="CB401" s="181">
        <v>0</v>
      </c>
      <c r="CC401" s="181">
        <v>0</v>
      </c>
      <c r="CD401" s="181">
        <v>0</v>
      </c>
      <c r="CE401" s="181">
        <v>0</v>
      </c>
      <c r="CF401" s="181">
        <v>0</v>
      </c>
      <c r="CG401" s="181">
        <v>0</v>
      </c>
      <c r="CH401" s="181">
        <v>0</v>
      </c>
      <c r="CI401" s="181">
        <v>0</v>
      </c>
      <c r="CJ401" s="181">
        <v>0</v>
      </c>
      <c r="CK401" s="181">
        <v>0</v>
      </c>
      <c r="CL401" s="181">
        <v>0</v>
      </c>
      <c r="CM401" s="181">
        <v>0</v>
      </c>
      <c r="CN401" s="181">
        <v>0</v>
      </c>
      <c r="CO401" s="181">
        <v>0</v>
      </c>
      <c r="CP401" s="181">
        <v>0</v>
      </c>
      <c r="CQ401" s="182" t="s">
        <v>467</v>
      </c>
      <c r="CR401" s="182" t="s">
        <v>467</v>
      </c>
      <c r="CS401" s="182" t="s">
        <v>467</v>
      </c>
      <c r="CT401" s="181">
        <v>0</v>
      </c>
      <c r="CU401" s="181">
        <v>0</v>
      </c>
      <c r="CV401" s="181">
        <v>0</v>
      </c>
      <c r="CW401" s="181">
        <v>0</v>
      </c>
      <c r="CX401" s="181">
        <v>0</v>
      </c>
      <c r="CY401" s="181">
        <v>0</v>
      </c>
      <c r="CZ401" s="182" t="s">
        <v>467</v>
      </c>
      <c r="DA401" s="182" t="s">
        <v>467</v>
      </c>
      <c r="DB401" s="182" t="s">
        <v>467</v>
      </c>
      <c r="DC401" s="181">
        <v>0</v>
      </c>
      <c r="DD401" s="181">
        <v>0</v>
      </c>
      <c r="DE401" s="181">
        <v>0</v>
      </c>
      <c r="DF401" s="181">
        <v>0</v>
      </c>
      <c r="DG401" s="183">
        <v>0</v>
      </c>
    </row>
    <row r="402" spans="1:111">
      <c r="A402" s="334" t="s">
        <v>1173</v>
      </c>
      <c r="B402" s="335" t="s">
        <v>504</v>
      </c>
      <c r="C402" s="335" t="s">
        <v>504</v>
      </c>
      <c r="D402" s="184" t="s">
        <v>1174</v>
      </c>
      <c r="E402" s="181">
        <v>344277</v>
      </c>
      <c r="F402" s="181">
        <v>320345</v>
      </c>
      <c r="G402" s="181">
        <v>137340</v>
      </c>
      <c r="H402" s="181">
        <v>0</v>
      </c>
      <c r="I402" s="181">
        <v>0</v>
      </c>
      <c r="J402" s="181">
        <v>20000</v>
      </c>
      <c r="K402" s="181">
        <v>111684</v>
      </c>
      <c r="L402" s="181">
        <v>0</v>
      </c>
      <c r="M402" s="181">
        <v>0</v>
      </c>
      <c r="N402" s="181">
        <v>0</v>
      </c>
      <c r="O402" s="181">
        <v>0</v>
      </c>
      <c r="P402" s="181">
        <v>1321</v>
      </c>
      <c r="Q402" s="181">
        <v>0</v>
      </c>
      <c r="R402" s="181">
        <v>0</v>
      </c>
      <c r="S402" s="181">
        <v>50000</v>
      </c>
      <c r="T402" s="181">
        <v>23932</v>
      </c>
      <c r="U402" s="181">
        <v>11050</v>
      </c>
      <c r="V402" s="181">
        <v>0</v>
      </c>
      <c r="W402" s="181">
        <v>0</v>
      </c>
      <c r="X402" s="181">
        <v>0</v>
      </c>
      <c r="Y402" s="181">
        <v>0</v>
      </c>
      <c r="Z402" s="181">
        <v>0</v>
      </c>
      <c r="AA402" s="181">
        <v>0</v>
      </c>
      <c r="AB402" s="181">
        <v>0</v>
      </c>
      <c r="AC402" s="181">
        <v>7200</v>
      </c>
      <c r="AD402" s="181">
        <v>0</v>
      </c>
      <c r="AE402" s="181">
        <v>0</v>
      </c>
      <c r="AF402" s="181">
        <v>0</v>
      </c>
      <c r="AG402" s="181">
        <v>0</v>
      </c>
      <c r="AH402" s="181">
        <v>0</v>
      </c>
      <c r="AI402" s="181">
        <v>0</v>
      </c>
      <c r="AJ402" s="181">
        <v>0</v>
      </c>
      <c r="AK402" s="181">
        <v>0</v>
      </c>
      <c r="AL402" s="181">
        <v>0</v>
      </c>
      <c r="AM402" s="181">
        <v>0</v>
      </c>
      <c r="AN402" s="181">
        <v>0</v>
      </c>
      <c r="AO402" s="181">
        <v>0</v>
      </c>
      <c r="AP402" s="181">
        <v>5282</v>
      </c>
      <c r="AQ402" s="181">
        <v>400</v>
      </c>
      <c r="AR402" s="181">
        <v>0</v>
      </c>
      <c r="AS402" s="181">
        <v>0</v>
      </c>
      <c r="AT402" s="181">
        <v>0</v>
      </c>
      <c r="AU402" s="181">
        <v>0</v>
      </c>
      <c r="AV402" s="181">
        <v>0</v>
      </c>
      <c r="AW402" s="181">
        <v>0</v>
      </c>
      <c r="AX402" s="181">
        <v>0</v>
      </c>
      <c r="AY402" s="181">
        <v>0</v>
      </c>
      <c r="AZ402" s="181">
        <v>0</v>
      </c>
      <c r="BA402" s="181">
        <v>0</v>
      </c>
      <c r="BB402" s="181">
        <v>0</v>
      </c>
      <c r="BC402" s="181">
        <v>0</v>
      </c>
      <c r="BD402" s="181">
        <v>0</v>
      </c>
      <c r="BE402" s="181">
        <v>0</v>
      </c>
      <c r="BF402" s="181">
        <v>0</v>
      </c>
      <c r="BG402" s="181">
        <v>0</v>
      </c>
      <c r="BH402" s="181">
        <v>0</v>
      </c>
      <c r="BI402" s="181">
        <v>0</v>
      </c>
      <c r="BJ402" s="181">
        <v>0</v>
      </c>
      <c r="BK402" s="181">
        <v>0</v>
      </c>
      <c r="BL402" s="181">
        <v>0</v>
      </c>
      <c r="BM402" s="182" t="s">
        <v>467</v>
      </c>
      <c r="BN402" s="182" t="s">
        <v>467</v>
      </c>
      <c r="BO402" s="182" t="s">
        <v>467</v>
      </c>
      <c r="BP402" s="182" t="s">
        <v>467</v>
      </c>
      <c r="BQ402" s="182" t="s">
        <v>467</v>
      </c>
      <c r="BR402" s="182" t="s">
        <v>467</v>
      </c>
      <c r="BS402" s="182" t="s">
        <v>467</v>
      </c>
      <c r="BT402" s="182" t="s">
        <v>467</v>
      </c>
      <c r="BU402" s="182" t="s">
        <v>467</v>
      </c>
      <c r="BV402" s="182" t="s">
        <v>467</v>
      </c>
      <c r="BW402" s="182" t="s">
        <v>467</v>
      </c>
      <c r="BX402" s="182" t="s">
        <v>467</v>
      </c>
      <c r="BY402" s="182" t="s">
        <v>467</v>
      </c>
      <c r="BZ402" s="181">
        <v>0</v>
      </c>
      <c r="CA402" s="181">
        <v>0</v>
      </c>
      <c r="CB402" s="181">
        <v>0</v>
      </c>
      <c r="CC402" s="181">
        <v>0</v>
      </c>
      <c r="CD402" s="181">
        <v>0</v>
      </c>
      <c r="CE402" s="181">
        <v>0</v>
      </c>
      <c r="CF402" s="181">
        <v>0</v>
      </c>
      <c r="CG402" s="181">
        <v>0</v>
      </c>
      <c r="CH402" s="181">
        <v>0</v>
      </c>
      <c r="CI402" s="181">
        <v>0</v>
      </c>
      <c r="CJ402" s="181">
        <v>0</v>
      </c>
      <c r="CK402" s="181">
        <v>0</v>
      </c>
      <c r="CL402" s="181">
        <v>0</v>
      </c>
      <c r="CM402" s="181">
        <v>0</v>
      </c>
      <c r="CN402" s="181">
        <v>0</v>
      </c>
      <c r="CO402" s="181">
        <v>0</v>
      </c>
      <c r="CP402" s="181">
        <v>0</v>
      </c>
      <c r="CQ402" s="182" t="s">
        <v>467</v>
      </c>
      <c r="CR402" s="182" t="s">
        <v>467</v>
      </c>
      <c r="CS402" s="182" t="s">
        <v>467</v>
      </c>
      <c r="CT402" s="181">
        <v>0</v>
      </c>
      <c r="CU402" s="181">
        <v>0</v>
      </c>
      <c r="CV402" s="181">
        <v>0</v>
      </c>
      <c r="CW402" s="181">
        <v>0</v>
      </c>
      <c r="CX402" s="181">
        <v>0</v>
      </c>
      <c r="CY402" s="181">
        <v>0</v>
      </c>
      <c r="CZ402" s="182" t="s">
        <v>467</v>
      </c>
      <c r="DA402" s="182" t="s">
        <v>467</v>
      </c>
      <c r="DB402" s="182" t="s">
        <v>467</v>
      </c>
      <c r="DC402" s="181">
        <v>0</v>
      </c>
      <c r="DD402" s="181">
        <v>0</v>
      </c>
      <c r="DE402" s="181">
        <v>0</v>
      </c>
      <c r="DF402" s="181">
        <v>0</v>
      </c>
      <c r="DG402" s="183">
        <v>0</v>
      </c>
    </row>
    <row r="403" spans="1:111">
      <c r="A403" s="334" t="s">
        <v>1175</v>
      </c>
      <c r="B403" s="335" t="s">
        <v>504</v>
      </c>
      <c r="C403" s="335" t="s">
        <v>504</v>
      </c>
      <c r="D403" s="184" t="s">
        <v>625</v>
      </c>
      <c r="E403" s="181">
        <v>5282</v>
      </c>
      <c r="F403" s="181">
        <v>0</v>
      </c>
      <c r="G403" s="181">
        <v>0</v>
      </c>
      <c r="H403" s="181">
        <v>0</v>
      </c>
      <c r="I403" s="181">
        <v>0</v>
      </c>
      <c r="J403" s="181">
        <v>0</v>
      </c>
      <c r="K403" s="181">
        <v>0</v>
      </c>
      <c r="L403" s="181">
        <v>0</v>
      </c>
      <c r="M403" s="181">
        <v>0</v>
      </c>
      <c r="N403" s="181">
        <v>0</v>
      </c>
      <c r="O403" s="181">
        <v>0</v>
      </c>
      <c r="P403" s="181">
        <v>0</v>
      </c>
      <c r="Q403" s="181">
        <v>0</v>
      </c>
      <c r="R403" s="181">
        <v>0</v>
      </c>
      <c r="S403" s="181">
        <v>0</v>
      </c>
      <c r="T403" s="181">
        <v>5282</v>
      </c>
      <c r="U403" s="181">
        <v>0</v>
      </c>
      <c r="V403" s="181">
        <v>0</v>
      </c>
      <c r="W403" s="181">
        <v>0</v>
      </c>
      <c r="X403" s="181">
        <v>0</v>
      </c>
      <c r="Y403" s="181">
        <v>0</v>
      </c>
      <c r="Z403" s="181">
        <v>0</v>
      </c>
      <c r="AA403" s="181">
        <v>0</v>
      </c>
      <c r="AB403" s="181">
        <v>0</v>
      </c>
      <c r="AC403" s="181">
        <v>0</v>
      </c>
      <c r="AD403" s="181">
        <v>0</v>
      </c>
      <c r="AE403" s="181">
        <v>0</v>
      </c>
      <c r="AF403" s="181">
        <v>0</v>
      </c>
      <c r="AG403" s="181">
        <v>0</v>
      </c>
      <c r="AH403" s="181">
        <v>0</v>
      </c>
      <c r="AI403" s="181">
        <v>0</v>
      </c>
      <c r="AJ403" s="181">
        <v>0</v>
      </c>
      <c r="AK403" s="181">
        <v>0</v>
      </c>
      <c r="AL403" s="181">
        <v>0</v>
      </c>
      <c r="AM403" s="181">
        <v>0</v>
      </c>
      <c r="AN403" s="181">
        <v>0</v>
      </c>
      <c r="AO403" s="181">
        <v>0</v>
      </c>
      <c r="AP403" s="181">
        <v>5282</v>
      </c>
      <c r="AQ403" s="181">
        <v>0</v>
      </c>
      <c r="AR403" s="181">
        <v>0</v>
      </c>
      <c r="AS403" s="181">
        <v>0</v>
      </c>
      <c r="AT403" s="181">
        <v>0</v>
      </c>
      <c r="AU403" s="181">
        <v>0</v>
      </c>
      <c r="AV403" s="181">
        <v>0</v>
      </c>
      <c r="AW403" s="181">
        <v>0</v>
      </c>
      <c r="AX403" s="181">
        <v>0</v>
      </c>
      <c r="AY403" s="181">
        <v>0</v>
      </c>
      <c r="AZ403" s="181">
        <v>0</v>
      </c>
      <c r="BA403" s="181">
        <v>0</v>
      </c>
      <c r="BB403" s="181">
        <v>0</v>
      </c>
      <c r="BC403" s="181">
        <v>0</v>
      </c>
      <c r="BD403" s="181">
        <v>0</v>
      </c>
      <c r="BE403" s="181">
        <v>0</v>
      </c>
      <c r="BF403" s="181">
        <v>0</v>
      </c>
      <c r="BG403" s="181">
        <v>0</v>
      </c>
      <c r="BH403" s="181">
        <v>0</v>
      </c>
      <c r="BI403" s="181">
        <v>0</v>
      </c>
      <c r="BJ403" s="181">
        <v>0</v>
      </c>
      <c r="BK403" s="181">
        <v>0</v>
      </c>
      <c r="BL403" s="181">
        <v>0</v>
      </c>
      <c r="BM403" s="182" t="s">
        <v>467</v>
      </c>
      <c r="BN403" s="182" t="s">
        <v>467</v>
      </c>
      <c r="BO403" s="182" t="s">
        <v>467</v>
      </c>
      <c r="BP403" s="182" t="s">
        <v>467</v>
      </c>
      <c r="BQ403" s="182" t="s">
        <v>467</v>
      </c>
      <c r="BR403" s="182" t="s">
        <v>467</v>
      </c>
      <c r="BS403" s="182" t="s">
        <v>467</v>
      </c>
      <c r="BT403" s="182" t="s">
        <v>467</v>
      </c>
      <c r="BU403" s="182" t="s">
        <v>467</v>
      </c>
      <c r="BV403" s="182" t="s">
        <v>467</v>
      </c>
      <c r="BW403" s="182" t="s">
        <v>467</v>
      </c>
      <c r="BX403" s="182" t="s">
        <v>467</v>
      </c>
      <c r="BY403" s="182" t="s">
        <v>467</v>
      </c>
      <c r="BZ403" s="181">
        <v>0</v>
      </c>
      <c r="CA403" s="181">
        <v>0</v>
      </c>
      <c r="CB403" s="181">
        <v>0</v>
      </c>
      <c r="CC403" s="181">
        <v>0</v>
      </c>
      <c r="CD403" s="181">
        <v>0</v>
      </c>
      <c r="CE403" s="181">
        <v>0</v>
      </c>
      <c r="CF403" s="181">
        <v>0</v>
      </c>
      <c r="CG403" s="181">
        <v>0</v>
      </c>
      <c r="CH403" s="181">
        <v>0</v>
      </c>
      <c r="CI403" s="181">
        <v>0</v>
      </c>
      <c r="CJ403" s="181">
        <v>0</v>
      </c>
      <c r="CK403" s="181">
        <v>0</v>
      </c>
      <c r="CL403" s="181">
        <v>0</v>
      </c>
      <c r="CM403" s="181">
        <v>0</v>
      </c>
      <c r="CN403" s="181">
        <v>0</v>
      </c>
      <c r="CO403" s="181">
        <v>0</v>
      </c>
      <c r="CP403" s="181">
        <v>0</v>
      </c>
      <c r="CQ403" s="182" t="s">
        <v>467</v>
      </c>
      <c r="CR403" s="182" t="s">
        <v>467</v>
      </c>
      <c r="CS403" s="182" t="s">
        <v>467</v>
      </c>
      <c r="CT403" s="181">
        <v>0</v>
      </c>
      <c r="CU403" s="181">
        <v>0</v>
      </c>
      <c r="CV403" s="181">
        <v>0</v>
      </c>
      <c r="CW403" s="181">
        <v>0</v>
      </c>
      <c r="CX403" s="181">
        <v>0</v>
      </c>
      <c r="CY403" s="181">
        <v>0</v>
      </c>
      <c r="CZ403" s="182" t="s">
        <v>467</v>
      </c>
      <c r="DA403" s="182" t="s">
        <v>467</v>
      </c>
      <c r="DB403" s="182" t="s">
        <v>467</v>
      </c>
      <c r="DC403" s="181">
        <v>0</v>
      </c>
      <c r="DD403" s="181">
        <v>0</v>
      </c>
      <c r="DE403" s="181">
        <v>0</v>
      </c>
      <c r="DF403" s="181">
        <v>0</v>
      </c>
      <c r="DG403" s="183">
        <v>0</v>
      </c>
    </row>
    <row r="404" spans="1:111">
      <c r="A404" s="334" t="s">
        <v>1176</v>
      </c>
      <c r="B404" s="335" t="s">
        <v>504</v>
      </c>
      <c r="C404" s="335" t="s">
        <v>504</v>
      </c>
      <c r="D404" s="184" t="s">
        <v>1177</v>
      </c>
      <c r="E404" s="181">
        <v>338995</v>
      </c>
      <c r="F404" s="181">
        <v>320345</v>
      </c>
      <c r="G404" s="181">
        <v>137340</v>
      </c>
      <c r="H404" s="181">
        <v>0</v>
      </c>
      <c r="I404" s="181">
        <v>0</v>
      </c>
      <c r="J404" s="181">
        <v>20000</v>
      </c>
      <c r="K404" s="181">
        <v>111684</v>
      </c>
      <c r="L404" s="181">
        <v>0</v>
      </c>
      <c r="M404" s="181">
        <v>0</v>
      </c>
      <c r="N404" s="181">
        <v>0</v>
      </c>
      <c r="O404" s="181">
        <v>0</v>
      </c>
      <c r="P404" s="181">
        <v>1321</v>
      </c>
      <c r="Q404" s="181">
        <v>0</v>
      </c>
      <c r="R404" s="181">
        <v>0</v>
      </c>
      <c r="S404" s="181">
        <v>50000</v>
      </c>
      <c r="T404" s="181">
        <v>18650</v>
      </c>
      <c r="U404" s="181">
        <v>11050</v>
      </c>
      <c r="V404" s="181">
        <v>0</v>
      </c>
      <c r="W404" s="181">
        <v>0</v>
      </c>
      <c r="X404" s="181">
        <v>0</v>
      </c>
      <c r="Y404" s="181">
        <v>0</v>
      </c>
      <c r="Z404" s="181">
        <v>0</v>
      </c>
      <c r="AA404" s="181">
        <v>0</v>
      </c>
      <c r="AB404" s="181">
        <v>0</v>
      </c>
      <c r="AC404" s="181">
        <v>7200</v>
      </c>
      <c r="AD404" s="181">
        <v>0</v>
      </c>
      <c r="AE404" s="181">
        <v>0</v>
      </c>
      <c r="AF404" s="181">
        <v>0</v>
      </c>
      <c r="AG404" s="181">
        <v>0</v>
      </c>
      <c r="AH404" s="181">
        <v>0</v>
      </c>
      <c r="AI404" s="181">
        <v>0</v>
      </c>
      <c r="AJ404" s="181">
        <v>0</v>
      </c>
      <c r="AK404" s="181">
        <v>0</v>
      </c>
      <c r="AL404" s="181">
        <v>0</v>
      </c>
      <c r="AM404" s="181">
        <v>0</v>
      </c>
      <c r="AN404" s="181">
        <v>0</v>
      </c>
      <c r="AO404" s="181">
        <v>0</v>
      </c>
      <c r="AP404" s="181">
        <v>0</v>
      </c>
      <c r="AQ404" s="181">
        <v>400</v>
      </c>
      <c r="AR404" s="181">
        <v>0</v>
      </c>
      <c r="AS404" s="181">
        <v>0</v>
      </c>
      <c r="AT404" s="181">
        <v>0</v>
      </c>
      <c r="AU404" s="181">
        <v>0</v>
      </c>
      <c r="AV404" s="181">
        <v>0</v>
      </c>
      <c r="AW404" s="181">
        <v>0</v>
      </c>
      <c r="AX404" s="181">
        <v>0</v>
      </c>
      <c r="AY404" s="181">
        <v>0</v>
      </c>
      <c r="AZ404" s="181">
        <v>0</v>
      </c>
      <c r="BA404" s="181">
        <v>0</v>
      </c>
      <c r="BB404" s="181">
        <v>0</v>
      </c>
      <c r="BC404" s="181">
        <v>0</v>
      </c>
      <c r="BD404" s="181">
        <v>0</v>
      </c>
      <c r="BE404" s="181">
        <v>0</v>
      </c>
      <c r="BF404" s="181">
        <v>0</v>
      </c>
      <c r="BG404" s="181">
        <v>0</v>
      </c>
      <c r="BH404" s="181">
        <v>0</v>
      </c>
      <c r="BI404" s="181">
        <v>0</v>
      </c>
      <c r="BJ404" s="181">
        <v>0</v>
      </c>
      <c r="BK404" s="181">
        <v>0</v>
      </c>
      <c r="BL404" s="181">
        <v>0</v>
      </c>
      <c r="BM404" s="182" t="s">
        <v>467</v>
      </c>
      <c r="BN404" s="182" t="s">
        <v>467</v>
      </c>
      <c r="BO404" s="182" t="s">
        <v>467</v>
      </c>
      <c r="BP404" s="182" t="s">
        <v>467</v>
      </c>
      <c r="BQ404" s="182" t="s">
        <v>467</v>
      </c>
      <c r="BR404" s="182" t="s">
        <v>467</v>
      </c>
      <c r="BS404" s="182" t="s">
        <v>467</v>
      </c>
      <c r="BT404" s="182" t="s">
        <v>467</v>
      </c>
      <c r="BU404" s="182" t="s">
        <v>467</v>
      </c>
      <c r="BV404" s="182" t="s">
        <v>467</v>
      </c>
      <c r="BW404" s="182" t="s">
        <v>467</v>
      </c>
      <c r="BX404" s="182" t="s">
        <v>467</v>
      </c>
      <c r="BY404" s="182" t="s">
        <v>467</v>
      </c>
      <c r="BZ404" s="181">
        <v>0</v>
      </c>
      <c r="CA404" s="181">
        <v>0</v>
      </c>
      <c r="CB404" s="181">
        <v>0</v>
      </c>
      <c r="CC404" s="181">
        <v>0</v>
      </c>
      <c r="CD404" s="181">
        <v>0</v>
      </c>
      <c r="CE404" s="181">
        <v>0</v>
      </c>
      <c r="CF404" s="181">
        <v>0</v>
      </c>
      <c r="CG404" s="181">
        <v>0</v>
      </c>
      <c r="CH404" s="181">
        <v>0</v>
      </c>
      <c r="CI404" s="181">
        <v>0</v>
      </c>
      <c r="CJ404" s="181">
        <v>0</v>
      </c>
      <c r="CK404" s="181">
        <v>0</v>
      </c>
      <c r="CL404" s="181">
        <v>0</v>
      </c>
      <c r="CM404" s="181">
        <v>0</v>
      </c>
      <c r="CN404" s="181">
        <v>0</v>
      </c>
      <c r="CO404" s="181">
        <v>0</v>
      </c>
      <c r="CP404" s="181">
        <v>0</v>
      </c>
      <c r="CQ404" s="182" t="s">
        <v>467</v>
      </c>
      <c r="CR404" s="182" t="s">
        <v>467</v>
      </c>
      <c r="CS404" s="182" t="s">
        <v>467</v>
      </c>
      <c r="CT404" s="181">
        <v>0</v>
      </c>
      <c r="CU404" s="181">
        <v>0</v>
      </c>
      <c r="CV404" s="181">
        <v>0</v>
      </c>
      <c r="CW404" s="181">
        <v>0</v>
      </c>
      <c r="CX404" s="181">
        <v>0</v>
      </c>
      <c r="CY404" s="181">
        <v>0</v>
      </c>
      <c r="CZ404" s="182" t="s">
        <v>467</v>
      </c>
      <c r="DA404" s="182" t="s">
        <v>467</v>
      </c>
      <c r="DB404" s="182" t="s">
        <v>467</v>
      </c>
      <c r="DC404" s="181">
        <v>0</v>
      </c>
      <c r="DD404" s="181">
        <v>0</v>
      </c>
      <c r="DE404" s="181">
        <v>0</v>
      </c>
      <c r="DF404" s="181">
        <v>0</v>
      </c>
      <c r="DG404" s="183">
        <v>0</v>
      </c>
    </row>
    <row r="405" spans="1:111">
      <c r="A405" s="334" t="s">
        <v>1178</v>
      </c>
      <c r="B405" s="335" t="s">
        <v>504</v>
      </c>
      <c r="C405" s="335" t="s">
        <v>504</v>
      </c>
      <c r="D405" s="184" t="s">
        <v>296</v>
      </c>
      <c r="E405" s="181">
        <v>181531114.25999999</v>
      </c>
      <c r="F405" s="181">
        <v>122653939.34</v>
      </c>
      <c r="G405" s="181">
        <v>4645175.5</v>
      </c>
      <c r="H405" s="181">
        <v>2159519.7000000002</v>
      </c>
      <c r="I405" s="181">
        <v>2027818</v>
      </c>
      <c r="J405" s="181">
        <v>348658</v>
      </c>
      <c r="K405" s="181">
        <v>3589741</v>
      </c>
      <c r="L405" s="181">
        <v>1893661.9</v>
      </c>
      <c r="M405" s="181">
        <v>471933.6</v>
      </c>
      <c r="N405" s="181">
        <v>445430.6</v>
      </c>
      <c r="O405" s="181">
        <v>0</v>
      </c>
      <c r="P405" s="181">
        <v>916580.6</v>
      </c>
      <c r="Q405" s="181">
        <v>105162572.63</v>
      </c>
      <c r="R405" s="181">
        <v>0</v>
      </c>
      <c r="S405" s="181">
        <v>992847.81</v>
      </c>
      <c r="T405" s="181">
        <v>8310542.1100000003</v>
      </c>
      <c r="U405" s="181">
        <v>258121.55</v>
      </c>
      <c r="V405" s="181">
        <v>7790</v>
      </c>
      <c r="W405" s="181">
        <v>2475</v>
      </c>
      <c r="X405" s="181">
        <v>2961.2</v>
      </c>
      <c r="Y405" s="181">
        <v>1669.17</v>
      </c>
      <c r="Z405" s="181">
        <v>36434.94</v>
      </c>
      <c r="AA405" s="181">
        <v>236574.49</v>
      </c>
      <c r="AB405" s="181">
        <v>0</v>
      </c>
      <c r="AC405" s="181">
        <v>0</v>
      </c>
      <c r="AD405" s="181">
        <v>186026.5</v>
      </c>
      <c r="AE405" s="181">
        <v>0</v>
      </c>
      <c r="AF405" s="181">
        <v>2670836.77</v>
      </c>
      <c r="AG405" s="181">
        <v>0</v>
      </c>
      <c r="AH405" s="181">
        <v>9303</v>
      </c>
      <c r="AI405" s="181">
        <v>0</v>
      </c>
      <c r="AJ405" s="181">
        <v>3149</v>
      </c>
      <c r="AK405" s="181">
        <v>0</v>
      </c>
      <c r="AL405" s="181">
        <v>0</v>
      </c>
      <c r="AM405" s="181">
        <v>0</v>
      </c>
      <c r="AN405" s="181">
        <v>1400</v>
      </c>
      <c r="AO405" s="181">
        <v>0</v>
      </c>
      <c r="AP405" s="181">
        <v>212674.16</v>
      </c>
      <c r="AQ405" s="181">
        <v>0</v>
      </c>
      <c r="AR405" s="181">
        <v>65944.44</v>
      </c>
      <c r="AS405" s="181">
        <v>376350</v>
      </c>
      <c r="AT405" s="181">
        <v>3862564.16</v>
      </c>
      <c r="AU405" s="181">
        <v>376267.73</v>
      </c>
      <c r="AV405" s="181">
        <v>426957.52</v>
      </c>
      <c r="AW405" s="181">
        <v>0</v>
      </c>
      <c r="AX405" s="181">
        <v>0</v>
      </c>
      <c r="AY405" s="181">
        <v>0</v>
      </c>
      <c r="AZ405" s="181">
        <v>49800.7</v>
      </c>
      <c r="BA405" s="181">
        <v>150845.29</v>
      </c>
      <c r="BB405" s="181">
        <v>0</v>
      </c>
      <c r="BC405" s="181">
        <v>94785.32</v>
      </c>
      <c r="BD405" s="181">
        <v>0</v>
      </c>
      <c r="BE405" s="181">
        <v>0</v>
      </c>
      <c r="BF405" s="181">
        <v>0</v>
      </c>
      <c r="BG405" s="181">
        <v>131526.21</v>
      </c>
      <c r="BH405" s="181">
        <v>0</v>
      </c>
      <c r="BI405" s="181">
        <v>0</v>
      </c>
      <c r="BJ405" s="181">
        <v>0</v>
      </c>
      <c r="BK405" s="181">
        <v>0</v>
      </c>
      <c r="BL405" s="181">
        <v>0</v>
      </c>
      <c r="BM405" s="182" t="s">
        <v>467</v>
      </c>
      <c r="BN405" s="182" t="s">
        <v>467</v>
      </c>
      <c r="BO405" s="182" t="s">
        <v>467</v>
      </c>
      <c r="BP405" s="182" t="s">
        <v>467</v>
      </c>
      <c r="BQ405" s="182" t="s">
        <v>467</v>
      </c>
      <c r="BR405" s="182" t="s">
        <v>467</v>
      </c>
      <c r="BS405" s="182" t="s">
        <v>467</v>
      </c>
      <c r="BT405" s="182" t="s">
        <v>467</v>
      </c>
      <c r="BU405" s="182" t="s">
        <v>467</v>
      </c>
      <c r="BV405" s="182" t="s">
        <v>467</v>
      </c>
      <c r="BW405" s="182" t="s">
        <v>467</v>
      </c>
      <c r="BX405" s="182" t="s">
        <v>467</v>
      </c>
      <c r="BY405" s="182" t="s">
        <v>467</v>
      </c>
      <c r="BZ405" s="181">
        <v>44980979.829999998</v>
      </c>
      <c r="CA405" s="181">
        <v>0</v>
      </c>
      <c r="CB405" s="181">
        <v>174056</v>
      </c>
      <c r="CC405" s="181">
        <v>44604486.829999998</v>
      </c>
      <c r="CD405" s="181">
        <v>0</v>
      </c>
      <c r="CE405" s="181">
        <v>0</v>
      </c>
      <c r="CF405" s="181">
        <v>202437</v>
      </c>
      <c r="CG405" s="181">
        <v>0</v>
      </c>
      <c r="CH405" s="181">
        <v>0</v>
      </c>
      <c r="CI405" s="181">
        <v>0</v>
      </c>
      <c r="CJ405" s="181">
        <v>0</v>
      </c>
      <c r="CK405" s="181">
        <v>0</v>
      </c>
      <c r="CL405" s="181">
        <v>0</v>
      </c>
      <c r="CM405" s="181">
        <v>0</v>
      </c>
      <c r="CN405" s="181">
        <v>0</v>
      </c>
      <c r="CO405" s="181">
        <v>0</v>
      </c>
      <c r="CP405" s="181">
        <v>0</v>
      </c>
      <c r="CQ405" s="182" t="s">
        <v>467</v>
      </c>
      <c r="CR405" s="182" t="s">
        <v>467</v>
      </c>
      <c r="CS405" s="182" t="s">
        <v>467</v>
      </c>
      <c r="CT405" s="181">
        <v>5158695.46</v>
      </c>
      <c r="CU405" s="181">
        <v>0</v>
      </c>
      <c r="CV405" s="181">
        <v>0</v>
      </c>
      <c r="CW405" s="181">
        <v>5158695.46</v>
      </c>
      <c r="CX405" s="181">
        <v>0</v>
      </c>
      <c r="CY405" s="181">
        <v>0</v>
      </c>
      <c r="CZ405" s="182" t="s">
        <v>467</v>
      </c>
      <c r="DA405" s="182" t="s">
        <v>467</v>
      </c>
      <c r="DB405" s="182" t="s">
        <v>467</v>
      </c>
      <c r="DC405" s="181">
        <v>0</v>
      </c>
      <c r="DD405" s="181">
        <v>0</v>
      </c>
      <c r="DE405" s="181">
        <v>0</v>
      </c>
      <c r="DF405" s="181">
        <v>0</v>
      </c>
      <c r="DG405" s="183">
        <v>0</v>
      </c>
    </row>
    <row r="406" spans="1:111">
      <c r="A406" s="334" t="s">
        <v>1179</v>
      </c>
      <c r="B406" s="335" t="s">
        <v>504</v>
      </c>
      <c r="C406" s="335" t="s">
        <v>504</v>
      </c>
      <c r="D406" s="184" t="s">
        <v>1180</v>
      </c>
      <c r="E406" s="181">
        <v>44612686.829999998</v>
      </c>
      <c r="F406" s="181">
        <v>0</v>
      </c>
      <c r="G406" s="181">
        <v>0</v>
      </c>
      <c r="H406" s="181">
        <v>0</v>
      </c>
      <c r="I406" s="181">
        <v>0</v>
      </c>
      <c r="J406" s="181">
        <v>0</v>
      </c>
      <c r="K406" s="181">
        <v>0</v>
      </c>
      <c r="L406" s="181">
        <v>0</v>
      </c>
      <c r="M406" s="181">
        <v>0</v>
      </c>
      <c r="N406" s="181">
        <v>0</v>
      </c>
      <c r="O406" s="181">
        <v>0</v>
      </c>
      <c r="P406" s="181">
        <v>0</v>
      </c>
      <c r="Q406" s="181">
        <v>0</v>
      </c>
      <c r="R406" s="181">
        <v>0</v>
      </c>
      <c r="S406" s="181">
        <v>0</v>
      </c>
      <c r="T406" s="181">
        <v>0</v>
      </c>
      <c r="U406" s="181">
        <v>0</v>
      </c>
      <c r="V406" s="181">
        <v>0</v>
      </c>
      <c r="W406" s="181">
        <v>0</v>
      </c>
      <c r="X406" s="181">
        <v>0</v>
      </c>
      <c r="Y406" s="181">
        <v>0</v>
      </c>
      <c r="Z406" s="181">
        <v>0</v>
      </c>
      <c r="AA406" s="181">
        <v>0</v>
      </c>
      <c r="AB406" s="181">
        <v>0</v>
      </c>
      <c r="AC406" s="181">
        <v>0</v>
      </c>
      <c r="AD406" s="181">
        <v>0</v>
      </c>
      <c r="AE406" s="181">
        <v>0</v>
      </c>
      <c r="AF406" s="181">
        <v>0</v>
      </c>
      <c r="AG406" s="181">
        <v>0</v>
      </c>
      <c r="AH406" s="181">
        <v>0</v>
      </c>
      <c r="AI406" s="181">
        <v>0</v>
      </c>
      <c r="AJ406" s="181">
        <v>0</v>
      </c>
      <c r="AK406" s="181">
        <v>0</v>
      </c>
      <c r="AL406" s="181">
        <v>0</v>
      </c>
      <c r="AM406" s="181">
        <v>0</v>
      </c>
      <c r="AN406" s="181">
        <v>0</v>
      </c>
      <c r="AO406" s="181">
        <v>0</v>
      </c>
      <c r="AP406" s="181">
        <v>0</v>
      </c>
      <c r="AQ406" s="181">
        <v>0</v>
      </c>
      <c r="AR406" s="181">
        <v>0</v>
      </c>
      <c r="AS406" s="181">
        <v>0</v>
      </c>
      <c r="AT406" s="181">
        <v>0</v>
      </c>
      <c r="AU406" s="181">
        <v>0</v>
      </c>
      <c r="AV406" s="181">
        <v>32000</v>
      </c>
      <c r="AW406" s="181">
        <v>0</v>
      </c>
      <c r="AX406" s="181">
        <v>0</v>
      </c>
      <c r="AY406" s="181">
        <v>0</v>
      </c>
      <c r="AZ406" s="181">
        <v>0</v>
      </c>
      <c r="BA406" s="181">
        <v>32000</v>
      </c>
      <c r="BB406" s="181">
        <v>0</v>
      </c>
      <c r="BC406" s="181">
        <v>0</v>
      </c>
      <c r="BD406" s="181">
        <v>0</v>
      </c>
      <c r="BE406" s="181">
        <v>0</v>
      </c>
      <c r="BF406" s="181">
        <v>0</v>
      </c>
      <c r="BG406" s="181">
        <v>0</v>
      </c>
      <c r="BH406" s="181">
        <v>0</v>
      </c>
      <c r="BI406" s="181">
        <v>0</v>
      </c>
      <c r="BJ406" s="181">
        <v>0</v>
      </c>
      <c r="BK406" s="181">
        <v>0</v>
      </c>
      <c r="BL406" s="181">
        <v>0</v>
      </c>
      <c r="BM406" s="182" t="s">
        <v>467</v>
      </c>
      <c r="BN406" s="182" t="s">
        <v>467</v>
      </c>
      <c r="BO406" s="182" t="s">
        <v>467</v>
      </c>
      <c r="BP406" s="182" t="s">
        <v>467</v>
      </c>
      <c r="BQ406" s="182" t="s">
        <v>467</v>
      </c>
      <c r="BR406" s="182" t="s">
        <v>467</v>
      </c>
      <c r="BS406" s="182" t="s">
        <v>467</v>
      </c>
      <c r="BT406" s="182" t="s">
        <v>467</v>
      </c>
      <c r="BU406" s="182" t="s">
        <v>467</v>
      </c>
      <c r="BV406" s="182" t="s">
        <v>467</v>
      </c>
      <c r="BW406" s="182" t="s">
        <v>467</v>
      </c>
      <c r="BX406" s="182" t="s">
        <v>467</v>
      </c>
      <c r="BY406" s="182" t="s">
        <v>467</v>
      </c>
      <c r="BZ406" s="181">
        <v>44580686.829999998</v>
      </c>
      <c r="CA406" s="181">
        <v>0</v>
      </c>
      <c r="CB406" s="181">
        <v>0</v>
      </c>
      <c r="CC406" s="181">
        <v>44580686.829999998</v>
      </c>
      <c r="CD406" s="181">
        <v>0</v>
      </c>
      <c r="CE406" s="181">
        <v>0</v>
      </c>
      <c r="CF406" s="181">
        <v>0</v>
      </c>
      <c r="CG406" s="181">
        <v>0</v>
      </c>
      <c r="CH406" s="181">
        <v>0</v>
      </c>
      <c r="CI406" s="181">
        <v>0</v>
      </c>
      <c r="CJ406" s="181">
        <v>0</v>
      </c>
      <c r="CK406" s="181">
        <v>0</v>
      </c>
      <c r="CL406" s="181">
        <v>0</v>
      </c>
      <c r="CM406" s="181">
        <v>0</v>
      </c>
      <c r="CN406" s="181">
        <v>0</v>
      </c>
      <c r="CO406" s="181">
        <v>0</v>
      </c>
      <c r="CP406" s="181">
        <v>0</v>
      </c>
      <c r="CQ406" s="182" t="s">
        <v>467</v>
      </c>
      <c r="CR406" s="182" t="s">
        <v>467</v>
      </c>
      <c r="CS406" s="182" t="s">
        <v>467</v>
      </c>
      <c r="CT406" s="181">
        <v>0</v>
      </c>
      <c r="CU406" s="181">
        <v>0</v>
      </c>
      <c r="CV406" s="181">
        <v>0</v>
      </c>
      <c r="CW406" s="181">
        <v>0</v>
      </c>
      <c r="CX406" s="181">
        <v>0</v>
      </c>
      <c r="CY406" s="181">
        <v>0</v>
      </c>
      <c r="CZ406" s="182" t="s">
        <v>467</v>
      </c>
      <c r="DA406" s="182" t="s">
        <v>467</v>
      </c>
      <c r="DB406" s="182" t="s">
        <v>467</v>
      </c>
      <c r="DC406" s="181">
        <v>0</v>
      </c>
      <c r="DD406" s="181">
        <v>0</v>
      </c>
      <c r="DE406" s="181">
        <v>0</v>
      </c>
      <c r="DF406" s="181">
        <v>0</v>
      </c>
      <c r="DG406" s="183">
        <v>0</v>
      </c>
    </row>
    <row r="407" spans="1:111">
      <c r="A407" s="334" t="s">
        <v>1181</v>
      </c>
      <c r="B407" s="335" t="s">
        <v>504</v>
      </c>
      <c r="C407" s="335" t="s">
        <v>504</v>
      </c>
      <c r="D407" s="184" t="s">
        <v>1182</v>
      </c>
      <c r="E407" s="181">
        <v>44580686.829999998</v>
      </c>
      <c r="F407" s="181">
        <v>0</v>
      </c>
      <c r="G407" s="181">
        <v>0</v>
      </c>
      <c r="H407" s="181">
        <v>0</v>
      </c>
      <c r="I407" s="181">
        <v>0</v>
      </c>
      <c r="J407" s="181">
        <v>0</v>
      </c>
      <c r="K407" s="181">
        <v>0</v>
      </c>
      <c r="L407" s="181">
        <v>0</v>
      </c>
      <c r="M407" s="181">
        <v>0</v>
      </c>
      <c r="N407" s="181">
        <v>0</v>
      </c>
      <c r="O407" s="181">
        <v>0</v>
      </c>
      <c r="P407" s="181">
        <v>0</v>
      </c>
      <c r="Q407" s="181">
        <v>0</v>
      </c>
      <c r="R407" s="181">
        <v>0</v>
      </c>
      <c r="S407" s="181">
        <v>0</v>
      </c>
      <c r="T407" s="181">
        <v>0</v>
      </c>
      <c r="U407" s="181">
        <v>0</v>
      </c>
      <c r="V407" s="181">
        <v>0</v>
      </c>
      <c r="W407" s="181">
        <v>0</v>
      </c>
      <c r="X407" s="181">
        <v>0</v>
      </c>
      <c r="Y407" s="181">
        <v>0</v>
      </c>
      <c r="Z407" s="181">
        <v>0</v>
      </c>
      <c r="AA407" s="181">
        <v>0</v>
      </c>
      <c r="AB407" s="181">
        <v>0</v>
      </c>
      <c r="AC407" s="181">
        <v>0</v>
      </c>
      <c r="AD407" s="181">
        <v>0</v>
      </c>
      <c r="AE407" s="181">
        <v>0</v>
      </c>
      <c r="AF407" s="181">
        <v>0</v>
      </c>
      <c r="AG407" s="181">
        <v>0</v>
      </c>
      <c r="AH407" s="181">
        <v>0</v>
      </c>
      <c r="AI407" s="181">
        <v>0</v>
      </c>
      <c r="AJ407" s="181">
        <v>0</v>
      </c>
      <c r="AK407" s="181">
        <v>0</v>
      </c>
      <c r="AL407" s="181">
        <v>0</v>
      </c>
      <c r="AM407" s="181">
        <v>0</v>
      </c>
      <c r="AN407" s="181">
        <v>0</v>
      </c>
      <c r="AO407" s="181">
        <v>0</v>
      </c>
      <c r="AP407" s="181">
        <v>0</v>
      </c>
      <c r="AQ407" s="181">
        <v>0</v>
      </c>
      <c r="AR407" s="181">
        <v>0</v>
      </c>
      <c r="AS407" s="181">
        <v>0</v>
      </c>
      <c r="AT407" s="181">
        <v>0</v>
      </c>
      <c r="AU407" s="181">
        <v>0</v>
      </c>
      <c r="AV407" s="181">
        <v>0</v>
      </c>
      <c r="AW407" s="181">
        <v>0</v>
      </c>
      <c r="AX407" s="181">
        <v>0</v>
      </c>
      <c r="AY407" s="181">
        <v>0</v>
      </c>
      <c r="AZ407" s="181">
        <v>0</v>
      </c>
      <c r="BA407" s="181">
        <v>0</v>
      </c>
      <c r="BB407" s="181">
        <v>0</v>
      </c>
      <c r="BC407" s="181">
        <v>0</v>
      </c>
      <c r="BD407" s="181">
        <v>0</v>
      </c>
      <c r="BE407" s="181">
        <v>0</v>
      </c>
      <c r="BF407" s="181">
        <v>0</v>
      </c>
      <c r="BG407" s="181">
        <v>0</v>
      </c>
      <c r="BH407" s="181">
        <v>0</v>
      </c>
      <c r="BI407" s="181">
        <v>0</v>
      </c>
      <c r="BJ407" s="181">
        <v>0</v>
      </c>
      <c r="BK407" s="181">
        <v>0</v>
      </c>
      <c r="BL407" s="181">
        <v>0</v>
      </c>
      <c r="BM407" s="182" t="s">
        <v>467</v>
      </c>
      <c r="BN407" s="182" t="s">
        <v>467</v>
      </c>
      <c r="BO407" s="182" t="s">
        <v>467</v>
      </c>
      <c r="BP407" s="182" t="s">
        <v>467</v>
      </c>
      <c r="BQ407" s="182" t="s">
        <v>467</v>
      </c>
      <c r="BR407" s="182" t="s">
        <v>467</v>
      </c>
      <c r="BS407" s="182" t="s">
        <v>467</v>
      </c>
      <c r="BT407" s="182" t="s">
        <v>467</v>
      </c>
      <c r="BU407" s="182" t="s">
        <v>467</v>
      </c>
      <c r="BV407" s="182" t="s">
        <v>467</v>
      </c>
      <c r="BW407" s="182" t="s">
        <v>467</v>
      </c>
      <c r="BX407" s="182" t="s">
        <v>467</v>
      </c>
      <c r="BY407" s="182" t="s">
        <v>467</v>
      </c>
      <c r="BZ407" s="181">
        <v>44580686.829999998</v>
      </c>
      <c r="CA407" s="181">
        <v>0</v>
      </c>
      <c r="CB407" s="181">
        <v>0</v>
      </c>
      <c r="CC407" s="181">
        <v>44580686.829999998</v>
      </c>
      <c r="CD407" s="181">
        <v>0</v>
      </c>
      <c r="CE407" s="181">
        <v>0</v>
      </c>
      <c r="CF407" s="181">
        <v>0</v>
      </c>
      <c r="CG407" s="181">
        <v>0</v>
      </c>
      <c r="CH407" s="181">
        <v>0</v>
      </c>
      <c r="CI407" s="181">
        <v>0</v>
      </c>
      <c r="CJ407" s="181">
        <v>0</v>
      </c>
      <c r="CK407" s="181">
        <v>0</v>
      </c>
      <c r="CL407" s="181">
        <v>0</v>
      </c>
      <c r="CM407" s="181">
        <v>0</v>
      </c>
      <c r="CN407" s="181">
        <v>0</v>
      </c>
      <c r="CO407" s="181">
        <v>0</v>
      </c>
      <c r="CP407" s="181">
        <v>0</v>
      </c>
      <c r="CQ407" s="182" t="s">
        <v>467</v>
      </c>
      <c r="CR407" s="182" t="s">
        <v>467</v>
      </c>
      <c r="CS407" s="182" t="s">
        <v>467</v>
      </c>
      <c r="CT407" s="181">
        <v>0</v>
      </c>
      <c r="CU407" s="181">
        <v>0</v>
      </c>
      <c r="CV407" s="181">
        <v>0</v>
      </c>
      <c r="CW407" s="181">
        <v>0</v>
      </c>
      <c r="CX407" s="181">
        <v>0</v>
      </c>
      <c r="CY407" s="181">
        <v>0</v>
      </c>
      <c r="CZ407" s="182" t="s">
        <v>467</v>
      </c>
      <c r="DA407" s="182" t="s">
        <v>467</v>
      </c>
      <c r="DB407" s="182" t="s">
        <v>467</v>
      </c>
      <c r="DC407" s="181">
        <v>0</v>
      </c>
      <c r="DD407" s="181">
        <v>0</v>
      </c>
      <c r="DE407" s="181">
        <v>0</v>
      </c>
      <c r="DF407" s="181">
        <v>0</v>
      </c>
      <c r="DG407" s="183">
        <v>0</v>
      </c>
    </row>
    <row r="408" spans="1:111">
      <c r="A408" s="334" t="s">
        <v>1183</v>
      </c>
      <c r="B408" s="335" t="s">
        <v>504</v>
      </c>
      <c r="C408" s="335" t="s">
        <v>504</v>
      </c>
      <c r="D408" s="184" t="s">
        <v>1184</v>
      </c>
      <c r="E408" s="181">
        <v>32000</v>
      </c>
      <c r="F408" s="181">
        <v>0</v>
      </c>
      <c r="G408" s="181">
        <v>0</v>
      </c>
      <c r="H408" s="181">
        <v>0</v>
      </c>
      <c r="I408" s="181">
        <v>0</v>
      </c>
      <c r="J408" s="181">
        <v>0</v>
      </c>
      <c r="K408" s="181">
        <v>0</v>
      </c>
      <c r="L408" s="181">
        <v>0</v>
      </c>
      <c r="M408" s="181">
        <v>0</v>
      </c>
      <c r="N408" s="181">
        <v>0</v>
      </c>
      <c r="O408" s="181">
        <v>0</v>
      </c>
      <c r="P408" s="181">
        <v>0</v>
      </c>
      <c r="Q408" s="181">
        <v>0</v>
      </c>
      <c r="R408" s="181">
        <v>0</v>
      </c>
      <c r="S408" s="181">
        <v>0</v>
      </c>
      <c r="T408" s="181">
        <v>0</v>
      </c>
      <c r="U408" s="181">
        <v>0</v>
      </c>
      <c r="V408" s="181">
        <v>0</v>
      </c>
      <c r="W408" s="181">
        <v>0</v>
      </c>
      <c r="X408" s="181">
        <v>0</v>
      </c>
      <c r="Y408" s="181">
        <v>0</v>
      </c>
      <c r="Z408" s="181">
        <v>0</v>
      </c>
      <c r="AA408" s="181">
        <v>0</v>
      </c>
      <c r="AB408" s="181">
        <v>0</v>
      </c>
      <c r="AC408" s="181">
        <v>0</v>
      </c>
      <c r="AD408" s="181">
        <v>0</v>
      </c>
      <c r="AE408" s="181">
        <v>0</v>
      </c>
      <c r="AF408" s="181">
        <v>0</v>
      </c>
      <c r="AG408" s="181">
        <v>0</v>
      </c>
      <c r="AH408" s="181">
        <v>0</v>
      </c>
      <c r="AI408" s="181">
        <v>0</v>
      </c>
      <c r="AJ408" s="181">
        <v>0</v>
      </c>
      <c r="AK408" s="181">
        <v>0</v>
      </c>
      <c r="AL408" s="181">
        <v>0</v>
      </c>
      <c r="AM408" s="181">
        <v>0</v>
      </c>
      <c r="AN408" s="181">
        <v>0</v>
      </c>
      <c r="AO408" s="181">
        <v>0</v>
      </c>
      <c r="AP408" s="181">
        <v>0</v>
      </c>
      <c r="AQ408" s="181">
        <v>0</v>
      </c>
      <c r="AR408" s="181">
        <v>0</v>
      </c>
      <c r="AS408" s="181">
        <v>0</v>
      </c>
      <c r="AT408" s="181">
        <v>0</v>
      </c>
      <c r="AU408" s="181">
        <v>0</v>
      </c>
      <c r="AV408" s="181">
        <v>32000</v>
      </c>
      <c r="AW408" s="181">
        <v>0</v>
      </c>
      <c r="AX408" s="181">
        <v>0</v>
      </c>
      <c r="AY408" s="181">
        <v>0</v>
      </c>
      <c r="AZ408" s="181">
        <v>0</v>
      </c>
      <c r="BA408" s="181">
        <v>32000</v>
      </c>
      <c r="BB408" s="181">
        <v>0</v>
      </c>
      <c r="BC408" s="181">
        <v>0</v>
      </c>
      <c r="BD408" s="181">
        <v>0</v>
      </c>
      <c r="BE408" s="181">
        <v>0</v>
      </c>
      <c r="BF408" s="181">
        <v>0</v>
      </c>
      <c r="BG408" s="181">
        <v>0</v>
      </c>
      <c r="BH408" s="181">
        <v>0</v>
      </c>
      <c r="BI408" s="181">
        <v>0</v>
      </c>
      <c r="BJ408" s="181">
        <v>0</v>
      </c>
      <c r="BK408" s="181">
        <v>0</v>
      </c>
      <c r="BL408" s="181">
        <v>0</v>
      </c>
      <c r="BM408" s="182" t="s">
        <v>467</v>
      </c>
      <c r="BN408" s="182" t="s">
        <v>467</v>
      </c>
      <c r="BO408" s="182" t="s">
        <v>467</v>
      </c>
      <c r="BP408" s="182" t="s">
        <v>467</v>
      </c>
      <c r="BQ408" s="182" t="s">
        <v>467</v>
      </c>
      <c r="BR408" s="182" t="s">
        <v>467</v>
      </c>
      <c r="BS408" s="182" t="s">
        <v>467</v>
      </c>
      <c r="BT408" s="182" t="s">
        <v>467</v>
      </c>
      <c r="BU408" s="182" t="s">
        <v>467</v>
      </c>
      <c r="BV408" s="182" t="s">
        <v>467</v>
      </c>
      <c r="BW408" s="182" t="s">
        <v>467</v>
      </c>
      <c r="BX408" s="182" t="s">
        <v>467</v>
      </c>
      <c r="BY408" s="182" t="s">
        <v>467</v>
      </c>
      <c r="BZ408" s="181">
        <v>0</v>
      </c>
      <c r="CA408" s="181">
        <v>0</v>
      </c>
      <c r="CB408" s="181">
        <v>0</v>
      </c>
      <c r="CC408" s="181">
        <v>0</v>
      </c>
      <c r="CD408" s="181">
        <v>0</v>
      </c>
      <c r="CE408" s="181">
        <v>0</v>
      </c>
      <c r="CF408" s="181">
        <v>0</v>
      </c>
      <c r="CG408" s="181">
        <v>0</v>
      </c>
      <c r="CH408" s="181">
        <v>0</v>
      </c>
      <c r="CI408" s="181">
        <v>0</v>
      </c>
      <c r="CJ408" s="181">
        <v>0</v>
      </c>
      <c r="CK408" s="181">
        <v>0</v>
      </c>
      <c r="CL408" s="181">
        <v>0</v>
      </c>
      <c r="CM408" s="181">
        <v>0</v>
      </c>
      <c r="CN408" s="181">
        <v>0</v>
      </c>
      <c r="CO408" s="181">
        <v>0</v>
      </c>
      <c r="CP408" s="181">
        <v>0</v>
      </c>
      <c r="CQ408" s="182" t="s">
        <v>467</v>
      </c>
      <c r="CR408" s="182" t="s">
        <v>467</v>
      </c>
      <c r="CS408" s="182" t="s">
        <v>467</v>
      </c>
      <c r="CT408" s="181">
        <v>0</v>
      </c>
      <c r="CU408" s="181">
        <v>0</v>
      </c>
      <c r="CV408" s="181">
        <v>0</v>
      </c>
      <c r="CW408" s="181">
        <v>0</v>
      </c>
      <c r="CX408" s="181">
        <v>0</v>
      </c>
      <c r="CY408" s="181">
        <v>0</v>
      </c>
      <c r="CZ408" s="182" t="s">
        <v>467</v>
      </c>
      <c r="DA408" s="182" t="s">
        <v>467</v>
      </c>
      <c r="DB408" s="182" t="s">
        <v>467</v>
      </c>
      <c r="DC408" s="181">
        <v>0</v>
      </c>
      <c r="DD408" s="181">
        <v>0</v>
      </c>
      <c r="DE408" s="181">
        <v>0</v>
      </c>
      <c r="DF408" s="181">
        <v>0</v>
      </c>
      <c r="DG408" s="183">
        <v>0</v>
      </c>
    </row>
    <row r="409" spans="1:111">
      <c r="A409" s="334" t="s">
        <v>1185</v>
      </c>
      <c r="B409" s="335" t="s">
        <v>504</v>
      </c>
      <c r="C409" s="335" t="s">
        <v>504</v>
      </c>
      <c r="D409" s="184" t="s">
        <v>1186</v>
      </c>
      <c r="E409" s="181">
        <v>105247632.44</v>
      </c>
      <c r="F409" s="181">
        <v>105059226.23999999</v>
      </c>
      <c r="G409" s="181">
        <v>0</v>
      </c>
      <c r="H409" s="181">
        <v>1088440.7</v>
      </c>
      <c r="I409" s="181">
        <v>0</v>
      </c>
      <c r="J409" s="181">
        <v>0</v>
      </c>
      <c r="K409" s="181">
        <v>0</v>
      </c>
      <c r="L409" s="181">
        <v>0</v>
      </c>
      <c r="M409" s="181">
        <v>0</v>
      </c>
      <c r="N409" s="181">
        <v>11648.8</v>
      </c>
      <c r="O409" s="181">
        <v>0</v>
      </c>
      <c r="P409" s="181">
        <v>0</v>
      </c>
      <c r="Q409" s="181">
        <v>103796899.63</v>
      </c>
      <c r="R409" s="181">
        <v>0</v>
      </c>
      <c r="S409" s="181">
        <v>162237.10999999999</v>
      </c>
      <c r="T409" s="181">
        <v>0</v>
      </c>
      <c r="U409" s="181">
        <v>0</v>
      </c>
      <c r="V409" s="181">
        <v>0</v>
      </c>
      <c r="W409" s="181">
        <v>0</v>
      </c>
      <c r="X409" s="181">
        <v>0</v>
      </c>
      <c r="Y409" s="181">
        <v>0</v>
      </c>
      <c r="Z409" s="181">
        <v>0</v>
      </c>
      <c r="AA409" s="181">
        <v>0</v>
      </c>
      <c r="AB409" s="181">
        <v>0</v>
      </c>
      <c r="AC409" s="181">
        <v>0</v>
      </c>
      <c r="AD409" s="181">
        <v>0</v>
      </c>
      <c r="AE409" s="181">
        <v>0</v>
      </c>
      <c r="AF409" s="181">
        <v>0</v>
      </c>
      <c r="AG409" s="181">
        <v>0</v>
      </c>
      <c r="AH409" s="181">
        <v>0</v>
      </c>
      <c r="AI409" s="181">
        <v>0</v>
      </c>
      <c r="AJ409" s="181">
        <v>0</v>
      </c>
      <c r="AK409" s="181">
        <v>0</v>
      </c>
      <c r="AL409" s="181">
        <v>0</v>
      </c>
      <c r="AM409" s="181">
        <v>0</v>
      </c>
      <c r="AN409" s="181">
        <v>0</v>
      </c>
      <c r="AO409" s="181">
        <v>0</v>
      </c>
      <c r="AP409" s="181">
        <v>0</v>
      </c>
      <c r="AQ409" s="181">
        <v>0</v>
      </c>
      <c r="AR409" s="181">
        <v>0</v>
      </c>
      <c r="AS409" s="181">
        <v>0</v>
      </c>
      <c r="AT409" s="181">
        <v>0</v>
      </c>
      <c r="AU409" s="181">
        <v>0</v>
      </c>
      <c r="AV409" s="181">
        <v>188406.2</v>
      </c>
      <c r="AW409" s="181">
        <v>0</v>
      </c>
      <c r="AX409" s="181">
        <v>0</v>
      </c>
      <c r="AY409" s="181">
        <v>0</v>
      </c>
      <c r="AZ409" s="181">
        <v>0</v>
      </c>
      <c r="BA409" s="181">
        <v>118845.29</v>
      </c>
      <c r="BB409" s="181">
        <v>0</v>
      </c>
      <c r="BC409" s="181">
        <v>0</v>
      </c>
      <c r="BD409" s="181">
        <v>0</v>
      </c>
      <c r="BE409" s="181">
        <v>0</v>
      </c>
      <c r="BF409" s="181">
        <v>0</v>
      </c>
      <c r="BG409" s="181">
        <v>69560.91</v>
      </c>
      <c r="BH409" s="181">
        <v>0</v>
      </c>
      <c r="BI409" s="181">
        <v>0</v>
      </c>
      <c r="BJ409" s="181">
        <v>0</v>
      </c>
      <c r="BK409" s="181">
        <v>0</v>
      </c>
      <c r="BL409" s="181">
        <v>0</v>
      </c>
      <c r="BM409" s="182" t="s">
        <v>467</v>
      </c>
      <c r="BN409" s="182" t="s">
        <v>467</v>
      </c>
      <c r="BO409" s="182" t="s">
        <v>467</v>
      </c>
      <c r="BP409" s="182" t="s">
        <v>467</v>
      </c>
      <c r="BQ409" s="182" t="s">
        <v>467</v>
      </c>
      <c r="BR409" s="182" t="s">
        <v>467</v>
      </c>
      <c r="BS409" s="182" t="s">
        <v>467</v>
      </c>
      <c r="BT409" s="182" t="s">
        <v>467</v>
      </c>
      <c r="BU409" s="182" t="s">
        <v>467</v>
      </c>
      <c r="BV409" s="182" t="s">
        <v>467</v>
      </c>
      <c r="BW409" s="182" t="s">
        <v>467</v>
      </c>
      <c r="BX409" s="182" t="s">
        <v>467</v>
      </c>
      <c r="BY409" s="182" t="s">
        <v>467</v>
      </c>
      <c r="BZ409" s="181">
        <v>0</v>
      </c>
      <c r="CA409" s="181">
        <v>0</v>
      </c>
      <c r="CB409" s="181">
        <v>0</v>
      </c>
      <c r="CC409" s="181">
        <v>0</v>
      </c>
      <c r="CD409" s="181">
        <v>0</v>
      </c>
      <c r="CE409" s="181">
        <v>0</v>
      </c>
      <c r="CF409" s="181">
        <v>0</v>
      </c>
      <c r="CG409" s="181">
        <v>0</v>
      </c>
      <c r="CH409" s="181">
        <v>0</v>
      </c>
      <c r="CI409" s="181">
        <v>0</v>
      </c>
      <c r="CJ409" s="181">
        <v>0</v>
      </c>
      <c r="CK409" s="181">
        <v>0</v>
      </c>
      <c r="CL409" s="181">
        <v>0</v>
      </c>
      <c r="CM409" s="181">
        <v>0</v>
      </c>
      <c r="CN409" s="181">
        <v>0</v>
      </c>
      <c r="CO409" s="181">
        <v>0</v>
      </c>
      <c r="CP409" s="181">
        <v>0</v>
      </c>
      <c r="CQ409" s="182" t="s">
        <v>467</v>
      </c>
      <c r="CR409" s="182" t="s">
        <v>467</v>
      </c>
      <c r="CS409" s="182" t="s">
        <v>467</v>
      </c>
      <c r="CT409" s="181">
        <v>0</v>
      </c>
      <c r="CU409" s="181">
        <v>0</v>
      </c>
      <c r="CV409" s="181">
        <v>0</v>
      </c>
      <c r="CW409" s="181">
        <v>0</v>
      </c>
      <c r="CX409" s="181">
        <v>0</v>
      </c>
      <c r="CY409" s="181">
        <v>0</v>
      </c>
      <c r="CZ409" s="182" t="s">
        <v>467</v>
      </c>
      <c r="DA409" s="182" t="s">
        <v>467</v>
      </c>
      <c r="DB409" s="182" t="s">
        <v>467</v>
      </c>
      <c r="DC409" s="181">
        <v>0</v>
      </c>
      <c r="DD409" s="181">
        <v>0</v>
      </c>
      <c r="DE409" s="181">
        <v>0</v>
      </c>
      <c r="DF409" s="181">
        <v>0</v>
      </c>
      <c r="DG409" s="183">
        <v>0</v>
      </c>
    </row>
    <row r="410" spans="1:111">
      <c r="A410" s="334" t="s">
        <v>1187</v>
      </c>
      <c r="B410" s="335" t="s">
        <v>504</v>
      </c>
      <c r="C410" s="335" t="s">
        <v>504</v>
      </c>
      <c r="D410" s="184" t="s">
        <v>1188</v>
      </c>
      <c r="E410" s="181">
        <v>101921406.63</v>
      </c>
      <c r="F410" s="181">
        <v>101921406.63</v>
      </c>
      <c r="G410" s="181">
        <v>0</v>
      </c>
      <c r="H410" s="181">
        <v>0</v>
      </c>
      <c r="I410" s="181">
        <v>0</v>
      </c>
      <c r="J410" s="181">
        <v>0</v>
      </c>
      <c r="K410" s="181">
        <v>0</v>
      </c>
      <c r="L410" s="181">
        <v>0</v>
      </c>
      <c r="M410" s="181">
        <v>0</v>
      </c>
      <c r="N410" s="181">
        <v>0</v>
      </c>
      <c r="O410" s="181">
        <v>0</v>
      </c>
      <c r="P410" s="181">
        <v>0</v>
      </c>
      <c r="Q410" s="181">
        <v>101921406.63</v>
      </c>
      <c r="R410" s="181">
        <v>0</v>
      </c>
      <c r="S410" s="181">
        <v>0</v>
      </c>
      <c r="T410" s="181">
        <v>0</v>
      </c>
      <c r="U410" s="181">
        <v>0</v>
      </c>
      <c r="V410" s="181">
        <v>0</v>
      </c>
      <c r="W410" s="181">
        <v>0</v>
      </c>
      <c r="X410" s="181">
        <v>0</v>
      </c>
      <c r="Y410" s="181">
        <v>0</v>
      </c>
      <c r="Z410" s="181">
        <v>0</v>
      </c>
      <c r="AA410" s="181">
        <v>0</v>
      </c>
      <c r="AB410" s="181">
        <v>0</v>
      </c>
      <c r="AC410" s="181">
        <v>0</v>
      </c>
      <c r="AD410" s="181">
        <v>0</v>
      </c>
      <c r="AE410" s="181">
        <v>0</v>
      </c>
      <c r="AF410" s="181">
        <v>0</v>
      </c>
      <c r="AG410" s="181">
        <v>0</v>
      </c>
      <c r="AH410" s="181">
        <v>0</v>
      </c>
      <c r="AI410" s="181">
        <v>0</v>
      </c>
      <c r="AJ410" s="181">
        <v>0</v>
      </c>
      <c r="AK410" s="181">
        <v>0</v>
      </c>
      <c r="AL410" s="181">
        <v>0</v>
      </c>
      <c r="AM410" s="181">
        <v>0</v>
      </c>
      <c r="AN410" s="181">
        <v>0</v>
      </c>
      <c r="AO410" s="181">
        <v>0</v>
      </c>
      <c r="AP410" s="181">
        <v>0</v>
      </c>
      <c r="AQ410" s="181">
        <v>0</v>
      </c>
      <c r="AR410" s="181">
        <v>0</v>
      </c>
      <c r="AS410" s="181">
        <v>0</v>
      </c>
      <c r="AT410" s="181">
        <v>0</v>
      </c>
      <c r="AU410" s="181">
        <v>0</v>
      </c>
      <c r="AV410" s="181">
        <v>0</v>
      </c>
      <c r="AW410" s="181">
        <v>0</v>
      </c>
      <c r="AX410" s="181">
        <v>0</v>
      </c>
      <c r="AY410" s="181">
        <v>0</v>
      </c>
      <c r="AZ410" s="181">
        <v>0</v>
      </c>
      <c r="BA410" s="181">
        <v>0</v>
      </c>
      <c r="BB410" s="181">
        <v>0</v>
      </c>
      <c r="BC410" s="181">
        <v>0</v>
      </c>
      <c r="BD410" s="181">
        <v>0</v>
      </c>
      <c r="BE410" s="181">
        <v>0</v>
      </c>
      <c r="BF410" s="181">
        <v>0</v>
      </c>
      <c r="BG410" s="181">
        <v>0</v>
      </c>
      <c r="BH410" s="181">
        <v>0</v>
      </c>
      <c r="BI410" s="181">
        <v>0</v>
      </c>
      <c r="BJ410" s="181">
        <v>0</v>
      </c>
      <c r="BK410" s="181">
        <v>0</v>
      </c>
      <c r="BL410" s="181">
        <v>0</v>
      </c>
      <c r="BM410" s="182" t="s">
        <v>467</v>
      </c>
      <c r="BN410" s="182" t="s">
        <v>467</v>
      </c>
      <c r="BO410" s="182" t="s">
        <v>467</v>
      </c>
      <c r="BP410" s="182" t="s">
        <v>467</v>
      </c>
      <c r="BQ410" s="182" t="s">
        <v>467</v>
      </c>
      <c r="BR410" s="182" t="s">
        <v>467</v>
      </c>
      <c r="BS410" s="182" t="s">
        <v>467</v>
      </c>
      <c r="BT410" s="182" t="s">
        <v>467</v>
      </c>
      <c r="BU410" s="182" t="s">
        <v>467</v>
      </c>
      <c r="BV410" s="182" t="s">
        <v>467</v>
      </c>
      <c r="BW410" s="182" t="s">
        <v>467</v>
      </c>
      <c r="BX410" s="182" t="s">
        <v>467</v>
      </c>
      <c r="BY410" s="182" t="s">
        <v>467</v>
      </c>
      <c r="BZ410" s="181">
        <v>0</v>
      </c>
      <c r="CA410" s="181">
        <v>0</v>
      </c>
      <c r="CB410" s="181">
        <v>0</v>
      </c>
      <c r="CC410" s="181">
        <v>0</v>
      </c>
      <c r="CD410" s="181">
        <v>0</v>
      </c>
      <c r="CE410" s="181">
        <v>0</v>
      </c>
      <c r="CF410" s="181">
        <v>0</v>
      </c>
      <c r="CG410" s="181">
        <v>0</v>
      </c>
      <c r="CH410" s="181">
        <v>0</v>
      </c>
      <c r="CI410" s="181">
        <v>0</v>
      </c>
      <c r="CJ410" s="181">
        <v>0</v>
      </c>
      <c r="CK410" s="181">
        <v>0</v>
      </c>
      <c r="CL410" s="181">
        <v>0</v>
      </c>
      <c r="CM410" s="181">
        <v>0</v>
      </c>
      <c r="CN410" s="181">
        <v>0</v>
      </c>
      <c r="CO410" s="181">
        <v>0</v>
      </c>
      <c r="CP410" s="181">
        <v>0</v>
      </c>
      <c r="CQ410" s="182" t="s">
        <v>467</v>
      </c>
      <c r="CR410" s="182" t="s">
        <v>467</v>
      </c>
      <c r="CS410" s="182" t="s">
        <v>467</v>
      </c>
      <c r="CT410" s="181">
        <v>0</v>
      </c>
      <c r="CU410" s="181">
        <v>0</v>
      </c>
      <c r="CV410" s="181">
        <v>0</v>
      </c>
      <c r="CW410" s="181">
        <v>0</v>
      </c>
      <c r="CX410" s="181">
        <v>0</v>
      </c>
      <c r="CY410" s="181">
        <v>0</v>
      </c>
      <c r="CZ410" s="182" t="s">
        <v>467</v>
      </c>
      <c r="DA410" s="182" t="s">
        <v>467</v>
      </c>
      <c r="DB410" s="182" t="s">
        <v>467</v>
      </c>
      <c r="DC410" s="181">
        <v>0</v>
      </c>
      <c r="DD410" s="181">
        <v>0</v>
      </c>
      <c r="DE410" s="181">
        <v>0</v>
      </c>
      <c r="DF410" s="181">
        <v>0</v>
      </c>
      <c r="DG410" s="183">
        <v>0</v>
      </c>
    </row>
    <row r="411" spans="1:111">
      <c r="A411" s="334" t="s">
        <v>1189</v>
      </c>
      <c r="B411" s="335" t="s">
        <v>504</v>
      </c>
      <c r="C411" s="335" t="s">
        <v>504</v>
      </c>
      <c r="D411" s="184" t="s">
        <v>1190</v>
      </c>
      <c r="E411" s="181">
        <v>3326225.81</v>
      </c>
      <c r="F411" s="181">
        <v>3137819.61</v>
      </c>
      <c r="G411" s="181">
        <v>0</v>
      </c>
      <c r="H411" s="181">
        <v>1088440.7</v>
      </c>
      <c r="I411" s="181">
        <v>0</v>
      </c>
      <c r="J411" s="181">
        <v>0</v>
      </c>
      <c r="K411" s="181">
        <v>0</v>
      </c>
      <c r="L411" s="181">
        <v>0</v>
      </c>
      <c r="M411" s="181">
        <v>0</v>
      </c>
      <c r="N411" s="181">
        <v>11648.8</v>
      </c>
      <c r="O411" s="181">
        <v>0</v>
      </c>
      <c r="P411" s="181">
        <v>0</v>
      </c>
      <c r="Q411" s="181">
        <v>1875493</v>
      </c>
      <c r="R411" s="181">
        <v>0</v>
      </c>
      <c r="S411" s="181">
        <v>162237.10999999999</v>
      </c>
      <c r="T411" s="181">
        <v>0</v>
      </c>
      <c r="U411" s="181">
        <v>0</v>
      </c>
      <c r="V411" s="181">
        <v>0</v>
      </c>
      <c r="W411" s="181">
        <v>0</v>
      </c>
      <c r="X411" s="181">
        <v>0</v>
      </c>
      <c r="Y411" s="181">
        <v>0</v>
      </c>
      <c r="Z411" s="181">
        <v>0</v>
      </c>
      <c r="AA411" s="181">
        <v>0</v>
      </c>
      <c r="AB411" s="181">
        <v>0</v>
      </c>
      <c r="AC411" s="181">
        <v>0</v>
      </c>
      <c r="AD411" s="181">
        <v>0</v>
      </c>
      <c r="AE411" s="181">
        <v>0</v>
      </c>
      <c r="AF411" s="181">
        <v>0</v>
      </c>
      <c r="AG411" s="181">
        <v>0</v>
      </c>
      <c r="AH411" s="181">
        <v>0</v>
      </c>
      <c r="AI411" s="181">
        <v>0</v>
      </c>
      <c r="AJ411" s="181">
        <v>0</v>
      </c>
      <c r="AK411" s="181">
        <v>0</v>
      </c>
      <c r="AL411" s="181">
        <v>0</v>
      </c>
      <c r="AM411" s="181">
        <v>0</v>
      </c>
      <c r="AN411" s="181">
        <v>0</v>
      </c>
      <c r="AO411" s="181">
        <v>0</v>
      </c>
      <c r="AP411" s="181">
        <v>0</v>
      </c>
      <c r="AQ411" s="181">
        <v>0</v>
      </c>
      <c r="AR411" s="181">
        <v>0</v>
      </c>
      <c r="AS411" s="181">
        <v>0</v>
      </c>
      <c r="AT411" s="181">
        <v>0</v>
      </c>
      <c r="AU411" s="181">
        <v>0</v>
      </c>
      <c r="AV411" s="181">
        <v>188406.2</v>
      </c>
      <c r="AW411" s="181">
        <v>0</v>
      </c>
      <c r="AX411" s="181">
        <v>0</v>
      </c>
      <c r="AY411" s="181">
        <v>0</v>
      </c>
      <c r="AZ411" s="181">
        <v>0</v>
      </c>
      <c r="BA411" s="181">
        <v>118845.29</v>
      </c>
      <c r="BB411" s="181">
        <v>0</v>
      </c>
      <c r="BC411" s="181">
        <v>0</v>
      </c>
      <c r="BD411" s="181">
        <v>0</v>
      </c>
      <c r="BE411" s="181">
        <v>0</v>
      </c>
      <c r="BF411" s="181">
        <v>0</v>
      </c>
      <c r="BG411" s="181">
        <v>69560.91</v>
      </c>
      <c r="BH411" s="181">
        <v>0</v>
      </c>
      <c r="BI411" s="181">
        <v>0</v>
      </c>
      <c r="BJ411" s="181">
        <v>0</v>
      </c>
      <c r="BK411" s="181">
        <v>0</v>
      </c>
      <c r="BL411" s="181">
        <v>0</v>
      </c>
      <c r="BM411" s="182" t="s">
        <v>467</v>
      </c>
      <c r="BN411" s="182" t="s">
        <v>467</v>
      </c>
      <c r="BO411" s="182" t="s">
        <v>467</v>
      </c>
      <c r="BP411" s="182" t="s">
        <v>467</v>
      </c>
      <c r="BQ411" s="182" t="s">
        <v>467</v>
      </c>
      <c r="BR411" s="182" t="s">
        <v>467</v>
      </c>
      <c r="BS411" s="182" t="s">
        <v>467</v>
      </c>
      <c r="BT411" s="182" t="s">
        <v>467</v>
      </c>
      <c r="BU411" s="182" t="s">
        <v>467</v>
      </c>
      <c r="BV411" s="182" t="s">
        <v>467</v>
      </c>
      <c r="BW411" s="182" t="s">
        <v>467</v>
      </c>
      <c r="BX411" s="182" t="s">
        <v>467</v>
      </c>
      <c r="BY411" s="182" t="s">
        <v>467</v>
      </c>
      <c r="BZ411" s="181">
        <v>0</v>
      </c>
      <c r="CA411" s="181">
        <v>0</v>
      </c>
      <c r="CB411" s="181">
        <v>0</v>
      </c>
      <c r="CC411" s="181">
        <v>0</v>
      </c>
      <c r="CD411" s="181">
        <v>0</v>
      </c>
      <c r="CE411" s="181">
        <v>0</v>
      </c>
      <c r="CF411" s="181">
        <v>0</v>
      </c>
      <c r="CG411" s="181">
        <v>0</v>
      </c>
      <c r="CH411" s="181">
        <v>0</v>
      </c>
      <c r="CI411" s="181">
        <v>0</v>
      </c>
      <c r="CJ411" s="181">
        <v>0</v>
      </c>
      <c r="CK411" s="181">
        <v>0</v>
      </c>
      <c r="CL411" s="181">
        <v>0</v>
      </c>
      <c r="CM411" s="181">
        <v>0</v>
      </c>
      <c r="CN411" s="181">
        <v>0</v>
      </c>
      <c r="CO411" s="181">
        <v>0</v>
      </c>
      <c r="CP411" s="181">
        <v>0</v>
      </c>
      <c r="CQ411" s="182" t="s">
        <v>467</v>
      </c>
      <c r="CR411" s="182" t="s">
        <v>467</v>
      </c>
      <c r="CS411" s="182" t="s">
        <v>467</v>
      </c>
      <c r="CT411" s="181">
        <v>0</v>
      </c>
      <c r="CU411" s="181">
        <v>0</v>
      </c>
      <c r="CV411" s="181">
        <v>0</v>
      </c>
      <c r="CW411" s="181">
        <v>0</v>
      </c>
      <c r="CX411" s="181">
        <v>0</v>
      </c>
      <c r="CY411" s="181">
        <v>0</v>
      </c>
      <c r="CZ411" s="182" t="s">
        <v>467</v>
      </c>
      <c r="DA411" s="182" t="s">
        <v>467</v>
      </c>
      <c r="DB411" s="182" t="s">
        <v>467</v>
      </c>
      <c r="DC411" s="181">
        <v>0</v>
      </c>
      <c r="DD411" s="181">
        <v>0</v>
      </c>
      <c r="DE411" s="181">
        <v>0</v>
      </c>
      <c r="DF411" s="181">
        <v>0</v>
      </c>
      <c r="DG411" s="183">
        <v>0</v>
      </c>
    </row>
    <row r="412" spans="1:111">
      <c r="A412" s="334" t="s">
        <v>1191</v>
      </c>
      <c r="B412" s="335" t="s">
        <v>504</v>
      </c>
      <c r="C412" s="335" t="s">
        <v>504</v>
      </c>
      <c r="D412" s="184" t="s">
        <v>1192</v>
      </c>
      <c r="E412" s="181">
        <v>31670794.989999998</v>
      </c>
      <c r="F412" s="181">
        <v>17594713.100000001</v>
      </c>
      <c r="G412" s="181">
        <v>4645175.5</v>
      </c>
      <c r="H412" s="181">
        <v>1071079</v>
      </c>
      <c r="I412" s="181">
        <v>2027818</v>
      </c>
      <c r="J412" s="181">
        <v>348658</v>
      </c>
      <c r="K412" s="181">
        <v>3589741</v>
      </c>
      <c r="L412" s="181">
        <v>1893661.9</v>
      </c>
      <c r="M412" s="181">
        <v>471933.6</v>
      </c>
      <c r="N412" s="181">
        <v>433781.8</v>
      </c>
      <c r="O412" s="181">
        <v>0</v>
      </c>
      <c r="P412" s="181">
        <v>916580.6</v>
      </c>
      <c r="Q412" s="181">
        <v>1365673</v>
      </c>
      <c r="R412" s="181">
        <v>0</v>
      </c>
      <c r="S412" s="181">
        <v>830610.7</v>
      </c>
      <c r="T412" s="181">
        <v>8310542.1100000003</v>
      </c>
      <c r="U412" s="181">
        <v>258121.55</v>
      </c>
      <c r="V412" s="181">
        <v>7790</v>
      </c>
      <c r="W412" s="181">
        <v>2475</v>
      </c>
      <c r="X412" s="181">
        <v>2961.2</v>
      </c>
      <c r="Y412" s="181">
        <v>1669.17</v>
      </c>
      <c r="Z412" s="181">
        <v>36434.94</v>
      </c>
      <c r="AA412" s="181">
        <v>236574.49</v>
      </c>
      <c r="AB412" s="181">
        <v>0</v>
      </c>
      <c r="AC412" s="181">
        <v>0</v>
      </c>
      <c r="AD412" s="181">
        <v>186026.5</v>
      </c>
      <c r="AE412" s="181">
        <v>0</v>
      </c>
      <c r="AF412" s="181">
        <v>2670836.77</v>
      </c>
      <c r="AG412" s="181">
        <v>0</v>
      </c>
      <c r="AH412" s="181">
        <v>9303</v>
      </c>
      <c r="AI412" s="181">
        <v>0</v>
      </c>
      <c r="AJ412" s="181">
        <v>3149</v>
      </c>
      <c r="AK412" s="181">
        <v>0</v>
      </c>
      <c r="AL412" s="181">
        <v>0</v>
      </c>
      <c r="AM412" s="181">
        <v>0</v>
      </c>
      <c r="AN412" s="181">
        <v>1400</v>
      </c>
      <c r="AO412" s="181">
        <v>0</v>
      </c>
      <c r="AP412" s="181">
        <v>212674.16</v>
      </c>
      <c r="AQ412" s="181">
        <v>0</v>
      </c>
      <c r="AR412" s="181">
        <v>65944.44</v>
      </c>
      <c r="AS412" s="181">
        <v>376350</v>
      </c>
      <c r="AT412" s="181">
        <v>3862564.16</v>
      </c>
      <c r="AU412" s="181">
        <v>376267.73</v>
      </c>
      <c r="AV412" s="181">
        <v>206551.32</v>
      </c>
      <c r="AW412" s="181">
        <v>0</v>
      </c>
      <c r="AX412" s="181">
        <v>0</v>
      </c>
      <c r="AY412" s="181">
        <v>0</v>
      </c>
      <c r="AZ412" s="181">
        <v>49800.7</v>
      </c>
      <c r="BA412" s="181">
        <v>0</v>
      </c>
      <c r="BB412" s="181">
        <v>0</v>
      </c>
      <c r="BC412" s="181">
        <v>94785.32</v>
      </c>
      <c r="BD412" s="181">
        <v>0</v>
      </c>
      <c r="BE412" s="181">
        <v>0</v>
      </c>
      <c r="BF412" s="181">
        <v>0</v>
      </c>
      <c r="BG412" s="181">
        <v>61965.3</v>
      </c>
      <c r="BH412" s="181">
        <v>0</v>
      </c>
      <c r="BI412" s="181">
        <v>0</v>
      </c>
      <c r="BJ412" s="181">
        <v>0</v>
      </c>
      <c r="BK412" s="181">
        <v>0</v>
      </c>
      <c r="BL412" s="181">
        <v>0</v>
      </c>
      <c r="BM412" s="182" t="s">
        <v>467</v>
      </c>
      <c r="BN412" s="182" t="s">
        <v>467</v>
      </c>
      <c r="BO412" s="182" t="s">
        <v>467</v>
      </c>
      <c r="BP412" s="182" t="s">
        <v>467</v>
      </c>
      <c r="BQ412" s="182" t="s">
        <v>467</v>
      </c>
      <c r="BR412" s="182" t="s">
        <v>467</v>
      </c>
      <c r="BS412" s="182" t="s">
        <v>467</v>
      </c>
      <c r="BT412" s="182" t="s">
        <v>467</v>
      </c>
      <c r="BU412" s="182" t="s">
        <v>467</v>
      </c>
      <c r="BV412" s="182" t="s">
        <v>467</v>
      </c>
      <c r="BW412" s="182" t="s">
        <v>467</v>
      </c>
      <c r="BX412" s="182" t="s">
        <v>467</v>
      </c>
      <c r="BY412" s="182" t="s">
        <v>467</v>
      </c>
      <c r="BZ412" s="181">
        <v>400293</v>
      </c>
      <c r="CA412" s="181">
        <v>0</v>
      </c>
      <c r="CB412" s="181">
        <v>174056</v>
      </c>
      <c r="CC412" s="181">
        <v>23800</v>
      </c>
      <c r="CD412" s="181">
        <v>0</v>
      </c>
      <c r="CE412" s="181">
        <v>0</v>
      </c>
      <c r="CF412" s="181">
        <v>202437</v>
      </c>
      <c r="CG412" s="181">
        <v>0</v>
      </c>
      <c r="CH412" s="181">
        <v>0</v>
      </c>
      <c r="CI412" s="181">
        <v>0</v>
      </c>
      <c r="CJ412" s="181">
        <v>0</v>
      </c>
      <c r="CK412" s="181">
        <v>0</v>
      </c>
      <c r="CL412" s="181">
        <v>0</v>
      </c>
      <c r="CM412" s="181">
        <v>0</v>
      </c>
      <c r="CN412" s="181">
        <v>0</v>
      </c>
      <c r="CO412" s="181">
        <v>0</v>
      </c>
      <c r="CP412" s="181">
        <v>0</v>
      </c>
      <c r="CQ412" s="182" t="s">
        <v>467</v>
      </c>
      <c r="CR412" s="182" t="s">
        <v>467</v>
      </c>
      <c r="CS412" s="182" t="s">
        <v>467</v>
      </c>
      <c r="CT412" s="181">
        <v>5158695.46</v>
      </c>
      <c r="CU412" s="181">
        <v>0</v>
      </c>
      <c r="CV412" s="181">
        <v>0</v>
      </c>
      <c r="CW412" s="181">
        <v>5158695.46</v>
      </c>
      <c r="CX412" s="181">
        <v>0</v>
      </c>
      <c r="CY412" s="181">
        <v>0</v>
      </c>
      <c r="CZ412" s="182" t="s">
        <v>467</v>
      </c>
      <c r="DA412" s="182" t="s">
        <v>467</v>
      </c>
      <c r="DB412" s="182" t="s">
        <v>467</v>
      </c>
      <c r="DC412" s="181">
        <v>0</v>
      </c>
      <c r="DD412" s="181">
        <v>0</v>
      </c>
      <c r="DE412" s="181">
        <v>0</v>
      </c>
      <c r="DF412" s="181">
        <v>0</v>
      </c>
      <c r="DG412" s="183">
        <v>0</v>
      </c>
    </row>
    <row r="413" spans="1:111">
      <c r="A413" s="334" t="s">
        <v>1193</v>
      </c>
      <c r="B413" s="335" t="s">
        <v>504</v>
      </c>
      <c r="C413" s="335" t="s">
        <v>504</v>
      </c>
      <c r="D413" s="184" t="s">
        <v>1194</v>
      </c>
      <c r="E413" s="181">
        <v>9486152.2400000002</v>
      </c>
      <c r="F413" s="181">
        <v>8390905.9000000004</v>
      </c>
      <c r="G413" s="181">
        <v>2714878</v>
      </c>
      <c r="H413" s="181">
        <v>1070779</v>
      </c>
      <c r="I413" s="181">
        <v>2027818</v>
      </c>
      <c r="J413" s="181">
        <v>348658</v>
      </c>
      <c r="K413" s="181">
        <v>0</v>
      </c>
      <c r="L413" s="181">
        <v>713896.5</v>
      </c>
      <c r="M413" s="181">
        <v>0</v>
      </c>
      <c r="N413" s="181">
        <v>0</v>
      </c>
      <c r="O413" s="181">
        <v>0</v>
      </c>
      <c r="P413" s="181">
        <v>838611.4</v>
      </c>
      <c r="Q413" s="181">
        <v>676265</v>
      </c>
      <c r="R413" s="181">
        <v>0</v>
      </c>
      <c r="S413" s="181">
        <v>0</v>
      </c>
      <c r="T413" s="181">
        <v>1095246.3400000001</v>
      </c>
      <c r="U413" s="181">
        <v>126502.52</v>
      </c>
      <c r="V413" s="181">
        <v>0</v>
      </c>
      <c r="W413" s="181">
        <v>2475</v>
      </c>
      <c r="X413" s="181">
        <v>0</v>
      </c>
      <c r="Y413" s="181">
        <v>0</v>
      </c>
      <c r="Z413" s="181">
        <v>0</v>
      </c>
      <c r="AA413" s="181">
        <v>149270.49</v>
      </c>
      <c r="AB413" s="181">
        <v>0</v>
      </c>
      <c r="AC413" s="181">
        <v>0</v>
      </c>
      <c r="AD413" s="181">
        <v>150404.5</v>
      </c>
      <c r="AE413" s="181">
        <v>0</v>
      </c>
      <c r="AF413" s="181">
        <v>19114</v>
      </c>
      <c r="AG413" s="181">
        <v>0</v>
      </c>
      <c r="AH413" s="181">
        <v>9303</v>
      </c>
      <c r="AI413" s="181">
        <v>0</v>
      </c>
      <c r="AJ413" s="181">
        <v>1991</v>
      </c>
      <c r="AK413" s="181">
        <v>0</v>
      </c>
      <c r="AL413" s="181">
        <v>0</v>
      </c>
      <c r="AM413" s="181">
        <v>0</v>
      </c>
      <c r="AN413" s="181">
        <v>1400</v>
      </c>
      <c r="AO413" s="181">
        <v>0</v>
      </c>
      <c r="AP413" s="181">
        <v>101256.86</v>
      </c>
      <c r="AQ413" s="181">
        <v>0</v>
      </c>
      <c r="AR413" s="181">
        <v>19892.990000000002</v>
      </c>
      <c r="AS413" s="181">
        <v>376350</v>
      </c>
      <c r="AT413" s="181">
        <v>0</v>
      </c>
      <c r="AU413" s="181">
        <v>137285.98000000001</v>
      </c>
      <c r="AV413" s="181">
        <v>0</v>
      </c>
      <c r="AW413" s="181">
        <v>0</v>
      </c>
      <c r="AX413" s="181">
        <v>0</v>
      </c>
      <c r="AY413" s="181">
        <v>0</v>
      </c>
      <c r="AZ413" s="181">
        <v>0</v>
      </c>
      <c r="BA413" s="181">
        <v>0</v>
      </c>
      <c r="BB413" s="181">
        <v>0</v>
      </c>
      <c r="BC413" s="181">
        <v>0</v>
      </c>
      <c r="BD413" s="181">
        <v>0</v>
      </c>
      <c r="BE413" s="181">
        <v>0</v>
      </c>
      <c r="BF413" s="181">
        <v>0</v>
      </c>
      <c r="BG413" s="181">
        <v>0</v>
      </c>
      <c r="BH413" s="181">
        <v>0</v>
      </c>
      <c r="BI413" s="181">
        <v>0</v>
      </c>
      <c r="BJ413" s="181">
        <v>0</v>
      </c>
      <c r="BK413" s="181">
        <v>0</v>
      </c>
      <c r="BL413" s="181">
        <v>0</v>
      </c>
      <c r="BM413" s="182" t="s">
        <v>467</v>
      </c>
      <c r="BN413" s="182" t="s">
        <v>467</v>
      </c>
      <c r="BO413" s="182" t="s">
        <v>467</v>
      </c>
      <c r="BP413" s="182" t="s">
        <v>467</v>
      </c>
      <c r="BQ413" s="182" t="s">
        <v>467</v>
      </c>
      <c r="BR413" s="182" t="s">
        <v>467</v>
      </c>
      <c r="BS413" s="182" t="s">
        <v>467</v>
      </c>
      <c r="BT413" s="182" t="s">
        <v>467</v>
      </c>
      <c r="BU413" s="182" t="s">
        <v>467</v>
      </c>
      <c r="BV413" s="182" t="s">
        <v>467</v>
      </c>
      <c r="BW413" s="182" t="s">
        <v>467</v>
      </c>
      <c r="BX413" s="182" t="s">
        <v>467</v>
      </c>
      <c r="BY413" s="182" t="s">
        <v>467</v>
      </c>
      <c r="BZ413" s="181">
        <v>0</v>
      </c>
      <c r="CA413" s="181">
        <v>0</v>
      </c>
      <c r="CB413" s="181">
        <v>0</v>
      </c>
      <c r="CC413" s="181">
        <v>0</v>
      </c>
      <c r="CD413" s="181">
        <v>0</v>
      </c>
      <c r="CE413" s="181">
        <v>0</v>
      </c>
      <c r="CF413" s="181">
        <v>0</v>
      </c>
      <c r="CG413" s="181">
        <v>0</v>
      </c>
      <c r="CH413" s="181">
        <v>0</v>
      </c>
      <c r="CI413" s="181">
        <v>0</v>
      </c>
      <c r="CJ413" s="181">
        <v>0</v>
      </c>
      <c r="CK413" s="181">
        <v>0</v>
      </c>
      <c r="CL413" s="181">
        <v>0</v>
      </c>
      <c r="CM413" s="181">
        <v>0</v>
      </c>
      <c r="CN413" s="181">
        <v>0</v>
      </c>
      <c r="CO413" s="181">
        <v>0</v>
      </c>
      <c r="CP413" s="181">
        <v>0</v>
      </c>
      <c r="CQ413" s="182" t="s">
        <v>467</v>
      </c>
      <c r="CR413" s="182" t="s">
        <v>467</v>
      </c>
      <c r="CS413" s="182" t="s">
        <v>467</v>
      </c>
      <c r="CT413" s="181">
        <v>0</v>
      </c>
      <c r="CU413" s="181">
        <v>0</v>
      </c>
      <c r="CV413" s="181">
        <v>0</v>
      </c>
      <c r="CW413" s="181">
        <v>0</v>
      </c>
      <c r="CX413" s="181">
        <v>0</v>
      </c>
      <c r="CY413" s="181">
        <v>0</v>
      </c>
      <c r="CZ413" s="182" t="s">
        <v>467</v>
      </c>
      <c r="DA413" s="182" t="s">
        <v>467</v>
      </c>
      <c r="DB413" s="182" t="s">
        <v>467</v>
      </c>
      <c r="DC413" s="181">
        <v>0</v>
      </c>
      <c r="DD413" s="181">
        <v>0</v>
      </c>
      <c r="DE413" s="181">
        <v>0</v>
      </c>
      <c r="DF413" s="181">
        <v>0</v>
      </c>
      <c r="DG413" s="183">
        <v>0</v>
      </c>
    </row>
    <row r="414" spans="1:111">
      <c r="A414" s="334" t="s">
        <v>1195</v>
      </c>
      <c r="B414" s="335" t="s">
        <v>504</v>
      </c>
      <c r="C414" s="335" t="s">
        <v>504</v>
      </c>
      <c r="D414" s="184" t="s">
        <v>1196</v>
      </c>
      <c r="E414" s="181">
        <v>22184642.75</v>
      </c>
      <c r="F414" s="181">
        <v>9203807.1999999993</v>
      </c>
      <c r="G414" s="181">
        <v>1930297.5</v>
      </c>
      <c r="H414" s="181">
        <v>300</v>
      </c>
      <c r="I414" s="181">
        <v>0</v>
      </c>
      <c r="J414" s="181">
        <v>0</v>
      </c>
      <c r="K414" s="181">
        <v>3589741</v>
      </c>
      <c r="L414" s="181">
        <v>1179765.3999999999</v>
      </c>
      <c r="M414" s="181">
        <v>471933.6</v>
      </c>
      <c r="N414" s="181">
        <v>433781.8</v>
      </c>
      <c r="O414" s="181">
        <v>0</v>
      </c>
      <c r="P414" s="181">
        <v>77969.2</v>
      </c>
      <c r="Q414" s="181">
        <v>689408</v>
      </c>
      <c r="R414" s="181">
        <v>0</v>
      </c>
      <c r="S414" s="181">
        <v>830610.7</v>
      </c>
      <c r="T414" s="181">
        <v>7215295.7699999996</v>
      </c>
      <c r="U414" s="181">
        <v>131619.03</v>
      </c>
      <c r="V414" s="181">
        <v>7790</v>
      </c>
      <c r="W414" s="181">
        <v>0</v>
      </c>
      <c r="X414" s="181">
        <v>2961.2</v>
      </c>
      <c r="Y414" s="181">
        <v>1669.17</v>
      </c>
      <c r="Z414" s="181">
        <v>36434.94</v>
      </c>
      <c r="AA414" s="181">
        <v>87304</v>
      </c>
      <c r="AB414" s="181">
        <v>0</v>
      </c>
      <c r="AC414" s="181">
        <v>0</v>
      </c>
      <c r="AD414" s="181">
        <v>35622</v>
      </c>
      <c r="AE414" s="181">
        <v>0</v>
      </c>
      <c r="AF414" s="181">
        <v>2651722.77</v>
      </c>
      <c r="AG414" s="181">
        <v>0</v>
      </c>
      <c r="AH414" s="181">
        <v>0</v>
      </c>
      <c r="AI414" s="181">
        <v>0</v>
      </c>
      <c r="AJ414" s="181">
        <v>1158</v>
      </c>
      <c r="AK414" s="181">
        <v>0</v>
      </c>
      <c r="AL414" s="181">
        <v>0</v>
      </c>
      <c r="AM414" s="181">
        <v>0</v>
      </c>
      <c r="AN414" s="181">
        <v>0</v>
      </c>
      <c r="AO414" s="181">
        <v>0</v>
      </c>
      <c r="AP414" s="181">
        <v>111417.3</v>
      </c>
      <c r="AQ414" s="181">
        <v>0</v>
      </c>
      <c r="AR414" s="181">
        <v>46051.45</v>
      </c>
      <c r="AS414" s="181">
        <v>0</v>
      </c>
      <c r="AT414" s="181">
        <v>3862564.16</v>
      </c>
      <c r="AU414" s="181">
        <v>238981.75</v>
      </c>
      <c r="AV414" s="181">
        <v>206551.32</v>
      </c>
      <c r="AW414" s="181">
        <v>0</v>
      </c>
      <c r="AX414" s="181">
        <v>0</v>
      </c>
      <c r="AY414" s="181">
        <v>0</v>
      </c>
      <c r="AZ414" s="181">
        <v>49800.7</v>
      </c>
      <c r="BA414" s="181">
        <v>0</v>
      </c>
      <c r="BB414" s="181">
        <v>0</v>
      </c>
      <c r="BC414" s="181">
        <v>94785.32</v>
      </c>
      <c r="BD414" s="181">
        <v>0</v>
      </c>
      <c r="BE414" s="181">
        <v>0</v>
      </c>
      <c r="BF414" s="181">
        <v>0</v>
      </c>
      <c r="BG414" s="181">
        <v>61965.3</v>
      </c>
      <c r="BH414" s="181">
        <v>0</v>
      </c>
      <c r="BI414" s="181">
        <v>0</v>
      </c>
      <c r="BJ414" s="181">
        <v>0</v>
      </c>
      <c r="BK414" s="181">
        <v>0</v>
      </c>
      <c r="BL414" s="181">
        <v>0</v>
      </c>
      <c r="BM414" s="182" t="s">
        <v>467</v>
      </c>
      <c r="BN414" s="182" t="s">
        <v>467</v>
      </c>
      <c r="BO414" s="182" t="s">
        <v>467</v>
      </c>
      <c r="BP414" s="182" t="s">
        <v>467</v>
      </c>
      <c r="BQ414" s="182" t="s">
        <v>467</v>
      </c>
      <c r="BR414" s="182" t="s">
        <v>467</v>
      </c>
      <c r="BS414" s="182" t="s">
        <v>467</v>
      </c>
      <c r="BT414" s="182" t="s">
        <v>467</v>
      </c>
      <c r="BU414" s="182" t="s">
        <v>467</v>
      </c>
      <c r="BV414" s="182" t="s">
        <v>467</v>
      </c>
      <c r="BW414" s="182" t="s">
        <v>467</v>
      </c>
      <c r="BX414" s="182" t="s">
        <v>467</v>
      </c>
      <c r="BY414" s="182" t="s">
        <v>467</v>
      </c>
      <c r="BZ414" s="181">
        <v>400293</v>
      </c>
      <c r="CA414" s="181">
        <v>0</v>
      </c>
      <c r="CB414" s="181">
        <v>174056</v>
      </c>
      <c r="CC414" s="181">
        <v>23800</v>
      </c>
      <c r="CD414" s="181">
        <v>0</v>
      </c>
      <c r="CE414" s="181">
        <v>0</v>
      </c>
      <c r="CF414" s="181">
        <v>202437</v>
      </c>
      <c r="CG414" s="181">
        <v>0</v>
      </c>
      <c r="CH414" s="181">
        <v>0</v>
      </c>
      <c r="CI414" s="181">
        <v>0</v>
      </c>
      <c r="CJ414" s="181">
        <v>0</v>
      </c>
      <c r="CK414" s="181">
        <v>0</v>
      </c>
      <c r="CL414" s="181">
        <v>0</v>
      </c>
      <c r="CM414" s="181">
        <v>0</v>
      </c>
      <c r="CN414" s="181">
        <v>0</v>
      </c>
      <c r="CO414" s="181">
        <v>0</v>
      </c>
      <c r="CP414" s="181">
        <v>0</v>
      </c>
      <c r="CQ414" s="182" t="s">
        <v>467</v>
      </c>
      <c r="CR414" s="182" t="s">
        <v>467</v>
      </c>
      <c r="CS414" s="182" t="s">
        <v>467</v>
      </c>
      <c r="CT414" s="181">
        <v>5158695.46</v>
      </c>
      <c r="CU414" s="181">
        <v>0</v>
      </c>
      <c r="CV414" s="181">
        <v>0</v>
      </c>
      <c r="CW414" s="181">
        <v>5158695.46</v>
      </c>
      <c r="CX414" s="181">
        <v>0</v>
      </c>
      <c r="CY414" s="181">
        <v>0</v>
      </c>
      <c r="CZ414" s="182" t="s">
        <v>467</v>
      </c>
      <c r="DA414" s="182" t="s">
        <v>467</v>
      </c>
      <c r="DB414" s="182" t="s">
        <v>467</v>
      </c>
      <c r="DC414" s="181">
        <v>0</v>
      </c>
      <c r="DD414" s="181">
        <v>0</v>
      </c>
      <c r="DE414" s="181">
        <v>0</v>
      </c>
      <c r="DF414" s="181">
        <v>0</v>
      </c>
      <c r="DG414" s="183">
        <v>0</v>
      </c>
    </row>
    <row r="415" spans="1:111">
      <c r="A415" s="334" t="s">
        <v>1197</v>
      </c>
      <c r="B415" s="335" t="s">
        <v>504</v>
      </c>
      <c r="C415" s="335" t="s">
        <v>504</v>
      </c>
      <c r="D415" s="184" t="s">
        <v>297</v>
      </c>
      <c r="E415" s="181">
        <v>2372859.2599999998</v>
      </c>
      <c r="F415" s="181">
        <v>2076066.26</v>
      </c>
      <c r="G415" s="181">
        <v>856658.5</v>
      </c>
      <c r="H415" s="181">
        <v>276029</v>
      </c>
      <c r="I415" s="181">
        <v>425469</v>
      </c>
      <c r="J415" s="181">
        <v>73592</v>
      </c>
      <c r="K415" s="181">
        <v>332784</v>
      </c>
      <c r="L415" s="181">
        <v>39954.76</v>
      </c>
      <c r="M415" s="181">
        <v>0</v>
      </c>
      <c r="N415" s="181">
        <v>0</v>
      </c>
      <c r="O415" s="181">
        <v>0</v>
      </c>
      <c r="P415" s="181">
        <v>4679</v>
      </c>
      <c r="Q415" s="181">
        <v>0</v>
      </c>
      <c r="R415" s="181">
        <v>0</v>
      </c>
      <c r="S415" s="181">
        <v>66900</v>
      </c>
      <c r="T415" s="181">
        <v>263123</v>
      </c>
      <c r="U415" s="181">
        <v>22728</v>
      </c>
      <c r="V415" s="181">
        <v>0</v>
      </c>
      <c r="W415" s="181">
        <v>0</v>
      </c>
      <c r="X415" s="181">
        <v>43</v>
      </c>
      <c r="Y415" s="181">
        <v>0</v>
      </c>
      <c r="Z415" s="181">
        <v>0</v>
      </c>
      <c r="AA415" s="181">
        <v>28207</v>
      </c>
      <c r="AB415" s="181">
        <v>0</v>
      </c>
      <c r="AC415" s="181">
        <v>29880</v>
      </c>
      <c r="AD415" s="181">
        <v>17313</v>
      </c>
      <c r="AE415" s="181">
        <v>0</v>
      </c>
      <c r="AF415" s="181">
        <v>1090</v>
      </c>
      <c r="AG415" s="181">
        <v>0</v>
      </c>
      <c r="AH415" s="181">
        <v>2104</v>
      </c>
      <c r="AI415" s="181">
        <v>1841</v>
      </c>
      <c r="AJ415" s="181">
        <v>0</v>
      </c>
      <c r="AK415" s="181">
        <v>0</v>
      </c>
      <c r="AL415" s="181">
        <v>0</v>
      </c>
      <c r="AM415" s="181">
        <v>0</v>
      </c>
      <c r="AN415" s="181">
        <v>2000</v>
      </c>
      <c r="AO415" s="181">
        <v>0</v>
      </c>
      <c r="AP415" s="181">
        <v>34811</v>
      </c>
      <c r="AQ415" s="181">
        <v>3091</v>
      </c>
      <c r="AR415" s="181">
        <v>4500</v>
      </c>
      <c r="AS415" s="181">
        <v>112500</v>
      </c>
      <c r="AT415" s="181">
        <v>0</v>
      </c>
      <c r="AU415" s="181">
        <v>3015</v>
      </c>
      <c r="AV415" s="181">
        <v>33670</v>
      </c>
      <c r="AW415" s="181">
        <v>0</v>
      </c>
      <c r="AX415" s="181">
        <v>0</v>
      </c>
      <c r="AY415" s="181">
        <v>0</v>
      </c>
      <c r="AZ415" s="181">
        <v>18900</v>
      </c>
      <c r="BA415" s="181">
        <v>13120</v>
      </c>
      <c r="BB415" s="181">
        <v>0</v>
      </c>
      <c r="BC415" s="181">
        <v>0</v>
      </c>
      <c r="BD415" s="181">
        <v>0</v>
      </c>
      <c r="BE415" s="181">
        <v>0</v>
      </c>
      <c r="BF415" s="181">
        <v>0</v>
      </c>
      <c r="BG415" s="181">
        <v>1650</v>
      </c>
      <c r="BH415" s="181">
        <v>0</v>
      </c>
      <c r="BI415" s="181">
        <v>0</v>
      </c>
      <c r="BJ415" s="181">
        <v>0</v>
      </c>
      <c r="BK415" s="181">
        <v>0</v>
      </c>
      <c r="BL415" s="181">
        <v>0</v>
      </c>
      <c r="BM415" s="182" t="s">
        <v>467</v>
      </c>
      <c r="BN415" s="182" t="s">
        <v>467</v>
      </c>
      <c r="BO415" s="182" t="s">
        <v>467</v>
      </c>
      <c r="BP415" s="182" t="s">
        <v>467</v>
      </c>
      <c r="BQ415" s="182" t="s">
        <v>467</v>
      </c>
      <c r="BR415" s="182" t="s">
        <v>467</v>
      </c>
      <c r="BS415" s="182" t="s">
        <v>467</v>
      </c>
      <c r="BT415" s="182" t="s">
        <v>467</v>
      </c>
      <c r="BU415" s="182" t="s">
        <v>467</v>
      </c>
      <c r="BV415" s="182" t="s">
        <v>467</v>
      </c>
      <c r="BW415" s="182" t="s">
        <v>467</v>
      </c>
      <c r="BX415" s="182" t="s">
        <v>467</v>
      </c>
      <c r="BY415" s="182" t="s">
        <v>467</v>
      </c>
      <c r="BZ415" s="181">
        <v>0</v>
      </c>
      <c r="CA415" s="181">
        <v>0</v>
      </c>
      <c r="CB415" s="181">
        <v>0</v>
      </c>
      <c r="CC415" s="181">
        <v>0</v>
      </c>
      <c r="CD415" s="181">
        <v>0</v>
      </c>
      <c r="CE415" s="181">
        <v>0</v>
      </c>
      <c r="CF415" s="181">
        <v>0</v>
      </c>
      <c r="CG415" s="181">
        <v>0</v>
      </c>
      <c r="CH415" s="181">
        <v>0</v>
      </c>
      <c r="CI415" s="181">
        <v>0</v>
      </c>
      <c r="CJ415" s="181">
        <v>0</v>
      </c>
      <c r="CK415" s="181">
        <v>0</v>
      </c>
      <c r="CL415" s="181">
        <v>0</v>
      </c>
      <c r="CM415" s="181">
        <v>0</v>
      </c>
      <c r="CN415" s="181">
        <v>0</v>
      </c>
      <c r="CO415" s="181">
        <v>0</v>
      </c>
      <c r="CP415" s="181">
        <v>0</v>
      </c>
      <c r="CQ415" s="182" t="s">
        <v>467</v>
      </c>
      <c r="CR415" s="182" t="s">
        <v>467</v>
      </c>
      <c r="CS415" s="182" t="s">
        <v>467</v>
      </c>
      <c r="CT415" s="181">
        <v>0</v>
      </c>
      <c r="CU415" s="181">
        <v>0</v>
      </c>
      <c r="CV415" s="181">
        <v>0</v>
      </c>
      <c r="CW415" s="181">
        <v>0</v>
      </c>
      <c r="CX415" s="181">
        <v>0</v>
      </c>
      <c r="CY415" s="181">
        <v>0</v>
      </c>
      <c r="CZ415" s="182" t="s">
        <v>467</v>
      </c>
      <c r="DA415" s="182" t="s">
        <v>467</v>
      </c>
      <c r="DB415" s="182" t="s">
        <v>467</v>
      </c>
      <c r="DC415" s="181">
        <v>0</v>
      </c>
      <c r="DD415" s="181">
        <v>0</v>
      </c>
      <c r="DE415" s="181">
        <v>0</v>
      </c>
      <c r="DF415" s="181">
        <v>0</v>
      </c>
      <c r="DG415" s="183">
        <v>0</v>
      </c>
    </row>
    <row r="416" spans="1:111">
      <c r="A416" s="334" t="s">
        <v>1198</v>
      </c>
      <c r="B416" s="335" t="s">
        <v>504</v>
      </c>
      <c r="C416" s="335" t="s">
        <v>504</v>
      </c>
      <c r="D416" s="184" t="s">
        <v>1199</v>
      </c>
      <c r="E416" s="181">
        <v>2372859.2599999998</v>
      </c>
      <c r="F416" s="181">
        <v>2076066.26</v>
      </c>
      <c r="G416" s="181">
        <v>856658.5</v>
      </c>
      <c r="H416" s="181">
        <v>276029</v>
      </c>
      <c r="I416" s="181">
        <v>425469</v>
      </c>
      <c r="J416" s="181">
        <v>73592</v>
      </c>
      <c r="K416" s="181">
        <v>332784</v>
      </c>
      <c r="L416" s="181">
        <v>39954.76</v>
      </c>
      <c r="M416" s="181">
        <v>0</v>
      </c>
      <c r="N416" s="181">
        <v>0</v>
      </c>
      <c r="O416" s="181">
        <v>0</v>
      </c>
      <c r="P416" s="181">
        <v>4679</v>
      </c>
      <c r="Q416" s="181">
        <v>0</v>
      </c>
      <c r="R416" s="181">
        <v>0</v>
      </c>
      <c r="S416" s="181">
        <v>66900</v>
      </c>
      <c r="T416" s="181">
        <v>263123</v>
      </c>
      <c r="U416" s="181">
        <v>22728</v>
      </c>
      <c r="V416" s="181">
        <v>0</v>
      </c>
      <c r="W416" s="181">
        <v>0</v>
      </c>
      <c r="X416" s="181">
        <v>43</v>
      </c>
      <c r="Y416" s="181">
        <v>0</v>
      </c>
      <c r="Z416" s="181">
        <v>0</v>
      </c>
      <c r="AA416" s="181">
        <v>28207</v>
      </c>
      <c r="AB416" s="181">
        <v>0</v>
      </c>
      <c r="AC416" s="181">
        <v>29880</v>
      </c>
      <c r="AD416" s="181">
        <v>17313</v>
      </c>
      <c r="AE416" s="181">
        <v>0</v>
      </c>
      <c r="AF416" s="181">
        <v>1090</v>
      </c>
      <c r="AG416" s="181">
        <v>0</v>
      </c>
      <c r="AH416" s="181">
        <v>2104</v>
      </c>
      <c r="AI416" s="181">
        <v>1841</v>
      </c>
      <c r="AJ416" s="181">
        <v>0</v>
      </c>
      <c r="AK416" s="181">
        <v>0</v>
      </c>
      <c r="AL416" s="181">
        <v>0</v>
      </c>
      <c r="AM416" s="181">
        <v>0</v>
      </c>
      <c r="AN416" s="181">
        <v>2000</v>
      </c>
      <c r="AO416" s="181">
        <v>0</v>
      </c>
      <c r="AP416" s="181">
        <v>34811</v>
      </c>
      <c r="AQ416" s="181">
        <v>3091</v>
      </c>
      <c r="AR416" s="181">
        <v>4500</v>
      </c>
      <c r="AS416" s="181">
        <v>112500</v>
      </c>
      <c r="AT416" s="181">
        <v>0</v>
      </c>
      <c r="AU416" s="181">
        <v>3015</v>
      </c>
      <c r="AV416" s="181">
        <v>33670</v>
      </c>
      <c r="AW416" s="181">
        <v>0</v>
      </c>
      <c r="AX416" s="181">
        <v>0</v>
      </c>
      <c r="AY416" s="181">
        <v>0</v>
      </c>
      <c r="AZ416" s="181">
        <v>18900</v>
      </c>
      <c r="BA416" s="181">
        <v>13120</v>
      </c>
      <c r="BB416" s="181">
        <v>0</v>
      </c>
      <c r="BC416" s="181">
        <v>0</v>
      </c>
      <c r="BD416" s="181">
        <v>0</v>
      </c>
      <c r="BE416" s="181">
        <v>0</v>
      </c>
      <c r="BF416" s="181">
        <v>0</v>
      </c>
      <c r="BG416" s="181">
        <v>1650</v>
      </c>
      <c r="BH416" s="181">
        <v>0</v>
      </c>
      <c r="BI416" s="181">
        <v>0</v>
      </c>
      <c r="BJ416" s="181">
        <v>0</v>
      </c>
      <c r="BK416" s="181">
        <v>0</v>
      </c>
      <c r="BL416" s="181">
        <v>0</v>
      </c>
      <c r="BM416" s="182" t="s">
        <v>467</v>
      </c>
      <c r="BN416" s="182" t="s">
        <v>467</v>
      </c>
      <c r="BO416" s="182" t="s">
        <v>467</v>
      </c>
      <c r="BP416" s="182" t="s">
        <v>467</v>
      </c>
      <c r="BQ416" s="182" t="s">
        <v>467</v>
      </c>
      <c r="BR416" s="182" t="s">
        <v>467</v>
      </c>
      <c r="BS416" s="182" t="s">
        <v>467</v>
      </c>
      <c r="BT416" s="182" t="s">
        <v>467</v>
      </c>
      <c r="BU416" s="182" t="s">
        <v>467</v>
      </c>
      <c r="BV416" s="182" t="s">
        <v>467</v>
      </c>
      <c r="BW416" s="182" t="s">
        <v>467</v>
      </c>
      <c r="BX416" s="182" t="s">
        <v>467</v>
      </c>
      <c r="BY416" s="182" t="s">
        <v>467</v>
      </c>
      <c r="BZ416" s="181">
        <v>0</v>
      </c>
      <c r="CA416" s="181">
        <v>0</v>
      </c>
      <c r="CB416" s="181">
        <v>0</v>
      </c>
      <c r="CC416" s="181">
        <v>0</v>
      </c>
      <c r="CD416" s="181">
        <v>0</v>
      </c>
      <c r="CE416" s="181">
        <v>0</v>
      </c>
      <c r="CF416" s="181">
        <v>0</v>
      </c>
      <c r="CG416" s="181">
        <v>0</v>
      </c>
      <c r="CH416" s="181">
        <v>0</v>
      </c>
      <c r="CI416" s="181">
        <v>0</v>
      </c>
      <c r="CJ416" s="181">
        <v>0</v>
      </c>
      <c r="CK416" s="181">
        <v>0</v>
      </c>
      <c r="CL416" s="181">
        <v>0</v>
      </c>
      <c r="CM416" s="181">
        <v>0</v>
      </c>
      <c r="CN416" s="181">
        <v>0</v>
      </c>
      <c r="CO416" s="181">
        <v>0</v>
      </c>
      <c r="CP416" s="181">
        <v>0</v>
      </c>
      <c r="CQ416" s="182" t="s">
        <v>467</v>
      </c>
      <c r="CR416" s="182" t="s">
        <v>467</v>
      </c>
      <c r="CS416" s="182" t="s">
        <v>467</v>
      </c>
      <c r="CT416" s="181">
        <v>0</v>
      </c>
      <c r="CU416" s="181">
        <v>0</v>
      </c>
      <c r="CV416" s="181">
        <v>0</v>
      </c>
      <c r="CW416" s="181">
        <v>0</v>
      </c>
      <c r="CX416" s="181">
        <v>0</v>
      </c>
      <c r="CY416" s="181">
        <v>0</v>
      </c>
      <c r="CZ416" s="182" t="s">
        <v>467</v>
      </c>
      <c r="DA416" s="182" t="s">
        <v>467</v>
      </c>
      <c r="DB416" s="182" t="s">
        <v>467</v>
      </c>
      <c r="DC416" s="181">
        <v>0</v>
      </c>
      <c r="DD416" s="181">
        <v>0</v>
      </c>
      <c r="DE416" s="181">
        <v>0</v>
      </c>
      <c r="DF416" s="181">
        <v>0</v>
      </c>
      <c r="DG416" s="183">
        <v>0</v>
      </c>
    </row>
    <row r="417" spans="1:111">
      <c r="A417" s="334" t="s">
        <v>1200</v>
      </c>
      <c r="B417" s="335" t="s">
        <v>504</v>
      </c>
      <c r="C417" s="335" t="s">
        <v>504</v>
      </c>
      <c r="D417" s="184" t="s">
        <v>625</v>
      </c>
      <c r="E417" s="181">
        <v>1623850.26</v>
      </c>
      <c r="F417" s="181">
        <v>1388096.26</v>
      </c>
      <c r="G417" s="181">
        <v>534320.5</v>
      </c>
      <c r="H417" s="181">
        <v>276029</v>
      </c>
      <c r="I417" s="181">
        <v>425469</v>
      </c>
      <c r="J417" s="181">
        <v>39293</v>
      </c>
      <c r="K417" s="181">
        <v>4409</v>
      </c>
      <c r="L417" s="181">
        <v>39954.76</v>
      </c>
      <c r="M417" s="181">
        <v>0</v>
      </c>
      <c r="N417" s="181">
        <v>0</v>
      </c>
      <c r="O417" s="181">
        <v>0</v>
      </c>
      <c r="P417" s="181">
        <v>1721</v>
      </c>
      <c r="Q417" s="181">
        <v>0</v>
      </c>
      <c r="R417" s="181">
        <v>0</v>
      </c>
      <c r="S417" s="181">
        <v>66900</v>
      </c>
      <c r="T417" s="181">
        <v>214884</v>
      </c>
      <c r="U417" s="181">
        <v>21417</v>
      </c>
      <c r="V417" s="181">
        <v>0</v>
      </c>
      <c r="W417" s="181">
        <v>0</v>
      </c>
      <c r="X417" s="181">
        <v>20</v>
      </c>
      <c r="Y417" s="181">
        <v>0</v>
      </c>
      <c r="Z417" s="181">
        <v>0</v>
      </c>
      <c r="AA417" s="181">
        <v>25207</v>
      </c>
      <c r="AB417" s="181">
        <v>0</v>
      </c>
      <c r="AC417" s="181">
        <v>16600</v>
      </c>
      <c r="AD417" s="181">
        <v>6406</v>
      </c>
      <c r="AE417" s="181">
        <v>0</v>
      </c>
      <c r="AF417" s="181">
        <v>1090</v>
      </c>
      <c r="AG417" s="181">
        <v>0</v>
      </c>
      <c r="AH417" s="181">
        <v>2104</v>
      </c>
      <c r="AI417" s="181">
        <v>1841</v>
      </c>
      <c r="AJ417" s="181">
        <v>0</v>
      </c>
      <c r="AK417" s="181">
        <v>0</v>
      </c>
      <c r="AL417" s="181">
        <v>0</v>
      </c>
      <c r="AM417" s="181">
        <v>0</v>
      </c>
      <c r="AN417" s="181">
        <v>0</v>
      </c>
      <c r="AO417" s="181">
        <v>0</v>
      </c>
      <c r="AP417" s="181">
        <v>22981</v>
      </c>
      <c r="AQ417" s="181">
        <v>1983</v>
      </c>
      <c r="AR417" s="181">
        <v>0</v>
      </c>
      <c r="AS417" s="181">
        <v>112500</v>
      </c>
      <c r="AT417" s="181">
        <v>0</v>
      </c>
      <c r="AU417" s="181">
        <v>2735</v>
      </c>
      <c r="AV417" s="181">
        <v>20870</v>
      </c>
      <c r="AW417" s="181">
        <v>0</v>
      </c>
      <c r="AX417" s="181">
        <v>0</v>
      </c>
      <c r="AY417" s="181">
        <v>0</v>
      </c>
      <c r="AZ417" s="181">
        <v>18900</v>
      </c>
      <c r="BA417" s="181">
        <v>320</v>
      </c>
      <c r="BB417" s="181">
        <v>0</v>
      </c>
      <c r="BC417" s="181">
        <v>0</v>
      </c>
      <c r="BD417" s="181">
        <v>0</v>
      </c>
      <c r="BE417" s="181">
        <v>0</v>
      </c>
      <c r="BF417" s="181">
        <v>0</v>
      </c>
      <c r="BG417" s="181">
        <v>1650</v>
      </c>
      <c r="BH417" s="181">
        <v>0</v>
      </c>
      <c r="BI417" s="181">
        <v>0</v>
      </c>
      <c r="BJ417" s="181">
        <v>0</v>
      </c>
      <c r="BK417" s="181">
        <v>0</v>
      </c>
      <c r="BL417" s="181">
        <v>0</v>
      </c>
      <c r="BM417" s="182" t="s">
        <v>467</v>
      </c>
      <c r="BN417" s="182" t="s">
        <v>467</v>
      </c>
      <c r="BO417" s="182" t="s">
        <v>467</v>
      </c>
      <c r="BP417" s="182" t="s">
        <v>467</v>
      </c>
      <c r="BQ417" s="182" t="s">
        <v>467</v>
      </c>
      <c r="BR417" s="182" t="s">
        <v>467</v>
      </c>
      <c r="BS417" s="182" t="s">
        <v>467</v>
      </c>
      <c r="BT417" s="182" t="s">
        <v>467</v>
      </c>
      <c r="BU417" s="182" t="s">
        <v>467</v>
      </c>
      <c r="BV417" s="182" t="s">
        <v>467</v>
      </c>
      <c r="BW417" s="182" t="s">
        <v>467</v>
      </c>
      <c r="BX417" s="182" t="s">
        <v>467</v>
      </c>
      <c r="BY417" s="182" t="s">
        <v>467</v>
      </c>
      <c r="BZ417" s="181">
        <v>0</v>
      </c>
      <c r="CA417" s="181">
        <v>0</v>
      </c>
      <c r="CB417" s="181">
        <v>0</v>
      </c>
      <c r="CC417" s="181">
        <v>0</v>
      </c>
      <c r="CD417" s="181">
        <v>0</v>
      </c>
      <c r="CE417" s="181">
        <v>0</v>
      </c>
      <c r="CF417" s="181">
        <v>0</v>
      </c>
      <c r="CG417" s="181">
        <v>0</v>
      </c>
      <c r="CH417" s="181">
        <v>0</v>
      </c>
      <c r="CI417" s="181">
        <v>0</v>
      </c>
      <c r="CJ417" s="181">
        <v>0</v>
      </c>
      <c r="CK417" s="181">
        <v>0</v>
      </c>
      <c r="CL417" s="181">
        <v>0</v>
      </c>
      <c r="CM417" s="181">
        <v>0</v>
      </c>
      <c r="CN417" s="181">
        <v>0</v>
      </c>
      <c r="CO417" s="181">
        <v>0</v>
      </c>
      <c r="CP417" s="181">
        <v>0</v>
      </c>
      <c r="CQ417" s="182" t="s">
        <v>467</v>
      </c>
      <c r="CR417" s="182" t="s">
        <v>467</v>
      </c>
      <c r="CS417" s="182" t="s">
        <v>467</v>
      </c>
      <c r="CT417" s="181">
        <v>0</v>
      </c>
      <c r="CU417" s="181">
        <v>0</v>
      </c>
      <c r="CV417" s="181">
        <v>0</v>
      </c>
      <c r="CW417" s="181">
        <v>0</v>
      </c>
      <c r="CX417" s="181">
        <v>0</v>
      </c>
      <c r="CY417" s="181">
        <v>0</v>
      </c>
      <c r="CZ417" s="182" t="s">
        <v>467</v>
      </c>
      <c r="DA417" s="182" t="s">
        <v>467</v>
      </c>
      <c r="DB417" s="182" t="s">
        <v>467</v>
      </c>
      <c r="DC417" s="181">
        <v>0</v>
      </c>
      <c r="DD417" s="181">
        <v>0</v>
      </c>
      <c r="DE417" s="181">
        <v>0</v>
      </c>
      <c r="DF417" s="181">
        <v>0</v>
      </c>
      <c r="DG417" s="183">
        <v>0</v>
      </c>
    </row>
    <row r="418" spans="1:111">
      <c r="A418" s="334" t="s">
        <v>1201</v>
      </c>
      <c r="B418" s="335" t="s">
        <v>504</v>
      </c>
      <c r="C418" s="335" t="s">
        <v>504</v>
      </c>
      <c r="D418" s="184" t="s">
        <v>629</v>
      </c>
      <c r="E418" s="181">
        <v>749009</v>
      </c>
      <c r="F418" s="181">
        <v>687970</v>
      </c>
      <c r="G418" s="181">
        <v>322338</v>
      </c>
      <c r="H418" s="181">
        <v>0</v>
      </c>
      <c r="I418" s="181">
        <v>0</v>
      </c>
      <c r="J418" s="181">
        <v>34299</v>
      </c>
      <c r="K418" s="181">
        <v>328375</v>
      </c>
      <c r="L418" s="181">
        <v>0</v>
      </c>
      <c r="M418" s="181">
        <v>0</v>
      </c>
      <c r="N418" s="181">
        <v>0</v>
      </c>
      <c r="O418" s="181">
        <v>0</v>
      </c>
      <c r="P418" s="181">
        <v>2958</v>
      </c>
      <c r="Q418" s="181">
        <v>0</v>
      </c>
      <c r="R418" s="181">
        <v>0</v>
      </c>
      <c r="S418" s="181">
        <v>0</v>
      </c>
      <c r="T418" s="181">
        <v>48239</v>
      </c>
      <c r="U418" s="181">
        <v>1311</v>
      </c>
      <c r="V418" s="181">
        <v>0</v>
      </c>
      <c r="W418" s="181">
        <v>0</v>
      </c>
      <c r="X418" s="181">
        <v>23</v>
      </c>
      <c r="Y418" s="181">
        <v>0</v>
      </c>
      <c r="Z418" s="181">
        <v>0</v>
      </c>
      <c r="AA418" s="181">
        <v>3000</v>
      </c>
      <c r="AB418" s="181">
        <v>0</v>
      </c>
      <c r="AC418" s="181">
        <v>13280</v>
      </c>
      <c r="AD418" s="181">
        <v>10907</v>
      </c>
      <c r="AE418" s="181">
        <v>0</v>
      </c>
      <c r="AF418" s="181">
        <v>0</v>
      </c>
      <c r="AG418" s="181">
        <v>0</v>
      </c>
      <c r="AH418" s="181">
        <v>0</v>
      </c>
      <c r="AI418" s="181">
        <v>0</v>
      </c>
      <c r="AJ418" s="181">
        <v>0</v>
      </c>
      <c r="AK418" s="181">
        <v>0</v>
      </c>
      <c r="AL418" s="181">
        <v>0</v>
      </c>
      <c r="AM418" s="181">
        <v>0</v>
      </c>
      <c r="AN418" s="181">
        <v>2000</v>
      </c>
      <c r="AO418" s="181">
        <v>0</v>
      </c>
      <c r="AP418" s="181">
        <v>11830</v>
      </c>
      <c r="AQ418" s="181">
        <v>1108</v>
      </c>
      <c r="AR418" s="181">
        <v>4500</v>
      </c>
      <c r="AS418" s="181">
        <v>0</v>
      </c>
      <c r="AT418" s="181">
        <v>0</v>
      </c>
      <c r="AU418" s="181">
        <v>280</v>
      </c>
      <c r="AV418" s="181">
        <v>12800</v>
      </c>
      <c r="AW418" s="181">
        <v>0</v>
      </c>
      <c r="AX418" s="181">
        <v>0</v>
      </c>
      <c r="AY418" s="181">
        <v>0</v>
      </c>
      <c r="AZ418" s="181">
        <v>0</v>
      </c>
      <c r="BA418" s="181">
        <v>12800</v>
      </c>
      <c r="BB418" s="181">
        <v>0</v>
      </c>
      <c r="BC418" s="181">
        <v>0</v>
      </c>
      <c r="BD418" s="181">
        <v>0</v>
      </c>
      <c r="BE418" s="181">
        <v>0</v>
      </c>
      <c r="BF418" s="181">
        <v>0</v>
      </c>
      <c r="BG418" s="181">
        <v>0</v>
      </c>
      <c r="BH418" s="181">
        <v>0</v>
      </c>
      <c r="BI418" s="181">
        <v>0</v>
      </c>
      <c r="BJ418" s="181">
        <v>0</v>
      </c>
      <c r="BK418" s="181">
        <v>0</v>
      </c>
      <c r="BL418" s="181">
        <v>0</v>
      </c>
      <c r="BM418" s="182" t="s">
        <v>467</v>
      </c>
      <c r="BN418" s="182" t="s">
        <v>467</v>
      </c>
      <c r="BO418" s="182" t="s">
        <v>467</v>
      </c>
      <c r="BP418" s="182" t="s">
        <v>467</v>
      </c>
      <c r="BQ418" s="182" t="s">
        <v>467</v>
      </c>
      <c r="BR418" s="182" t="s">
        <v>467</v>
      </c>
      <c r="BS418" s="182" t="s">
        <v>467</v>
      </c>
      <c r="BT418" s="182" t="s">
        <v>467</v>
      </c>
      <c r="BU418" s="182" t="s">
        <v>467</v>
      </c>
      <c r="BV418" s="182" t="s">
        <v>467</v>
      </c>
      <c r="BW418" s="182" t="s">
        <v>467</v>
      </c>
      <c r="BX418" s="182" t="s">
        <v>467</v>
      </c>
      <c r="BY418" s="182" t="s">
        <v>467</v>
      </c>
      <c r="BZ418" s="181">
        <v>0</v>
      </c>
      <c r="CA418" s="181">
        <v>0</v>
      </c>
      <c r="CB418" s="181">
        <v>0</v>
      </c>
      <c r="CC418" s="181">
        <v>0</v>
      </c>
      <c r="CD418" s="181">
        <v>0</v>
      </c>
      <c r="CE418" s="181">
        <v>0</v>
      </c>
      <c r="CF418" s="181">
        <v>0</v>
      </c>
      <c r="CG418" s="181">
        <v>0</v>
      </c>
      <c r="CH418" s="181">
        <v>0</v>
      </c>
      <c r="CI418" s="181">
        <v>0</v>
      </c>
      <c r="CJ418" s="181">
        <v>0</v>
      </c>
      <c r="CK418" s="181">
        <v>0</v>
      </c>
      <c r="CL418" s="181">
        <v>0</v>
      </c>
      <c r="CM418" s="181">
        <v>0</v>
      </c>
      <c r="CN418" s="181">
        <v>0</v>
      </c>
      <c r="CO418" s="181">
        <v>0</v>
      </c>
      <c r="CP418" s="181">
        <v>0</v>
      </c>
      <c r="CQ418" s="182" t="s">
        <v>467</v>
      </c>
      <c r="CR418" s="182" t="s">
        <v>467</v>
      </c>
      <c r="CS418" s="182" t="s">
        <v>467</v>
      </c>
      <c r="CT418" s="181">
        <v>0</v>
      </c>
      <c r="CU418" s="181">
        <v>0</v>
      </c>
      <c r="CV418" s="181">
        <v>0</v>
      </c>
      <c r="CW418" s="181">
        <v>0</v>
      </c>
      <c r="CX418" s="181">
        <v>0</v>
      </c>
      <c r="CY418" s="181">
        <v>0</v>
      </c>
      <c r="CZ418" s="182" t="s">
        <v>467</v>
      </c>
      <c r="DA418" s="182" t="s">
        <v>467</v>
      </c>
      <c r="DB418" s="182" t="s">
        <v>467</v>
      </c>
      <c r="DC418" s="181">
        <v>0</v>
      </c>
      <c r="DD418" s="181">
        <v>0</v>
      </c>
      <c r="DE418" s="181">
        <v>0</v>
      </c>
      <c r="DF418" s="181">
        <v>0</v>
      </c>
      <c r="DG418" s="183">
        <v>0</v>
      </c>
    </row>
    <row r="419" spans="1:111">
      <c r="A419" s="334" t="s">
        <v>1202</v>
      </c>
      <c r="B419" s="335" t="s">
        <v>504</v>
      </c>
      <c r="C419" s="335" t="s">
        <v>504</v>
      </c>
      <c r="D419" s="184" t="s">
        <v>495</v>
      </c>
      <c r="E419" s="181">
        <v>1534226.63</v>
      </c>
      <c r="F419" s="181">
        <v>1008467.49</v>
      </c>
      <c r="G419" s="181">
        <v>348999</v>
      </c>
      <c r="H419" s="181">
        <v>0</v>
      </c>
      <c r="I419" s="181">
        <v>0</v>
      </c>
      <c r="J419" s="181">
        <v>0</v>
      </c>
      <c r="K419" s="181">
        <v>356179.89</v>
      </c>
      <c r="L419" s="181">
        <v>107381</v>
      </c>
      <c r="M419" s="181">
        <v>0</v>
      </c>
      <c r="N419" s="181">
        <v>49300</v>
      </c>
      <c r="O419" s="181">
        <v>0</v>
      </c>
      <c r="P419" s="181">
        <v>74703.600000000006</v>
      </c>
      <c r="Q419" s="181">
        <v>71904</v>
      </c>
      <c r="R419" s="181">
        <v>0</v>
      </c>
      <c r="S419" s="181">
        <v>0</v>
      </c>
      <c r="T419" s="181">
        <v>328369.14</v>
      </c>
      <c r="U419" s="181">
        <v>176857.3</v>
      </c>
      <c r="V419" s="181">
        <v>0</v>
      </c>
      <c r="W419" s="181">
        <v>0</v>
      </c>
      <c r="X419" s="181">
        <v>1125.8499999999999</v>
      </c>
      <c r="Y419" s="181">
        <v>0</v>
      </c>
      <c r="Z419" s="181">
        <v>3000</v>
      </c>
      <c r="AA419" s="181">
        <v>0</v>
      </c>
      <c r="AB419" s="181">
        <v>0</v>
      </c>
      <c r="AC419" s="181">
        <v>0</v>
      </c>
      <c r="AD419" s="181">
        <v>5939.03</v>
      </c>
      <c r="AE419" s="181">
        <v>0</v>
      </c>
      <c r="AF419" s="181">
        <v>1916</v>
      </c>
      <c r="AG419" s="181">
        <v>1800</v>
      </c>
      <c r="AH419" s="181">
        <v>0</v>
      </c>
      <c r="AI419" s="181">
        <v>124991.36</v>
      </c>
      <c r="AJ419" s="181">
        <v>567</v>
      </c>
      <c r="AK419" s="181">
        <v>0</v>
      </c>
      <c r="AL419" s="181">
        <v>0</v>
      </c>
      <c r="AM419" s="181">
        <v>0</v>
      </c>
      <c r="AN419" s="181">
        <v>11727.6</v>
      </c>
      <c r="AO419" s="181">
        <v>0</v>
      </c>
      <c r="AP419" s="181">
        <v>0</v>
      </c>
      <c r="AQ419" s="181">
        <v>0</v>
      </c>
      <c r="AR419" s="181">
        <v>0</v>
      </c>
      <c r="AS419" s="181">
        <v>0</v>
      </c>
      <c r="AT419" s="181">
        <v>0</v>
      </c>
      <c r="AU419" s="181">
        <v>445</v>
      </c>
      <c r="AV419" s="181">
        <v>197390</v>
      </c>
      <c r="AW419" s="181">
        <v>0</v>
      </c>
      <c r="AX419" s="181">
        <v>0</v>
      </c>
      <c r="AY419" s="181">
        <v>0</v>
      </c>
      <c r="AZ419" s="181">
        <v>0</v>
      </c>
      <c r="BA419" s="181">
        <v>197390</v>
      </c>
      <c r="BB419" s="181">
        <v>0</v>
      </c>
      <c r="BC419" s="181">
        <v>0</v>
      </c>
      <c r="BD419" s="181">
        <v>0</v>
      </c>
      <c r="BE419" s="181">
        <v>0</v>
      </c>
      <c r="BF419" s="181">
        <v>0</v>
      </c>
      <c r="BG419" s="181">
        <v>0</v>
      </c>
      <c r="BH419" s="181">
        <v>0</v>
      </c>
      <c r="BI419" s="181">
        <v>0</v>
      </c>
      <c r="BJ419" s="181">
        <v>0</v>
      </c>
      <c r="BK419" s="181">
        <v>0</v>
      </c>
      <c r="BL419" s="181">
        <v>0</v>
      </c>
      <c r="BM419" s="182" t="s">
        <v>467</v>
      </c>
      <c r="BN419" s="182" t="s">
        <v>467</v>
      </c>
      <c r="BO419" s="182" t="s">
        <v>467</v>
      </c>
      <c r="BP419" s="182" t="s">
        <v>467</v>
      </c>
      <c r="BQ419" s="182" t="s">
        <v>467</v>
      </c>
      <c r="BR419" s="182" t="s">
        <v>467</v>
      </c>
      <c r="BS419" s="182" t="s">
        <v>467</v>
      </c>
      <c r="BT419" s="182" t="s">
        <v>467</v>
      </c>
      <c r="BU419" s="182" t="s">
        <v>467</v>
      </c>
      <c r="BV419" s="182" t="s">
        <v>467</v>
      </c>
      <c r="BW419" s="182" t="s">
        <v>467</v>
      </c>
      <c r="BX419" s="182" t="s">
        <v>467</v>
      </c>
      <c r="BY419" s="182" t="s">
        <v>467</v>
      </c>
      <c r="BZ419" s="181">
        <v>0</v>
      </c>
      <c r="CA419" s="181">
        <v>0</v>
      </c>
      <c r="CB419" s="181">
        <v>0</v>
      </c>
      <c r="CC419" s="181">
        <v>0</v>
      </c>
      <c r="CD419" s="181">
        <v>0</v>
      </c>
      <c r="CE419" s="181">
        <v>0</v>
      </c>
      <c r="CF419" s="181">
        <v>0</v>
      </c>
      <c r="CG419" s="181">
        <v>0</v>
      </c>
      <c r="CH419" s="181">
        <v>0</v>
      </c>
      <c r="CI419" s="181">
        <v>0</v>
      </c>
      <c r="CJ419" s="181">
        <v>0</v>
      </c>
      <c r="CK419" s="181">
        <v>0</v>
      </c>
      <c r="CL419" s="181">
        <v>0</v>
      </c>
      <c r="CM419" s="181">
        <v>0</v>
      </c>
      <c r="CN419" s="181">
        <v>0</v>
      </c>
      <c r="CO419" s="181">
        <v>0</v>
      </c>
      <c r="CP419" s="181">
        <v>0</v>
      </c>
      <c r="CQ419" s="182" t="s">
        <v>467</v>
      </c>
      <c r="CR419" s="182" t="s">
        <v>467</v>
      </c>
      <c r="CS419" s="182" t="s">
        <v>467</v>
      </c>
      <c r="CT419" s="181">
        <v>0</v>
      </c>
      <c r="CU419" s="181">
        <v>0</v>
      </c>
      <c r="CV419" s="181">
        <v>0</v>
      </c>
      <c r="CW419" s="181">
        <v>0</v>
      </c>
      <c r="CX419" s="181">
        <v>0</v>
      </c>
      <c r="CY419" s="181">
        <v>0</v>
      </c>
      <c r="CZ419" s="182" t="s">
        <v>467</v>
      </c>
      <c r="DA419" s="182" t="s">
        <v>467</v>
      </c>
      <c r="DB419" s="182" t="s">
        <v>467</v>
      </c>
      <c r="DC419" s="181">
        <v>0</v>
      </c>
      <c r="DD419" s="181">
        <v>0</v>
      </c>
      <c r="DE419" s="181">
        <v>0</v>
      </c>
      <c r="DF419" s="181">
        <v>0</v>
      </c>
      <c r="DG419" s="183">
        <v>0</v>
      </c>
    </row>
    <row r="420" spans="1:111">
      <c r="A420" s="334" t="s">
        <v>1203</v>
      </c>
      <c r="B420" s="335" t="s">
        <v>504</v>
      </c>
      <c r="C420" s="335" t="s">
        <v>504</v>
      </c>
      <c r="D420" s="184" t="s">
        <v>1204</v>
      </c>
      <c r="E420" s="181">
        <v>214265.19</v>
      </c>
      <c r="F420" s="181">
        <v>184102.6</v>
      </c>
      <c r="G420" s="181">
        <v>118099</v>
      </c>
      <c r="H420" s="181">
        <v>0</v>
      </c>
      <c r="I420" s="181">
        <v>0</v>
      </c>
      <c r="J420" s="181">
        <v>0</v>
      </c>
      <c r="K420" s="181">
        <v>0</v>
      </c>
      <c r="L420" s="181">
        <v>0</v>
      </c>
      <c r="M420" s="181">
        <v>0</v>
      </c>
      <c r="N420" s="181">
        <v>0</v>
      </c>
      <c r="O420" s="181">
        <v>0</v>
      </c>
      <c r="P420" s="181">
        <v>66003.600000000006</v>
      </c>
      <c r="Q420" s="181">
        <v>0</v>
      </c>
      <c r="R420" s="181">
        <v>0</v>
      </c>
      <c r="S420" s="181">
        <v>0</v>
      </c>
      <c r="T420" s="181">
        <v>30162.59</v>
      </c>
      <c r="U420" s="181">
        <v>28623.56</v>
      </c>
      <c r="V420" s="181">
        <v>0</v>
      </c>
      <c r="W420" s="181">
        <v>0</v>
      </c>
      <c r="X420" s="181">
        <v>0</v>
      </c>
      <c r="Y420" s="181">
        <v>0</v>
      </c>
      <c r="Z420" s="181">
        <v>0</v>
      </c>
      <c r="AA420" s="181">
        <v>0</v>
      </c>
      <c r="AB420" s="181">
        <v>0</v>
      </c>
      <c r="AC420" s="181">
        <v>0</v>
      </c>
      <c r="AD420" s="181">
        <v>1539.03</v>
      </c>
      <c r="AE420" s="181">
        <v>0</v>
      </c>
      <c r="AF420" s="181">
        <v>0</v>
      </c>
      <c r="AG420" s="181">
        <v>0</v>
      </c>
      <c r="AH420" s="181">
        <v>0</v>
      </c>
      <c r="AI420" s="181">
        <v>0</v>
      </c>
      <c r="AJ420" s="181">
        <v>0</v>
      </c>
      <c r="AK420" s="181">
        <v>0</v>
      </c>
      <c r="AL420" s="181">
        <v>0</v>
      </c>
      <c r="AM420" s="181">
        <v>0</v>
      </c>
      <c r="AN420" s="181">
        <v>0</v>
      </c>
      <c r="AO420" s="181">
        <v>0</v>
      </c>
      <c r="AP420" s="181">
        <v>0</v>
      </c>
      <c r="AQ420" s="181">
        <v>0</v>
      </c>
      <c r="AR420" s="181">
        <v>0</v>
      </c>
      <c r="AS420" s="181">
        <v>0</v>
      </c>
      <c r="AT420" s="181">
        <v>0</v>
      </c>
      <c r="AU420" s="181">
        <v>0</v>
      </c>
      <c r="AV420" s="181">
        <v>0</v>
      </c>
      <c r="AW420" s="181">
        <v>0</v>
      </c>
      <c r="AX420" s="181">
        <v>0</v>
      </c>
      <c r="AY420" s="181">
        <v>0</v>
      </c>
      <c r="AZ420" s="181">
        <v>0</v>
      </c>
      <c r="BA420" s="181">
        <v>0</v>
      </c>
      <c r="BB420" s="181">
        <v>0</v>
      </c>
      <c r="BC420" s="181">
        <v>0</v>
      </c>
      <c r="BD420" s="181">
        <v>0</v>
      </c>
      <c r="BE420" s="181">
        <v>0</v>
      </c>
      <c r="BF420" s="181">
        <v>0</v>
      </c>
      <c r="BG420" s="181">
        <v>0</v>
      </c>
      <c r="BH420" s="181">
        <v>0</v>
      </c>
      <c r="BI420" s="181">
        <v>0</v>
      </c>
      <c r="BJ420" s="181">
        <v>0</v>
      </c>
      <c r="BK420" s="181">
        <v>0</v>
      </c>
      <c r="BL420" s="181">
        <v>0</v>
      </c>
      <c r="BM420" s="182" t="s">
        <v>467</v>
      </c>
      <c r="BN420" s="182" t="s">
        <v>467</v>
      </c>
      <c r="BO420" s="182" t="s">
        <v>467</v>
      </c>
      <c r="BP420" s="182" t="s">
        <v>467</v>
      </c>
      <c r="BQ420" s="182" t="s">
        <v>467</v>
      </c>
      <c r="BR420" s="182" t="s">
        <v>467</v>
      </c>
      <c r="BS420" s="182" t="s">
        <v>467</v>
      </c>
      <c r="BT420" s="182" t="s">
        <v>467</v>
      </c>
      <c r="BU420" s="182" t="s">
        <v>467</v>
      </c>
      <c r="BV420" s="182" t="s">
        <v>467</v>
      </c>
      <c r="BW420" s="182" t="s">
        <v>467</v>
      </c>
      <c r="BX420" s="182" t="s">
        <v>467</v>
      </c>
      <c r="BY420" s="182" t="s">
        <v>467</v>
      </c>
      <c r="BZ420" s="181">
        <v>0</v>
      </c>
      <c r="CA420" s="181">
        <v>0</v>
      </c>
      <c r="CB420" s="181">
        <v>0</v>
      </c>
      <c r="CC420" s="181">
        <v>0</v>
      </c>
      <c r="CD420" s="181">
        <v>0</v>
      </c>
      <c r="CE420" s="181">
        <v>0</v>
      </c>
      <c r="CF420" s="181">
        <v>0</v>
      </c>
      <c r="CG420" s="181">
        <v>0</v>
      </c>
      <c r="CH420" s="181">
        <v>0</v>
      </c>
      <c r="CI420" s="181">
        <v>0</v>
      </c>
      <c r="CJ420" s="181">
        <v>0</v>
      </c>
      <c r="CK420" s="181">
        <v>0</v>
      </c>
      <c r="CL420" s="181">
        <v>0</v>
      </c>
      <c r="CM420" s="181">
        <v>0</v>
      </c>
      <c r="CN420" s="181">
        <v>0</v>
      </c>
      <c r="CO420" s="181">
        <v>0</v>
      </c>
      <c r="CP420" s="181">
        <v>0</v>
      </c>
      <c r="CQ420" s="182" t="s">
        <v>467</v>
      </c>
      <c r="CR420" s="182" t="s">
        <v>467</v>
      </c>
      <c r="CS420" s="182" t="s">
        <v>467</v>
      </c>
      <c r="CT420" s="181">
        <v>0</v>
      </c>
      <c r="CU420" s="181">
        <v>0</v>
      </c>
      <c r="CV420" s="181">
        <v>0</v>
      </c>
      <c r="CW420" s="181">
        <v>0</v>
      </c>
      <c r="CX420" s="181">
        <v>0</v>
      </c>
      <c r="CY420" s="181">
        <v>0</v>
      </c>
      <c r="CZ420" s="182" t="s">
        <v>467</v>
      </c>
      <c r="DA420" s="182" t="s">
        <v>467</v>
      </c>
      <c r="DB420" s="182" t="s">
        <v>467</v>
      </c>
      <c r="DC420" s="181">
        <v>0</v>
      </c>
      <c r="DD420" s="181">
        <v>0</v>
      </c>
      <c r="DE420" s="181">
        <v>0</v>
      </c>
      <c r="DF420" s="181">
        <v>0</v>
      </c>
      <c r="DG420" s="183">
        <v>0</v>
      </c>
    </row>
    <row r="421" spans="1:111">
      <c r="A421" s="334" t="s">
        <v>1205</v>
      </c>
      <c r="B421" s="335" t="s">
        <v>504</v>
      </c>
      <c r="C421" s="335" t="s">
        <v>504</v>
      </c>
      <c r="D421" s="184" t="s">
        <v>1206</v>
      </c>
      <c r="E421" s="181">
        <v>214265.19</v>
      </c>
      <c r="F421" s="181">
        <v>184102.6</v>
      </c>
      <c r="G421" s="181">
        <v>118099</v>
      </c>
      <c r="H421" s="181">
        <v>0</v>
      </c>
      <c r="I421" s="181">
        <v>0</v>
      </c>
      <c r="J421" s="181">
        <v>0</v>
      </c>
      <c r="K421" s="181">
        <v>0</v>
      </c>
      <c r="L421" s="181">
        <v>0</v>
      </c>
      <c r="M421" s="181">
        <v>0</v>
      </c>
      <c r="N421" s="181">
        <v>0</v>
      </c>
      <c r="O421" s="181">
        <v>0</v>
      </c>
      <c r="P421" s="181">
        <v>66003.600000000006</v>
      </c>
      <c r="Q421" s="181">
        <v>0</v>
      </c>
      <c r="R421" s="181">
        <v>0</v>
      </c>
      <c r="S421" s="181">
        <v>0</v>
      </c>
      <c r="T421" s="181">
        <v>30162.59</v>
      </c>
      <c r="U421" s="181">
        <v>28623.56</v>
      </c>
      <c r="V421" s="181">
        <v>0</v>
      </c>
      <c r="W421" s="181">
        <v>0</v>
      </c>
      <c r="X421" s="181">
        <v>0</v>
      </c>
      <c r="Y421" s="181">
        <v>0</v>
      </c>
      <c r="Z421" s="181">
        <v>0</v>
      </c>
      <c r="AA421" s="181">
        <v>0</v>
      </c>
      <c r="AB421" s="181">
        <v>0</v>
      </c>
      <c r="AC421" s="181">
        <v>0</v>
      </c>
      <c r="AD421" s="181">
        <v>1539.03</v>
      </c>
      <c r="AE421" s="181">
        <v>0</v>
      </c>
      <c r="AF421" s="181">
        <v>0</v>
      </c>
      <c r="AG421" s="181">
        <v>0</v>
      </c>
      <c r="AH421" s="181">
        <v>0</v>
      </c>
      <c r="AI421" s="181">
        <v>0</v>
      </c>
      <c r="AJ421" s="181">
        <v>0</v>
      </c>
      <c r="AK421" s="181">
        <v>0</v>
      </c>
      <c r="AL421" s="181">
        <v>0</v>
      </c>
      <c r="AM421" s="181">
        <v>0</v>
      </c>
      <c r="AN421" s="181">
        <v>0</v>
      </c>
      <c r="AO421" s="181">
        <v>0</v>
      </c>
      <c r="AP421" s="181">
        <v>0</v>
      </c>
      <c r="AQ421" s="181">
        <v>0</v>
      </c>
      <c r="AR421" s="181">
        <v>0</v>
      </c>
      <c r="AS421" s="181">
        <v>0</v>
      </c>
      <c r="AT421" s="181">
        <v>0</v>
      </c>
      <c r="AU421" s="181">
        <v>0</v>
      </c>
      <c r="AV421" s="181">
        <v>0</v>
      </c>
      <c r="AW421" s="181">
        <v>0</v>
      </c>
      <c r="AX421" s="181">
        <v>0</v>
      </c>
      <c r="AY421" s="181">
        <v>0</v>
      </c>
      <c r="AZ421" s="181">
        <v>0</v>
      </c>
      <c r="BA421" s="181">
        <v>0</v>
      </c>
      <c r="BB421" s="181">
        <v>0</v>
      </c>
      <c r="BC421" s="181">
        <v>0</v>
      </c>
      <c r="BD421" s="181">
        <v>0</v>
      </c>
      <c r="BE421" s="181">
        <v>0</v>
      </c>
      <c r="BF421" s="181">
        <v>0</v>
      </c>
      <c r="BG421" s="181">
        <v>0</v>
      </c>
      <c r="BH421" s="181">
        <v>0</v>
      </c>
      <c r="BI421" s="181">
        <v>0</v>
      </c>
      <c r="BJ421" s="181">
        <v>0</v>
      </c>
      <c r="BK421" s="181">
        <v>0</v>
      </c>
      <c r="BL421" s="181">
        <v>0</v>
      </c>
      <c r="BM421" s="182" t="s">
        <v>467</v>
      </c>
      <c r="BN421" s="182" t="s">
        <v>467</v>
      </c>
      <c r="BO421" s="182" t="s">
        <v>467</v>
      </c>
      <c r="BP421" s="182" t="s">
        <v>467</v>
      </c>
      <c r="BQ421" s="182" t="s">
        <v>467</v>
      </c>
      <c r="BR421" s="182" t="s">
        <v>467</v>
      </c>
      <c r="BS421" s="182" t="s">
        <v>467</v>
      </c>
      <c r="BT421" s="182" t="s">
        <v>467</v>
      </c>
      <c r="BU421" s="182" t="s">
        <v>467</v>
      </c>
      <c r="BV421" s="182" t="s">
        <v>467</v>
      </c>
      <c r="BW421" s="182" t="s">
        <v>467</v>
      </c>
      <c r="BX421" s="182" t="s">
        <v>467</v>
      </c>
      <c r="BY421" s="182" t="s">
        <v>467</v>
      </c>
      <c r="BZ421" s="181">
        <v>0</v>
      </c>
      <c r="CA421" s="181">
        <v>0</v>
      </c>
      <c r="CB421" s="181">
        <v>0</v>
      </c>
      <c r="CC421" s="181">
        <v>0</v>
      </c>
      <c r="CD421" s="181">
        <v>0</v>
      </c>
      <c r="CE421" s="181">
        <v>0</v>
      </c>
      <c r="CF421" s="181">
        <v>0</v>
      </c>
      <c r="CG421" s="181">
        <v>0</v>
      </c>
      <c r="CH421" s="181">
        <v>0</v>
      </c>
      <c r="CI421" s="181">
        <v>0</v>
      </c>
      <c r="CJ421" s="181">
        <v>0</v>
      </c>
      <c r="CK421" s="181">
        <v>0</v>
      </c>
      <c r="CL421" s="181">
        <v>0</v>
      </c>
      <c r="CM421" s="181">
        <v>0</v>
      </c>
      <c r="CN421" s="181">
        <v>0</v>
      </c>
      <c r="CO421" s="181">
        <v>0</v>
      </c>
      <c r="CP421" s="181">
        <v>0</v>
      </c>
      <c r="CQ421" s="182" t="s">
        <v>467</v>
      </c>
      <c r="CR421" s="182" t="s">
        <v>467</v>
      </c>
      <c r="CS421" s="182" t="s">
        <v>467</v>
      </c>
      <c r="CT421" s="181">
        <v>0</v>
      </c>
      <c r="CU421" s="181">
        <v>0</v>
      </c>
      <c r="CV421" s="181">
        <v>0</v>
      </c>
      <c r="CW421" s="181">
        <v>0</v>
      </c>
      <c r="CX421" s="181">
        <v>0</v>
      </c>
      <c r="CY421" s="181">
        <v>0</v>
      </c>
      <c r="CZ421" s="182" t="s">
        <v>467</v>
      </c>
      <c r="DA421" s="182" t="s">
        <v>467</v>
      </c>
      <c r="DB421" s="182" t="s">
        <v>467</v>
      </c>
      <c r="DC421" s="181">
        <v>0</v>
      </c>
      <c r="DD421" s="181">
        <v>0</v>
      </c>
      <c r="DE421" s="181">
        <v>0</v>
      </c>
      <c r="DF421" s="181">
        <v>0</v>
      </c>
      <c r="DG421" s="183">
        <v>0</v>
      </c>
    </row>
    <row r="422" spans="1:111">
      <c r="A422" s="334" t="s">
        <v>1207</v>
      </c>
      <c r="B422" s="335" t="s">
        <v>504</v>
      </c>
      <c r="C422" s="335" t="s">
        <v>504</v>
      </c>
      <c r="D422" s="184" t="s">
        <v>1208</v>
      </c>
      <c r="E422" s="181">
        <v>839247.89</v>
      </c>
      <c r="F422" s="181">
        <v>824364.89</v>
      </c>
      <c r="G422" s="181">
        <v>230900</v>
      </c>
      <c r="H422" s="181">
        <v>0</v>
      </c>
      <c r="I422" s="181">
        <v>0</v>
      </c>
      <c r="J422" s="181">
        <v>0</v>
      </c>
      <c r="K422" s="181">
        <v>356179.89</v>
      </c>
      <c r="L422" s="181">
        <v>107381</v>
      </c>
      <c r="M422" s="181">
        <v>0</v>
      </c>
      <c r="N422" s="181">
        <v>49300</v>
      </c>
      <c r="O422" s="181">
        <v>0</v>
      </c>
      <c r="P422" s="181">
        <v>8700</v>
      </c>
      <c r="Q422" s="181">
        <v>71904</v>
      </c>
      <c r="R422" s="181">
        <v>0</v>
      </c>
      <c r="S422" s="181">
        <v>0</v>
      </c>
      <c r="T422" s="181">
        <v>14883</v>
      </c>
      <c r="U422" s="181">
        <v>5000</v>
      </c>
      <c r="V422" s="181">
        <v>0</v>
      </c>
      <c r="W422" s="181">
        <v>0</v>
      </c>
      <c r="X422" s="181">
        <v>0</v>
      </c>
      <c r="Y422" s="181">
        <v>0</v>
      </c>
      <c r="Z422" s="181">
        <v>3000</v>
      </c>
      <c r="AA422" s="181">
        <v>0</v>
      </c>
      <c r="AB422" s="181">
        <v>0</v>
      </c>
      <c r="AC422" s="181">
        <v>0</v>
      </c>
      <c r="AD422" s="181">
        <v>4400</v>
      </c>
      <c r="AE422" s="181">
        <v>0</v>
      </c>
      <c r="AF422" s="181">
        <v>1916</v>
      </c>
      <c r="AG422" s="181">
        <v>0</v>
      </c>
      <c r="AH422" s="181">
        <v>0</v>
      </c>
      <c r="AI422" s="181">
        <v>0</v>
      </c>
      <c r="AJ422" s="181">
        <v>567</v>
      </c>
      <c r="AK422" s="181">
        <v>0</v>
      </c>
      <c r="AL422" s="181">
        <v>0</v>
      </c>
      <c r="AM422" s="181">
        <v>0</v>
      </c>
      <c r="AN422" s="181">
        <v>0</v>
      </c>
      <c r="AO422" s="181">
        <v>0</v>
      </c>
      <c r="AP422" s="181">
        <v>0</v>
      </c>
      <c r="AQ422" s="181">
        <v>0</v>
      </c>
      <c r="AR422" s="181">
        <v>0</v>
      </c>
      <c r="AS422" s="181">
        <v>0</v>
      </c>
      <c r="AT422" s="181">
        <v>0</v>
      </c>
      <c r="AU422" s="181">
        <v>0</v>
      </c>
      <c r="AV422" s="181">
        <v>0</v>
      </c>
      <c r="AW422" s="181">
        <v>0</v>
      </c>
      <c r="AX422" s="181">
        <v>0</v>
      </c>
      <c r="AY422" s="181">
        <v>0</v>
      </c>
      <c r="AZ422" s="181">
        <v>0</v>
      </c>
      <c r="BA422" s="181">
        <v>0</v>
      </c>
      <c r="BB422" s="181">
        <v>0</v>
      </c>
      <c r="BC422" s="181">
        <v>0</v>
      </c>
      <c r="BD422" s="181">
        <v>0</v>
      </c>
      <c r="BE422" s="181">
        <v>0</v>
      </c>
      <c r="BF422" s="181">
        <v>0</v>
      </c>
      <c r="BG422" s="181">
        <v>0</v>
      </c>
      <c r="BH422" s="181">
        <v>0</v>
      </c>
      <c r="BI422" s="181">
        <v>0</v>
      </c>
      <c r="BJ422" s="181">
        <v>0</v>
      </c>
      <c r="BK422" s="181">
        <v>0</v>
      </c>
      <c r="BL422" s="181">
        <v>0</v>
      </c>
      <c r="BM422" s="182" t="s">
        <v>467</v>
      </c>
      <c r="BN422" s="182" t="s">
        <v>467</v>
      </c>
      <c r="BO422" s="182" t="s">
        <v>467</v>
      </c>
      <c r="BP422" s="182" t="s">
        <v>467</v>
      </c>
      <c r="BQ422" s="182" t="s">
        <v>467</v>
      </c>
      <c r="BR422" s="182" t="s">
        <v>467</v>
      </c>
      <c r="BS422" s="182" t="s">
        <v>467</v>
      </c>
      <c r="BT422" s="182" t="s">
        <v>467</v>
      </c>
      <c r="BU422" s="182" t="s">
        <v>467</v>
      </c>
      <c r="BV422" s="182" t="s">
        <v>467</v>
      </c>
      <c r="BW422" s="182" t="s">
        <v>467</v>
      </c>
      <c r="BX422" s="182" t="s">
        <v>467</v>
      </c>
      <c r="BY422" s="182" t="s">
        <v>467</v>
      </c>
      <c r="BZ422" s="181">
        <v>0</v>
      </c>
      <c r="CA422" s="181">
        <v>0</v>
      </c>
      <c r="CB422" s="181">
        <v>0</v>
      </c>
      <c r="CC422" s="181">
        <v>0</v>
      </c>
      <c r="CD422" s="181">
        <v>0</v>
      </c>
      <c r="CE422" s="181">
        <v>0</v>
      </c>
      <c r="CF422" s="181">
        <v>0</v>
      </c>
      <c r="CG422" s="181">
        <v>0</v>
      </c>
      <c r="CH422" s="181">
        <v>0</v>
      </c>
      <c r="CI422" s="181">
        <v>0</v>
      </c>
      <c r="CJ422" s="181">
        <v>0</v>
      </c>
      <c r="CK422" s="181">
        <v>0</v>
      </c>
      <c r="CL422" s="181">
        <v>0</v>
      </c>
      <c r="CM422" s="181">
        <v>0</v>
      </c>
      <c r="CN422" s="181">
        <v>0</v>
      </c>
      <c r="CO422" s="181">
        <v>0</v>
      </c>
      <c r="CP422" s="181">
        <v>0</v>
      </c>
      <c r="CQ422" s="182" t="s">
        <v>467</v>
      </c>
      <c r="CR422" s="182" t="s">
        <v>467</v>
      </c>
      <c r="CS422" s="182" t="s">
        <v>467</v>
      </c>
      <c r="CT422" s="181">
        <v>0</v>
      </c>
      <c r="CU422" s="181">
        <v>0</v>
      </c>
      <c r="CV422" s="181">
        <v>0</v>
      </c>
      <c r="CW422" s="181">
        <v>0</v>
      </c>
      <c r="CX422" s="181">
        <v>0</v>
      </c>
      <c r="CY422" s="181">
        <v>0</v>
      </c>
      <c r="CZ422" s="182" t="s">
        <v>467</v>
      </c>
      <c r="DA422" s="182" t="s">
        <v>467</v>
      </c>
      <c r="DB422" s="182" t="s">
        <v>467</v>
      </c>
      <c r="DC422" s="181">
        <v>0</v>
      </c>
      <c r="DD422" s="181">
        <v>0</v>
      </c>
      <c r="DE422" s="181">
        <v>0</v>
      </c>
      <c r="DF422" s="181">
        <v>0</v>
      </c>
      <c r="DG422" s="183">
        <v>0</v>
      </c>
    </row>
    <row r="423" spans="1:111">
      <c r="A423" s="334" t="s">
        <v>1209</v>
      </c>
      <c r="B423" s="335" t="s">
        <v>504</v>
      </c>
      <c r="C423" s="335" t="s">
        <v>504</v>
      </c>
      <c r="D423" s="184" t="s">
        <v>1210</v>
      </c>
      <c r="E423" s="181">
        <v>839247.89</v>
      </c>
      <c r="F423" s="181">
        <v>824364.89</v>
      </c>
      <c r="G423" s="181">
        <v>230900</v>
      </c>
      <c r="H423" s="181">
        <v>0</v>
      </c>
      <c r="I423" s="181">
        <v>0</v>
      </c>
      <c r="J423" s="181">
        <v>0</v>
      </c>
      <c r="K423" s="181">
        <v>356179.89</v>
      </c>
      <c r="L423" s="181">
        <v>107381</v>
      </c>
      <c r="M423" s="181">
        <v>0</v>
      </c>
      <c r="N423" s="181">
        <v>49300</v>
      </c>
      <c r="O423" s="181">
        <v>0</v>
      </c>
      <c r="P423" s="181">
        <v>8700</v>
      </c>
      <c r="Q423" s="181">
        <v>71904</v>
      </c>
      <c r="R423" s="181">
        <v>0</v>
      </c>
      <c r="S423" s="181">
        <v>0</v>
      </c>
      <c r="T423" s="181">
        <v>14883</v>
      </c>
      <c r="U423" s="181">
        <v>5000</v>
      </c>
      <c r="V423" s="181">
        <v>0</v>
      </c>
      <c r="W423" s="181">
        <v>0</v>
      </c>
      <c r="X423" s="181">
        <v>0</v>
      </c>
      <c r="Y423" s="181">
        <v>0</v>
      </c>
      <c r="Z423" s="181">
        <v>3000</v>
      </c>
      <c r="AA423" s="181">
        <v>0</v>
      </c>
      <c r="AB423" s="181">
        <v>0</v>
      </c>
      <c r="AC423" s="181">
        <v>0</v>
      </c>
      <c r="AD423" s="181">
        <v>4400</v>
      </c>
      <c r="AE423" s="181">
        <v>0</v>
      </c>
      <c r="AF423" s="181">
        <v>1916</v>
      </c>
      <c r="AG423" s="181">
        <v>0</v>
      </c>
      <c r="AH423" s="181">
        <v>0</v>
      </c>
      <c r="AI423" s="181">
        <v>0</v>
      </c>
      <c r="AJ423" s="181">
        <v>567</v>
      </c>
      <c r="AK423" s="181">
        <v>0</v>
      </c>
      <c r="AL423" s="181">
        <v>0</v>
      </c>
      <c r="AM423" s="181">
        <v>0</v>
      </c>
      <c r="AN423" s="181">
        <v>0</v>
      </c>
      <c r="AO423" s="181">
        <v>0</v>
      </c>
      <c r="AP423" s="181">
        <v>0</v>
      </c>
      <c r="AQ423" s="181">
        <v>0</v>
      </c>
      <c r="AR423" s="181">
        <v>0</v>
      </c>
      <c r="AS423" s="181">
        <v>0</v>
      </c>
      <c r="AT423" s="181">
        <v>0</v>
      </c>
      <c r="AU423" s="181">
        <v>0</v>
      </c>
      <c r="AV423" s="181">
        <v>0</v>
      </c>
      <c r="AW423" s="181">
        <v>0</v>
      </c>
      <c r="AX423" s="181">
        <v>0</v>
      </c>
      <c r="AY423" s="181">
        <v>0</v>
      </c>
      <c r="AZ423" s="181">
        <v>0</v>
      </c>
      <c r="BA423" s="181">
        <v>0</v>
      </c>
      <c r="BB423" s="181">
        <v>0</v>
      </c>
      <c r="BC423" s="181">
        <v>0</v>
      </c>
      <c r="BD423" s="181">
        <v>0</v>
      </c>
      <c r="BE423" s="181">
        <v>0</v>
      </c>
      <c r="BF423" s="181">
        <v>0</v>
      </c>
      <c r="BG423" s="181">
        <v>0</v>
      </c>
      <c r="BH423" s="181">
        <v>0</v>
      </c>
      <c r="BI423" s="181">
        <v>0</v>
      </c>
      <c r="BJ423" s="181">
        <v>0</v>
      </c>
      <c r="BK423" s="181">
        <v>0</v>
      </c>
      <c r="BL423" s="181">
        <v>0</v>
      </c>
      <c r="BM423" s="182" t="s">
        <v>467</v>
      </c>
      <c r="BN423" s="182" t="s">
        <v>467</v>
      </c>
      <c r="BO423" s="182" t="s">
        <v>467</v>
      </c>
      <c r="BP423" s="182" t="s">
        <v>467</v>
      </c>
      <c r="BQ423" s="182" t="s">
        <v>467</v>
      </c>
      <c r="BR423" s="182" t="s">
        <v>467</v>
      </c>
      <c r="BS423" s="182" t="s">
        <v>467</v>
      </c>
      <c r="BT423" s="182" t="s">
        <v>467</v>
      </c>
      <c r="BU423" s="182" t="s">
        <v>467</v>
      </c>
      <c r="BV423" s="182" t="s">
        <v>467</v>
      </c>
      <c r="BW423" s="182" t="s">
        <v>467</v>
      </c>
      <c r="BX423" s="182" t="s">
        <v>467</v>
      </c>
      <c r="BY423" s="182" t="s">
        <v>467</v>
      </c>
      <c r="BZ423" s="181">
        <v>0</v>
      </c>
      <c r="CA423" s="181">
        <v>0</v>
      </c>
      <c r="CB423" s="181">
        <v>0</v>
      </c>
      <c r="CC423" s="181">
        <v>0</v>
      </c>
      <c r="CD423" s="181">
        <v>0</v>
      </c>
      <c r="CE423" s="181">
        <v>0</v>
      </c>
      <c r="CF423" s="181">
        <v>0</v>
      </c>
      <c r="CG423" s="181">
        <v>0</v>
      </c>
      <c r="CH423" s="181">
        <v>0</v>
      </c>
      <c r="CI423" s="181">
        <v>0</v>
      </c>
      <c r="CJ423" s="181">
        <v>0</v>
      </c>
      <c r="CK423" s="181">
        <v>0</v>
      </c>
      <c r="CL423" s="181">
        <v>0</v>
      </c>
      <c r="CM423" s="181">
        <v>0</v>
      </c>
      <c r="CN423" s="181">
        <v>0</v>
      </c>
      <c r="CO423" s="181">
        <v>0</v>
      </c>
      <c r="CP423" s="181">
        <v>0</v>
      </c>
      <c r="CQ423" s="182" t="s">
        <v>467</v>
      </c>
      <c r="CR423" s="182" t="s">
        <v>467</v>
      </c>
      <c r="CS423" s="182" t="s">
        <v>467</v>
      </c>
      <c r="CT423" s="181">
        <v>0</v>
      </c>
      <c r="CU423" s="181">
        <v>0</v>
      </c>
      <c r="CV423" s="181">
        <v>0</v>
      </c>
      <c r="CW423" s="181">
        <v>0</v>
      </c>
      <c r="CX423" s="181">
        <v>0</v>
      </c>
      <c r="CY423" s="181">
        <v>0</v>
      </c>
      <c r="CZ423" s="182" t="s">
        <v>467</v>
      </c>
      <c r="DA423" s="182" t="s">
        <v>467</v>
      </c>
      <c r="DB423" s="182" t="s">
        <v>467</v>
      </c>
      <c r="DC423" s="181">
        <v>0</v>
      </c>
      <c r="DD423" s="181">
        <v>0</v>
      </c>
      <c r="DE423" s="181">
        <v>0</v>
      </c>
      <c r="DF423" s="181">
        <v>0</v>
      </c>
      <c r="DG423" s="183">
        <v>0</v>
      </c>
    </row>
    <row r="424" spans="1:111">
      <c r="A424" s="334" t="s">
        <v>1211</v>
      </c>
      <c r="B424" s="335" t="s">
        <v>504</v>
      </c>
      <c r="C424" s="335" t="s">
        <v>504</v>
      </c>
      <c r="D424" s="184" t="s">
        <v>1212</v>
      </c>
      <c r="E424" s="181">
        <v>331214</v>
      </c>
      <c r="F424" s="181">
        <v>0</v>
      </c>
      <c r="G424" s="181">
        <v>0</v>
      </c>
      <c r="H424" s="181">
        <v>0</v>
      </c>
      <c r="I424" s="181">
        <v>0</v>
      </c>
      <c r="J424" s="181">
        <v>0</v>
      </c>
      <c r="K424" s="181">
        <v>0</v>
      </c>
      <c r="L424" s="181">
        <v>0</v>
      </c>
      <c r="M424" s="181">
        <v>0</v>
      </c>
      <c r="N424" s="181">
        <v>0</v>
      </c>
      <c r="O424" s="181">
        <v>0</v>
      </c>
      <c r="P424" s="181">
        <v>0</v>
      </c>
      <c r="Q424" s="181">
        <v>0</v>
      </c>
      <c r="R424" s="181">
        <v>0</v>
      </c>
      <c r="S424" s="181">
        <v>0</v>
      </c>
      <c r="T424" s="181">
        <v>133824</v>
      </c>
      <c r="U424" s="181">
        <v>133824</v>
      </c>
      <c r="V424" s="181">
        <v>0</v>
      </c>
      <c r="W424" s="181">
        <v>0</v>
      </c>
      <c r="X424" s="181">
        <v>0</v>
      </c>
      <c r="Y424" s="181">
        <v>0</v>
      </c>
      <c r="Z424" s="181">
        <v>0</v>
      </c>
      <c r="AA424" s="181">
        <v>0</v>
      </c>
      <c r="AB424" s="181">
        <v>0</v>
      </c>
      <c r="AC424" s="181">
        <v>0</v>
      </c>
      <c r="AD424" s="181">
        <v>0</v>
      </c>
      <c r="AE424" s="181">
        <v>0</v>
      </c>
      <c r="AF424" s="181">
        <v>0</v>
      </c>
      <c r="AG424" s="181">
        <v>0</v>
      </c>
      <c r="AH424" s="181">
        <v>0</v>
      </c>
      <c r="AI424" s="181">
        <v>0</v>
      </c>
      <c r="AJ424" s="181">
        <v>0</v>
      </c>
      <c r="AK424" s="181">
        <v>0</v>
      </c>
      <c r="AL424" s="181">
        <v>0</v>
      </c>
      <c r="AM424" s="181">
        <v>0</v>
      </c>
      <c r="AN424" s="181">
        <v>0</v>
      </c>
      <c r="AO424" s="181">
        <v>0</v>
      </c>
      <c r="AP424" s="181">
        <v>0</v>
      </c>
      <c r="AQ424" s="181">
        <v>0</v>
      </c>
      <c r="AR424" s="181">
        <v>0</v>
      </c>
      <c r="AS424" s="181">
        <v>0</v>
      </c>
      <c r="AT424" s="181">
        <v>0</v>
      </c>
      <c r="AU424" s="181">
        <v>0</v>
      </c>
      <c r="AV424" s="181">
        <v>197390</v>
      </c>
      <c r="AW424" s="181">
        <v>0</v>
      </c>
      <c r="AX424" s="181">
        <v>0</v>
      </c>
      <c r="AY424" s="181">
        <v>0</v>
      </c>
      <c r="AZ424" s="181">
        <v>0</v>
      </c>
      <c r="BA424" s="181">
        <v>197390</v>
      </c>
      <c r="BB424" s="181">
        <v>0</v>
      </c>
      <c r="BC424" s="181">
        <v>0</v>
      </c>
      <c r="BD424" s="181">
        <v>0</v>
      </c>
      <c r="BE424" s="181">
        <v>0</v>
      </c>
      <c r="BF424" s="181">
        <v>0</v>
      </c>
      <c r="BG424" s="181">
        <v>0</v>
      </c>
      <c r="BH424" s="181">
        <v>0</v>
      </c>
      <c r="BI424" s="181">
        <v>0</v>
      </c>
      <c r="BJ424" s="181">
        <v>0</v>
      </c>
      <c r="BK424" s="181">
        <v>0</v>
      </c>
      <c r="BL424" s="181">
        <v>0</v>
      </c>
      <c r="BM424" s="182" t="s">
        <v>467</v>
      </c>
      <c r="BN424" s="182" t="s">
        <v>467</v>
      </c>
      <c r="BO424" s="182" t="s">
        <v>467</v>
      </c>
      <c r="BP424" s="182" t="s">
        <v>467</v>
      </c>
      <c r="BQ424" s="182" t="s">
        <v>467</v>
      </c>
      <c r="BR424" s="182" t="s">
        <v>467</v>
      </c>
      <c r="BS424" s="182" t="s">
        <v>467</v>
      </c>
      <c r="BT424" s="182" t="s">
        <v>467</v>
      </c>
      <c r="BU424" s="182" t="s">
        <v>467</v>
      </c>
      <c r="BV424" s="182" t="s">
        <v>467</v>
      </c>
      <c r="BW424" s="182" t="s">
        <v>467</v>
      </c>
      <c r="BX424" s="182" t="s">
        <v>467</v>
      </c>
      <c r="BY424" s="182" t="s">
        <v>467</v>
      </c>
      <c r="BZ424" s="181">
        <v>0</v>
      </c>
      <c r="CA424" s="181">
        <v>0</v>
      </c>
      <c r="CB424" s="181">
        <v>0</v>
      </c>
      <c r="CC424" s="181">
        <v>0</v>
      </c>
      <c r="CD424" s="181">
        <v>0</v>
      </c>
      <c r="CE424" s="181">
        <v>0</v>
      </c>
      <c r="CF424" s="181">
        <v>0</v>
      </c>
      <c r="CG424" s="181">
        <v>0</v>
      </c>
      <c r="CH424" s="181">
        <v>0</v>
      </c>
      <c r="CI424" s="181">
        <v>0</v>
      </c>
      <c r="CJ424" s="181">
        <v>0</v>
      </c>
      <c r="CK424" s="181">
        <v>0</v>
      </c>
      <c r="CL424" s="181">
        <v>0</v>
      </c>
      <c r="CM424" s="181">
        <v>0</v>
      </c>
      <c r="CN424" s="181">
        <v>0</v>
      </c>
      <c r="CO424" s="181">
        <v>0</v>
      </c>
      <c r="CP424" s="181">
        <v>0</v>
      </c>
      <c r="CQ424" s="182" t="s">
        <v>467</v>
      </c>
      <c r="CR424" s="182" t="s">
        <v>467</v>
      </c>
      <c r="CS424" s="182" t="s">
        <v>467</v>
      </c>
      <c r="CT424" s="181">
        <v>0</v>
      </c>
      <c r="CU424" s="181">
        <v>0</v>
      </c>
      <c r="CV424" s="181">
        <v>0</v>
      </c>
      <c r="CW424" s="181">
        <v>0</v>
      </c>
      <c r="CX424" s="181">
        <v>0</v>
      </c>
      <c r="CY424" s="181">
        <v>0</v>
      </c>
      <c r="CZ424" s="182" t="s">
        <v>467</v>
      </c>
      <c r="DA424" s="182" t="s">
        <v>467</v>
      </c>
      <c r="DB424" s="182" t="s">
        <v>467</v>
      </c>
      <c r="DC424" s="181">
        <v>0</v>
      </c>
      <c r="DD424" s="181">
        <v>0</v>
      </c>
      <c r="DE424" s="181">
        <v>0</v>
      </c>
      <c r="DF424" s="181">
        <v>0</v>
      </c>
      <c r="DG424" s="183">
        <v>0</v>
      </c>
    </row>
    <row r="425" spans="1:111">
      <c r="A425" s="334" t="s">
        <v>1213</v>
      </c>
      <c r="B425" s="335" t="s">
        <v>504</v>
      </c>
      <c r="C425" s="335" t="s">
        <v>504</v>
      </c>
      <c r="D425" s="184" t="s">
        <v>1214</v>
      </c>
      <c r="E425" s="181">
        <v>30000</v>
      </c>
      <c r="F425" s="181">
        <v>0</v>
      </c>
      <c r="G425" s="181">
        <v>0</v>
      </c>
      <c r="H425" s="181">
        <v>0</v>
      </c>
      <c r="I425" s="181">
        <v>0</v>
      </c>
      <c r="J425" s="181">
        <v>0</v>
      </c>
      <c r="K425" s="181">
        <v>0</v>
      </c>
      <c r="L425" s="181">
        <v>0</v>
      </c>
      <c r="M425" s="181">
        <v>0</v>
      </c>
      <c r="N425" s="181">
        <v>0</v>
      </c>
      <c r="O425" s="181">
        <v>0</v>
      </c>
      <c r="P425" s="181">
        <v>0</v>
      </c>
      <c r="Q425" s="181">
        <v>0</v>
      </c>
      <c r="R425" s="181">
        <v>0</v>
      </c>
      <c r="S425" s="181">
        <v>0</v>
      </c>
      <c r="T425" s="181">
        <v>0</v>
      </c>
      <c r="U425" s="181">
        <v>0</v>
      </c>
      <c r="V425" s="181">
        <v>0</v>
      </c>
      <c r="W425" s="181">
        <v>0</v>
      </c>
      <c r="X425" s="181">
        <v>0</v>
      </c>
      <c r="Y425" s="181">
        <v>0</v>
      </c>
      <c r="Z425" s="181">
        <v>0</v>
      </c>
      <c r="AA425" s="181">
        <v>0</v>
      </c>
      <c r="AB425" s="181">
        <v>0</v>
      </c>
      <c r="AC425" s="181">
        <v>0</v>
      </c>
      <c r="AD425" s="181">
        <v>0</v>
      </c>
      <c r="AE425" s="181">
        <v>0</v>
      </c>
      <c r="AF425" s="181">
        <v>0</v>
      </c>
      <c r="AG425" s="181">
        <v>0</v>
      </c>
      <c r="AH425" s="181">
        <v>0</v>
      </c>
      <c r="AI425" s="181">
        <v>0</v>
      </c>
      <c r="AJ425" s="181">
        <v>0</v>
      </c>
      <c r="AK425" s="181">
        <v>0</v>
      </c>
      <c r="AL425" s="181">
        <v>0</v>
      </c>
      <c r="AM425" s="181">
        <v>0</v>
      </c>
      <c r="AN425" s="181">
        <v>0</v>
      </c>
      <c r="AO425" s="181">
        <v>0</v>
      </c>
      <c r="AP425" s="181">
        <v>0</v>
      </c>
      <c r="AQ425" s="181">
        <v>0</v>
      </c>
      <c r="AR425" s="181">
        <v>0</v>
      </c>
      <c r="AS425" s="181">
        <v>0</v>
      </c>
      <c r="AT425" s="181">
        <v>0</v>
      </c>
      <c r="AU425" s="181">
        <v>0</v>
      </c>
      <c r="AV425" s="181">
        <v>30000</v>
      </c>
      <c r="AW425" s="181">
        <v>0</v>
      </c>
      <c r="AX425" s="181">
        <v>0</v>
      </c>
      <c r="AY425" s="181">
        <v>0</v>
      </c>
      <c r="AZ425" s="181">
        <v>0</v>
      </c>
      <c r="BA425" s="181">
        <v>30000</v>
      </c>
      <c r="BB425" s="181">
        <v>0</v>
      </c>
      <c r="BC425" s="181">
        <v>0</v>
      </c>
      <c r="BD425" s="181">
        <v>0</v>
      </c>
      <c r="BE425" s="181">
        <v>0</v>
      </c>
      <c r="BF425" s="181">
        <v>0</v>
      </c>
      <c r="BG425" s="181">
        <v>0</v>
      </c>
      <c r="BH425" s="181">
        <v>0</v>
      </c>
      <c r="BI425" s="181">
        <v>0</v>
      </c>
      <c r="BJ425" s="181">
        <v>0</v>
      </c>
      <c r="BK425" s="181">
        <v>0</v>
      </c>
      <c r="BL425" s="181">
        <v>0</v>
      </c>
      <c r="BM425" s="182" t="s">
        <v>467</v>
      </c>
      <c r="BN425" s="182" t="s">
        <v>467</v>
      </c>
      <c r="BO425" s="182" t="s">
        <v>467</v>
      </c>
      <c r="BP425" s="182" t="s">
        <v>467</v>
      </c>
      <c r="BQ425" s="182" t="s">
        <v>467</v>
      </c>
      <c r="BR425" s="182" t="s">
        <v>467</v>
      </c>
      <c r="BS425" s="182" t="s">
        <v>467</v>
      </c>
      <c r="BT425" s="182" t="s">
        <v>467</v>
      </c>
      <c r="BU425" s="182" t="s">
        <v>467</v>
      </c>
      <c r="BV425" s="182" t="s">
        <v>467</v>
      </c>
      <c r="BW425" s="182" t="s">
        <v>467</v>
      </c>
      <c r="BX425" s="182" t="s">
        <v>467</v>
      </c>
      <c r="BY425" s="182" t="s">
        <v>467</v>
      </c>
      <c r="BZ425" s="181">
        <v>0</v>
      </c>
      <c r="CA425" s="181">
        <v>0</v>
      </c>
      <c r="CB425" s="181">
        <v>0</v>
      </c>
      <c r="CC425" s="181">
        <v>0</v>
      </c>
      <c r="CD425" s="181">
        <v>0</v>
      </c>
      <c r="CE425" s="181">
        <v>0</v>
      </c>
      <c r="CF425" s="181">
        <v>0</v>
      </c>
      <c r="CG425" s="181">
        <v>0</v>
      </c>
      <c r="CH425" s="181">
        <v>0</v>
      </c>
      <c r="CI425" s="181">
        <v>0</v>
      </c>
      <c r="CJ425" s="181">
        <v>0</v>
      </c>
      <c r="CK425" s="181">
        <v>0</v>
      </c>
      <c r="CL425" s="181">
        <v>0</v>
      </c>
      <c r="CM425" s="181">
        <v>0</v>
      </c>
      <c r="CN425" s="181">
        <v>0</v>
      </c>
      <c r="CO425" s="181">
        <v>0</v>
      </c>
      <c r="CP425" s="181">
        <v>0</v>
      </c>
      <c r="CQ425" s="182" t="s">
        <v>467</v>
      </c>
      <c r="CR425" s="182" t="s">
        <v>467</v>
      </c>
      <c r="CS425" s="182" t="s">
        <v>467</v>
      </c>
      <c r="CT425" s="181">
        <v>0</v>
      </c>
      <c r="CU425" s="181">
        <v>0</v>
      </c>
      <c r="CV425" s="181">
        <v>0</v>
      </c>
      <c r="CW425" s="181">
        <v>0</v>
      </c>
      <c r="CX425" s="181">
        <v>0</v>
      </c>
      <c r="CY425" s="181">
        <v>0</v>
      </c>
      <c r="CZ425" s="182" t="s">
        <v>467</v>
      </c>
      <c r="DA425" s="182" t="s">
        <v>467</v>
      </c>
      <c r="DB425" s="182" t="s">
        <v>467</v>
      </c>
      <c r="DC425" s="181">
        <v>0</v>
      </c>
      <c r="DD425" s="181">
        <v>0</v>
      </c>
      <c r="DE425" s="181">
        <v>0</v>
      </c>
      <c r="DF425" s="181">
        <v>0</v>
      </c>
      <c r="DG425" s="183">
        <v>0</v>
      </c>
    </row>
    <row r="426" spans="1:111">
      <c r="A426" s="334" t="s">
        <v>1215</v>
      </c>
      <c r="B426" s="335" t="s">
        <v>504</v>
      </c>
      <c r="C426" s="335" t="s">
        <v>504</v>
      </c>
      <c r="D426" s="184" t="s">
        <v>1216</v>
      </c>
      <c r="E426" s="181">
        <v>142790</v>
      </c>
      <c r="F426" s="181">
        <v>0</v>
      </c>
      <c r="G426" s="181">
        <v>0</v>
      </c>
      <c r="H426" s="181">
        <v>0</v>
      </c>
      <c r="I426" s="181">
        <v>0</v>
      </c>
      <c r="J426" s="181">
        <v>0</v>
      </c>
      <c r="K426" s="181">
        <v>0</v>
      </c>
      <c r="L426" s="181">
        <v>0</v>
      </c>
      <c r="M426" s="181">
        <v>0</v>
      </c>
      <c r="N426" s="181">
        <v>0</v>
      </c>
      <c r="O426" s="181">
        <v>0</v>
      </c>
      <c r="P426" s="181">
        <v>0</v>
      </c>
      <c r="Q426" s="181">
        <v>0</v>
      </c>
      <c r="R426" s="181">
        <v>0</v>
      </c>
      <c r="S426" s="181">
        <v>0</v>
      </c>
      <c r="T426" s="181">
        <v>90000</v>
      </c>
      <c r="U426" s="181">
        <v>90000</v>
      </c>
      <c r="V426" s="181">
        <v>0</v>
      </c>
      <c r="W426" s="181">
        <v>0</v>
      </c>
      <c r="X426" s="181">
        <v>0</v>
      </c>
      <c r="Y426" s="181">
        <v>0</v>
      </c>
      <c r="Z426" s="181">
        <v>0</v>
      </c>
      <c r="AA426" s="181">
        <v>0</v>
      </c>
      <c r="AB426" s="181">
        <v>0</v>
      </c>
      <c r="AC426" s="181">
        <v>0</v>
      </c>
      <c r="AD426" s="181">
        <v>0</v>
      </c>
      <c r="AE426" s="181">
        <v>0</v>
      </c>
      <c r="AF426" s="181">
        <v>0</v>
      </c>
      <c r="AG426" s="181">
        <v>0</v>
      </c>
      <c r="AH426" s="181">
        <v>0</v>
      </c>
      <c r="AI426" s="181">
        <v>0</v>
      </c>
      <c r="AJ426" s="181">
        <v>0</v>
      </c>
      <c r="AK426" s="181">
        <v>0</v>
      </c>
      <c r="AL426" s="181">
        <v>0</v>
      </c>
      <c r="AM426" s="181">
        <v>0</v>
      </c>
      <c r="AN426" s="181">
        <v>0</v>
      </c>
      <c r="AO426" s="181">
        <v>0</v>
      </c>
      <c r="AP426" s="181">
        <v>0</v>
      </c>
      <c r="AQ426" s="181">
        <v>0</v>
      </c>
      <c r="AR426" s="181">
        <v>0</v>
      </c>
      <c r="AS426" s="181">
        <v>0</v>
      </c>
      <c r="AT426" s="181">
        <v>0</v>
      </c>
      <c r="AU426" s="181">
        <v>0</v>
      </c>
      <c r="AV426" s="181">
        <v>52790</v>
      </c>
      <c r="AW426" s="181">
        <v>0</v>
      </c>
      <c r="AX426" s="181">
        <v>0</v>
      </c>
      <c r="AY426" s="181">
        <v>0</v>
      </c>
      <c r="AZ426" s="181">
        <v>0</v>
      </c>
      <c r="BA426" s="181">
        <v>52790</v>
      </c>
      <c r="BB426" s="181">
        <v>0</v>
      </c>
      <c r="BC426" s="181">
        <v>0</v>
      </c>
      <c r="BD426" s="181">
        <v>0</v>
      </c>
      <c r="BE426" s="181">
        <v>0</v>
      </c>
      <c r="BF426" s="181">
        <v>0</v>
      </c>
      <c r="BG426" s="181">
        <v>0</v>
      </c>
      <c r="BH426" s="181">
        <v>0</v>
      </c>
      <c r="BI426" s="181">
        <v>0</v>
      </c>
      <c r="BJ426" s="181">
        <v>0</v>
      </c>
      <c r="BK426" s="181">
        <v>0</v>
      </c>
      <c r="BL426" s="181">
        <v>0</v>
      </c>
      <c r="BM426" s="182" t="s">
        <v>467</v>
      </c>
      <c r="BN426" s="182" t="s">
        <v>467</v>
      </c>
      <c r="BO426" s="182" t="s">
        <v>467</v>
      </c>
      <c r="BP426" s="182" t="s">
        <v>467</v>
      </c>
      <c r="BQ426" s="182" t="s">
        <v>467</v>
      </c>
      <c r="BR426" s="182" t="s">
        <v>467</v>
      </c>
      <c r="BS426" s="182" t="s">
        <v>467</v>
      </c>
      <c r="BT426" s="182" t="s">
        <v>467</v>
      </c>
      <c r="BU426" s="182" t="s">
        <v>467</v>
      </c>
      <c r="BV426" s="182" t="s">
        <v>467</v>
      </c>
      <c r="BW426" s="182" t="s">
        <v>467</v>
      </c>
      <c r="BX426" s="182" t="s">
        <v>467</v>
      </c>
      <c r="BY426" s="182" t="s">
        <v>467</v>
      </c>
      <c r="BZ426" s="181">
        <v>0</v>
      </c>
      <c r="CA426" s="181">
        <v>0</v>
      </c>
      <c r="CB426" s="181">
        <v>0</v>
      </c>
      <c r="CC426" s="181">
        <v>0</v>
      </c>
      <c r="CD426" s="181">
        <v>0</v>
      </c>
      <c r="CE426" s="181">
        <v>0</v>
      </c>
      <c r="CF426" s="181">
        <v>0</v>
      </c>
      <c r="CG426" s="181">
        <v>0</v>
      </c>
      <c r="CH426" s="181">
        <v>0</v>
      </c>
      <c r="CI426" s="181">
        <v>0</v>
      </c>
      <c r="CJ426" s="181">
        <v>0</v>
      </c>
      <c r="CK426" s="181">
        <v>0</v>
      </c>
      <c r="CL426" s="181">
        <v>0</v>
      </c>
      <c r="CM426" s="181">
        <v>0</v>
      </c>
      <c r="CN426" s="181">
        <v>0</v>
      </c>
      <c r="CO426" s="181">
        <v>0</v>
      </c>
      <c r="CP426" s="181">
        <v>0</v>
      </c>
      <c r="CQ426" s="182" t="s">
        <v>467</v>
      </c>
      <c r="CR426" s="182" t="s">
        <v>467</v>
      </c>
      <c r="CS426" s="182" t="s">
        <v>467</v>
      </c>
      <c r="CT426" s="181">
        <v>0</v>
      </c>
      <c r="CU426" s="181">
        <v>0</v>
      </c>
      <c r="CV426" s="181">
        <v>0</v>
      </c>
      <c r="CW426" s="181">
        <v>0</v>
      </c>
      <c r="CX426" s="181">
        <v>0</v>
      </c>
      <c r="CY426" s="181">
        <v>0</v>
      </c>
      <c r="CZ426" s="182" t="s">
        <v>467</v>
      </c>
      <c r="DA426" s="182" t="s">
        <v>467</v>
      </c>
      <c r="DB426" s="182" t="s">
        <v>467</v>
      </c>
      <c r="DC426" s="181">
        <v>0</v>
      </c>
      <c r="DD426" s="181">
        <v>0</v>
      </c>
      <c r="DE426" s="181">
        <v>0</v>
      </c>
      <c r="DF426" s="181">
        <v>0</v>
      </c>
      <c r="DG426" s="183">
        <v>0</v>
      </c>
    </row>
    <row r="427" spans="1:111">
      <c r="A427" s="334" t="s">
        <v>1217</v>
      </c>
      <c r="B427" s="335" t="s">
        <v>504</v>
      </c>
      <c r="C427" s="335" t="s">
        <v>504</v>
      </c>
      <c r="D427" s="184" t="s">
        <v>1218</v>
      </c>
      <c r="E427" s="181">
        <v>43824</v>
      </c>
      <c r="F427" s="181">
        <v>0</v>
      </c>
      <c r="G427" s="181">
        <v>0</v>
      </c>
      <c r="H427" s="181">
        <v>0</v>
      </c>
      <c r="I427" s="181">
        <v>0</v>
      </c>
      <c r="J427" s="181">
        <v>0</v>
      </c>
      <c r="K427" s="181">
        <v>0</v>
      </c>
      <c r="L427" s="181">
        <v>0</v>
      </c>
      <c r="M427" s="181">
        <v>0</v>
      </c>
      <c r="N427" s="181">
        <v>0</v>
      </c>
      <c r="O427" s="181">
        <v>0</v>
      </c>
      <c r="P427" s="181">
        <v>0</v>
      </c>
      <c r="Q427" s="181">
        <v>0</v>
      </c>
      <c r="R427" s="181">
        <v>0</v>
      </c>
      <c r="S427" s="181">
        <v>0</v>
      </c>
      <c r="T427" s="181">
        <v>43824</v>
      </c>
      <c r="U427" s="181">
        <v>43824</v>
      </c>
      <c r="V427" s="181">
        <v>0</v>
      </c>
      <c r="W427" s="181">
        <v>0</v>
      </c>
      <c r="X427" s="181">
        <v>0</v>
      </c>
      <c r="Y427" s="181">
        <v>0</v>
      </c>
      <c r="Z427" s="181">
        <v>0</v>
      </c>
      <c r="AA427" s="181">
        <v>0</v>
      </c>
      <c r="AB427" s="181">
        <v>0</v>
      </c>
      <c r="AC427" s="181">
        <v>0</v>
      </c>
      <c r="AD427" s="181">
        <v>0</v>
      </c>
      <c r="AE427" s="181">
        <v>0</v>
      </c>
      <c r="AF427" s="181">
        <v>0</v>
      </c>
      <c r="AG427" s="181">
        <v>0</v>
      </c>
      <c r="AH427" s="181">
        <v>0</v>
      </c>
      <c r="AI427" s="181">
        <v>0</v>
      </c>
      <c r="AJ427" s="181">
        <v>0</v>
      </c>
      <c r="AK427" s="181">
        <v>0</v>
      </c>
      <c r="AL427" s="181">
        <v>0</v>
      </c>
      <c r="AM427" s="181">
        <v>0</v>
      </c>
      <c r="AN427" s="181">
        <v>0</v>
      </c>
      <c r="AO427" s="181">
        <v>0</v>
      </c>
      <c r="AP427" s="181">
        <v>0</v>
      </c>
      <c r="AQ427" s="181">
        <v>0</v>
      </c>
      <c r="AR427" s="181">
        <v>0</v>
      </c>
      <c r="AS427" s="181">
        <v>0</v>
      </c>
      <c r="AT427" s="181">
        <v>0</v>
      </c>
      <c r="AU427" s="181">
        <v>0</v>
      </c>
      <c r="AV427" s="181">
        <v>0</v>
      </c>
      <c r="AW427" s="181">
        <v>0</v>
      </c>
      <c r="AX427" s="181">
        <v>0</v>
      </c>
      <c r="AY427" s="181">
        <v>0</v>
      </c>
      <c r="AZ427" s="181">
        <v>0</v>
      </c>
      <c r="BA427" s="181">
        <v>0</v>
      </c>
      <c r="BB427" s="181">
        <v>0</v>
      </c>
      <c r="BC427" s="181">
        <v>0</v>
      </c>
      <c r="BD427" s="181">
        <v>0</v>
      </c>
      <c r="BE427" s="181">
        <v>0</v>
      </c>
      <c r="BF427" s="181">
        <v>0</v>
      </c>
      <c r="BG427" s="181">
        <v>0</v>
      </c>
      <c r="BH427" s="181">
        <v>0</v>
      </c>
      <c r="BI427" s="181">
        <v>0</v>
      </c>
      <c r="BJ427" s="181">
        <v>0</v>
      </c>
      <c r="BK427" s="181">
        <v>0</v>
      </c>
      <c r="BL427" s="181">
        <v>0</v>
      </c>
      <c r="BM427" s="182" t="s">
        <v>467</v>
      </c>
      <c r="BN427" s="182" t="s">
        <v>467</v>
      </c>
      <c r="BO427" s="182" t="s">
        <v>467</v>
      </c>
      <c r="BP427" s="182" t="s">
        <v>467</v>
      </c>
      <c r="BQ427" s="182" t="s">
        <v>467</v>
      </c>
      <c r="BR427" s="182" t="s">
        <v>467</v>
      </c>
      <c r="BS427" s="182" t="s">
        <v>467</v>
      </c>
      <c r="BT427" s="182" t="s">
        <v>467</v>
      </c>
      <c r="BU427" s="182" t="s">
        <v>467</v>
      </c>
      <c r="BV427" s="182" t="s">
        <v>467</v>
      </c>
      <c r="BW427" s="182" t="s">
        <v>467</v>
      </c>
      <c r="BX427" s="182" t="s">
        <v>467</v>
      </c>
      <c r="BY427" s="182" t="s">
        <v>467</v>
      </c>
      <c r="BZ427" s="181">
        <v>0</v>
      </c>
      <c r="CA427" s="181">
        <v>0</v>
      </c>
      <c r="CB427" s="181">
        <v>0</v>
      </c>
      <c r="CC427" s="181">
        <v>0</v>
      </c>
      <c r="CD427" s="181">
        <v>0</v>
      </c>
      <c r="CE427" s="181">
        <v>0</v>
      </c>
      <c r="CF427" s="181">
        <v>0</v>
      </c>
      <c r="CG427" s="181">
        <v>0</v>
      </c>
      <c r="CH427" s="181">
        <v>0</v>
      </c>
      <c r="CI427" s="181">
        <v>0</v>
      </c>
      <c r="CJ427" s="181">
        <v>0</v>
      </c>
      <c r="CK427" s="181">
        <v>0</v>
      </c>
      <c r="CL427" s="181">
        <v>0</v>
      </c>
      <c r="CM427" s="181">
        <v>0</v>
      </c>
      <c r="CN427" s="181">
        <v>0</v>
      </c>
      <c r="CO427" s="181">
        <v>0</v>
      </c>
      <c r="CP427" s="181">
        <v>0</v>
      </c>
      <c r="CQ427" s="182" t="s">
        <v>467</v>
      </c>
      <c r="CR427" s="182" t="s">
        <v>467</v>
      </c>
      <c r="CS427" s="182" t="s">
        <v>467</v>
      </c>
      <c r="CT427" s="181">
        <v>0</v>
      </c>
      <c r="CU427" s="181">
        <v>0</v>
      </c>
      <c r="CV427" s="181">
        <v>0</v>
      </c>
      <c r="CW427" s="181">
        <v>0</v>
      </c>
      <c r="CX427" s="181">
        <v>0</v>
      </c>
      <c r="CY427" s="181">
        <v>0</v>
      </c>
      <c r="CZ427" s="182" t="s">
        <v>467</v>
      </c>
      <c r="DA427" s="182" t="s">
        <v>467</v>
      </c>
      <c r="DB427" s="182" t="s">
        <v>467</v>
      </c>
      <c r="DC427" s="181">
        <v>0</v>
      </c>
      <c r="DD427" s="181">
        <v>0</v>
      </c>
      <c r="DE427" s="181">
        <v>0</v>
      </c>
      <c r="DF427" s="181">
        <v>0</v>
      </c>
      <c r="DG427" s="183">
        <v>0</v>
      </c>
    </row>
    <row r="428" spans="1:111">
      <c r="A428" s="334" t="s">
        <v>1219</v>
      </c>
      <c r="B428" s="335" t="s">
        <v>504</v>
      </c>
      <c r="C428" s="335" t="s">
        <v>504</v>
      </c>
      <c r="D428" s="184" t="s">
        <v>1220</v>
      </c>
      <c r="E428" s="181">
        <v>114600</v>
      </c>
      <c r="F428" s="181">
        <v>0</v>
      </c>
      <c r="G428" s="181">
        <v>0</v>
      </c>
      <c r="H428" s="181">
        <v>0</v>
      </c>
      <c r="I428" s="181">
        <v>0</v>
      </c>
      <c r="J428" s="181">
        <v>0</v>
      </c>
      <c r="K428" s="181">
        <v>0</v>
      </c>
      <c r="L428" s="181">
        <v>0</v>
      </c>
      <c r="M428" s="181">
        <v>0</v>
      </c>
      <c r="N428" s="181">
        <v>0</v>
      </c>
      <c r="O428" s="181">
        <v>0</v>
      </c>
      <c r="P428" s="181">
        <v>0</v>
      </c>
      <c r="Q428" s="181">
        <v>0</v>
      </c>
      <c r="R428" s="181">
        <v>0</v>
      </c>
      <c r="S428" s="181">
        <v>0</v>
      </c>
      <c r="T428" s="181">
        <v>0</v>
      </c>
      <c r="U428" s="181">
        <v>0</v>
      </c>
      <c r="V428" s="181">
        <v>0</v>
      </c>
      <c r="W428" s="181">
        <v>0</v>
      </c>
      <c r="X428" s="181">
        <v>0</v>
      </c>
      <c r="Y428" s="181">
        <v>0</v>
      </c>
      <c r="Z428" s="181">
        <v>0</v>
      </c>
      <c r="AA428" s="181">
        <v>0</v>
      </c>
      <c r="AB428" s="181">
        <v>0</v>
      </c>
      <c r="AC428" s="181">
        <v>0</v>
      </c>
      <c r="AD428" s="181">
        <v>0</v>
      </c>
      <c r="AE428" s="181">
        <v>0</v>
      </c>
      <c r="AF428" s="181">
        <v>0</v>
      </c>
      <c r="AG428" s="181">
        <v>0</v>
      </c>
      <c r="AH428" s="181">
        <v>0</v>
      </c>
      <c r="AI428" s="181">
        <v>0</v>
      </c>
      <c r="AJ428" s="181">
        <v>0</v>
      </c>
      <c r="AK428" s="181">
        <v>0</v>
      </c>
      <c r="AL428" s="181">
        <v>0</v>
      </c>
      <c r="AM428" s="181">
        <v>0</v>
      </c>
      <c r="AN428" s="181">
        <v>0</v>
      </c>
      <c r="AO428" s="181">
        <v>0</v>
      </c>
      <c r="AP428" s="181">
        <v>0</v>
      </c>
      <c r="AQ428" s="181">
        <v>0</v>
      </c>
      <c r="AR428" s="181">
        <v>0</v>
      </c>
      <c r="AS428" s="181">
        <v>0</v>
      </c>
      <c r="AT428" s="181">
        <v>0</v>
      </c>
      <c r="AU428" s="181">
        <v>0</v>
      </c>
      <c r="AV428" s="181">
        <v>114600</v>
      </c>
      <c r="AW428" s="181">
        <v>0</v>
      </c>
      <c r="AX428" s="181">
        <v>0</v>
      </c>
      <c r="AY428" s="181">
        <v>0</v>
      </c>
      <c r="AZ428" s="181">
        <v>0</v>
      </c>
      <c r="BA428" s="181">
        <v>114600</v>
      </c>
      <c r="BB428" s="181">
        <v>0</v>
      </c>
      <c r="BC428" s="181">
        <v>0</v>
      </c>
      <c r="BD428" s="181">
        <v>0</v>
      </c>
      <c r="BE428" s="181">
        <v>0</v>
      </c>
      <c r="BF428" s="181">
        <v>0</v>
      </c>
      <c r="BG428" s="181">
        <v>0</v>
      </c>
      <c r="BH428" s="181">
        <v>0</v>
      </c>
      <c r="BI428" s="181">
        <v>0</v>
      </c>
      <c r="BJ428" s="181">
        <v>0</v>
      </c>
      <c r="BK428" s="181">
        <v>0</v>
      </c>
      <c r="BL428" s="181">
        <v>0</v>
      </c>
      <c r="BM428" s="182" t="s">
        <v>467</v>
      </c>
      <c r="BN428" s="182" t="s">
        <v>467</v>
      </c>
      <c r="BO428" s="182" t="s">
        <v>467</v>
      </c>
      <c r="BP428" s="182" t="s">
        <v>467</v>
      </c>
      <c r="BQ428" s="182" t="s">
        <v>467</v>
      </c>
      <c r="BR428" s="182" t="s">
        <v>467</v>
      </c>
      <c r="BS428" s="182" t="s">
        <v>467</v>
      </c>
      <c r="BT428" s="182" t="s">
        <v>467</v>
      </c>
      <c r="BU428" s="182" t="s">
        <v>467</v>
      </c>
      <c r="BV428" s="182" t="s">
        <v>467</v>
      </c>
      <c r="BW428" s="182" t="s">
        <v>467</v>
      </c>
      <c r="BX428" s="182" t="s">
        <v>467</v>
      </c>
      <c r="BY428" s="182" t="s">
        <v>467</v>
      </c>
      <c r="BZ428" s="181">
        <v>0</v>
      </c>
      <c r="CA428" s="181">
        <v>0</v>
      </c>
      <c r="CB428" s="181">
        <v>0</v>
      </c>
      <c r="CC428" s="181">
        <v>0</v>
      </c>
      <c r="CD428" s="181">
        <v>0</v>
      </c>
      <c r="CE428" s="181">
        <v>0</v>
      </c>
      <c r="CF428" s="181">
        <v>0</v>
      </c>
      <c r="CG428" s="181">
        <v>0</v>
      </c>
      <c r="CH428" s="181">
        <v>0</v>
      </c>
      <c r="CI428" s="181">
        <v>0</v>
      </c>
      <c r="CJ428" s="181">
        <v>0</v>
      </c>
      <c r="CK428" s="181">
        <v>0</v>
      </c>
      <c r="CL428" s="181">
        <v>0</v>
      </c>
      <c r="CM428" s="181">
        <v>0</v>
      </c>
      <c r="CN428" s="181">
        <v>0</v>
      </c>
      <c r="CO428" s="181">
        <v>0</v>
      </c>
      <c r="CP428" s="181">
        <v>0</v>
      </c>
      <c r="CQ428" s="182" t="s">
        <v>467</v>
      </c>
      <c r="CR428" s="182" t="s">
        <v>467</v>
      </c>
      <c r="CS428" s="182" t="s">
        <v>467</v>
      </c>
      <c r="CT428" s="181">
        <v>0</v>
      </c>
      <c r="CU428" s="181">
        <v>0</v>
      </c>
      <c r="CV428" s="181">
        <v>0</v>
      </c>
      <c r="CW428" s="181">
        <v>0</v>
      </c>
      <c r="CX428" s="181">
        <v>0</v>
      </c>
      <c r="CY428" s="181">
        <v>0</v>
      </c>
      <c r="CZ428" s="182" t="s">
        <v>467</v>
      </c>
      <c r="DA428" s="182" t="s">
        <v>467</v>
      </c>
      <c r="DB428" s="182" t="s">
        <v>467</v>
      </c>
      <c r="DC428" s="181">
        <v>0</v>
      </c>
      <c r="DD428" s="181">
        <v>0</v>
      </c>
      <c r="DE428" s="181">
        <v>0</v>
      </c>
      <c r="DF428" s="181">
        <v>0</v>
      </c>
      <c r="DG428" s="183">
        <v>0</v>
      </c>
    </row>
    <row r="429" spans="1:111">
      <c r="A429" s="334" t="s">
        <v>1221</v>
      </c>
      <c r="B429" s="335" t="s">
        <v>504</v>
      </c>
      <c r="C429" s="335" t="s">
        <v>504</v>
      </c>
      <c r="D429" s="184" t="s">
        <v>495</v>
      </c>
      <c r="E429" s="181">
        <v>149499.54999999999</v>
      </c>
      <c r="F429" s="181">
        <v>0</v>
      </c>
      <c r="G429" s="181">
        <v>0</v>
      </c>
      <c r="H429" s="181">
        <v>0</v>
      </c>
      <c r="I429" s="181">
        <v>0</v>
      </c>
      <c r="J429" s="181">
        <v>0</v>
      </c>
      <c r="K429" s="181">
        <v>0</v>
      </c>
      <c r="L429" s="181">
        <v>0</v>
      </c>
      <c r="M429" s="181">
        <v>0</v>
      </c>
      <c r="N429" s="181">
        <v>0</v>
      </c>
      <c r="O429" s="181">
        <v>0</v>
      </c>
      <c r="P429" s="181">
        <v>0</v>
      </c>
      <c r="Q429" s="181">
        <v>0</v>
      </c>
      <c r="R429" s="181">
        <v>0</v>
      </c>
      <c r="S429" s="181">
        <v>0</v>
      </c>
      <c r="T429" s="181">
        <v>149499.54999999999</v>
      </c>
      <c r="U429" s="181">
        <v>9409.74</v>
      </c>
      <c r="V429" s="181">
        <v>0</v>
      </c>
      <c r="W429" s="181">
        <v>0</v>
      </c>
      <c r="X429" s="181">
        <v>1125.8499999999999</v>
      </c>
      <c r="Y429" s="181">
        <v>0</v>
      </c>
      <c r="Z429" s="181">
        <v>0</v>
      </c>
      <c r="AA429" s="181">
        <v>0</v>
      </c>
      <c r="AB429" s="181">
        <v>0</v>
      </c>
      <c r="AC429" s="181">
        <v>0</v>
      </c>
      <c r="AD429" s="181">
        <v>0</v>
      </c>
      <c r="AE429" s="181">
        <v>0</v>
      </c>
      <c r="AF429" s="181">
        <v>0</v>
      </c>
      <c r="AG429" s="181">
        <v>1800</v>
      </c>
      <c r="AH429" s="181">
        <v>0</v>
      </c>
      <c r="AI429" s="181">
        <v>124991.36</v>
      </c>
      <c r="AJ429" s="181">
        <v>0</v>
      </c>
      <c r="AK429" s="181">
        <v>0</v>
      </c>
      <c r="AL429" s="181">
        <v>0</v>
      </c>
      <c r="AM429" s="181">
        <v>0</v>
      </c>
      <c r="AN429" s="181">
        <v>11727.6</v>
      </c>
      <c r="AO429" s="181">
        <v>0</v>
      </c>
      <c r="AP429" s="181">
        <v>0</v>
      </c>
      <c r="AQ429" s="181">
        <v>0</v>
      </c>
      <c r="AR429" s="181">
        <v>0</v>
      </c>
      <c r="AS429" s="181">
        <v>0</v>
      </c>
      <c r="AT429" s="181">
        <v>0</v>
      </c>
      <c r="AU429" s="181">
        <v>445</v>
      </c>
      <c r="AV429" s="181">
        <v>0</v>
      </c>
      <c r="AW429" s="181">
        <v>0</v>
      </c>
      <c r="AX429" s="181">
        <v>0</v>
      </c>
      <c r="AY429" s="181">
        <v>0</v>
      </c>
      <c r="AZ429" s="181">
        <v>0</v>
      </c>
      <c r="BA429" s="181">
        <v>0</v>
      </c>
      <c r="BB429" s="181">
        <v>0</v>
      </c>
      <c r="BC429" s="181">
        <v>0</v>
      </c>
      <c r="BD429" s="181">
        <v>0</v>
      </c>
      <c r="BE429" s="181">
        <v>0</v>
      </c>
      <c r="BF429" s="181">
        <v>0</v>
      </c>
      <c r="BG429" s="181">
        <v>0</v>
      </c>
      <c r="BH429" s="181">
        <v>0</v>
      </c>
      <c r="BI429" s="181">
        <v>0</v>
      </c>
      <c r="BJ429" s="181">
        <v>0</v>
      </c>
      <c r="BK429" s="181">
        <v>0</v>
      </c>
      <c r="BL429" s="181">
        <v>0</v>
      </c>
      <c r="BM429" s="182" t="s">
        <v>467</v>
      </c>
      <c r="BN429" s="182" t="s">
        <v>467</v>
      </c>
      <c r="BO429" s="182" t="s">
        <v>467</v>
      </c>
      <c r="BP429" s="182" t="s">
        <v>467</v>
      </c>
      <c r="BQ429" s="182" t="s">
        <v>467</v>
      </c>
      <c r="BR429" s="182" t="s">
        <v>467</v>
      </c>
      <c r="BS429" s="182" t="s">
        <v>467</v>
      </c>
      <c r="BT429" s="182" t="s">
        <v>467</v>
      </c>
      <c r="BU429" s="182" t="s">
        <v>467</v>
      </c>
      <c r="BV429" s="182" t="s">
        <v>467</v>
      </c>
      <c r="BW429" s="182" t="s">
        <v>467</v>
      </c>
      <c r="BX429" s="182" t="s">
        <v>467</v>
      </c>
      <c r="BY429" s="182" t="s">
        <v>467</v>
      </c>
      <c r="BZ429" s="181">
        <v>0</v>
      </c>
      <c r="CA429" s="181">
        <v>0</v>
      </c>
      <c r="CB429" s="181">
        <v>0</v>
      </c>
      <c r="CC429" s="181">
        <v>0</v>
      </c>
      <c r="CD429" s="181">
        <v>0</v>
      </c>
      <c r="CE429" s="181">
        <v>0</v>
      </c>
      <c r="CF429" s="181">
        <v>0</v>
      </c>
      <c r="CG429" s="181">
        <v>0</v>
      </c>
      <c r="CH429" s="181">
        <v>0</v>
      </c>
      <c r="CI429" s="181">
        <v>0</v>
      </c>
      <c r="CJ429" s="181">
        <v>0</v>
      </c>
      <c r="CK429" s="181">
        <v>0</v>
      </c>
      <c r="CL429" s="181">
        <v>0</v>
      </c>
      <c r="CM429" s="181">
        <v>0</v>
      </c>
      <c r="CN429" s="181">
        <v>0</v>
      </c>
      <c r="CO429" s="181">
        <v>0</v>
      </c>
      <c r="CP429" s="181">
        <v>0</v>
      </c>
      <c r="CQ429" s="182" t="s">
        <v>467</v>
      </c>
      <c r="CR429" s="182" t="s">
        <v>467</v>
      </c>
      <c r="CS429" s="182" t="s">
        <v>467</v>
      </c>
      <c r="CT429" s="181">
        <v>0</v>
      </c>
      <c r="CU429" s="181">
        <v>0</v>
      </c>
      <c r="CV429" s="181">
        <v>0</v>
      </c>
      <c r="CW429" s="181">
        <v>0</v>
      </c>
      <c r="CX429" s="181">
        <v>0</v>
      </c>
      <c r="CY429" s="181">
        <v>0</v>
      </c>
      <c r="CZ429" s="182" t="s">
        <v>467</v>
      </c>
      <c r="DA429" s="182" t="s">
        <v>467</v>
      </c>
      <c r="DB429" s="182" t="s">
        <v>467</v>
      </c>
      <c r="DC429" s="181">
        <v>0</v>
      </c>
      <c r="DD429" s="181">
        <v>0</v>
      </c>
      <c r="DE429" s="181">
        <v>0</v>
      </c>
      <c r="DF429" s="181">
        <v>0</v>
      </c>
      <c r="DG429" s="183">
        <v>0</v>
      </c>
    </row>
    <row r="430" spans="1:111" ht="15" thickBot="1">
      <c r="A430" s="336" t="s">
        <v>1222</v>
      </c>
      <c r="B430" s="337" t="s">
        <v>504</v>
      </c>
      <c r="C430" s="337" t="s">
        <v>504</v>
      </c>
      <c r="D430" s="185" t="s">
        <v>294</v>
      </c>
      <c r="E430" s="186">
        <v>149499.54999999999</v>
      </c>
      <c r="F430" s="186">
        <v>0</v>
      </c>
      <c r="G430" s="186">
        <v>0</v>
      </c>
      <c r="H430" s="186">
        <v>0</v>
      </c>
      <c r="I430" s="186">
        <v>0</v>
      </c>
      <c r="J430" s="186">
        <v>0</v>
      </c>
      <c r="K430" s="186">
        <v>0</v>
      </c>
      <c r="L430" s="186">
        <v>0</v>
      </c>
      <c r="M430" s="186">
        <v>0</v>
      </c>
      <c r="N430" s="186">
        <v>0</v>
      </c>
      <c r="O430" s="186">
        <v>0</v>
      </c>
      <c r="P430" s="186">
        <v>0</v>
      </c>
      <c r="Q430" s="186">
        <v>0</v>
      </c>
      <c r="R430" s="186">
        <v>0</v>
      </c>
      <c r="S430" s="186">
        <v>0</v>
      </c>
      <c r="T430" s="186">
        <v>149499.54999999999</v>
      </c>
      <c r="U430" s="186">
        <v>9409.74</v>
      </c>
      <c r="V430" s="186">
        <v>0</v>
      </c>
      <c r="W430" s="186">
        <v>0</v>
      </c>
      <c r="X430" s="186">
        <v>1125.8499999999999</v>
      </c>
      <c r="Y430" s="186">
        <v>0</v>
      </c>
      <c r="Z430" s="186">
        <v>0</v>
      </c>
      <c r="AA430" s="186">
        <v>0</v>
      </c>
      <c r="AB430" s="186">
        <v>0</v>
      </c>
      <c r="AC430" s="186">
        <v>0</v>
      </c>
      <c r="AD430" s="186">
        <v>0</v>
      </c>
      <c r="AE430" s="186">
        <v>0</v>
      </c>
      <c r="AF430" s="186">
        <v>0</v>
      </c>
      <c r="AG430" s="186">
        <v>1800</v>
      </c>
      <c r="AH430" s="186">
        <v>0</v>
      </c>
      <c r="AI430" s="186">
        <v>124991.36</v>
      </c>
      <c r="AJ430" s="186">
        <v>0</v>
      </c>
      <c r="AK430" s="186">
        <v>0</v>
      </c>
      <c r="AL430" s="186">
        <v>0</v>
      </c>
      <c r="AM430" s="186">
        <v>0</v>
      </c>
      <c r="AN430" s="186">
        <v>11727.6</v>
      </c>
      <c r="AO430" s="186">
        <v>0</v>
      </c>
      <c r="AP430" s="186">
        <v>0</v>
      </c>
      <c r="AQ430" s="186">
        <v>0</v>
      </c>
      <c r="AR430" s="186">
        <v>0</v>
      </c>
      <c r="AS430" s="186">
        <v>0</v>
      </c>
      <c r="AT430" s="186">
        <v>0</v>
      </c>
      <c r="AU430" s="186">
        <v>445</v>
      </c>
      <c r="AV430" s="186">
        <v>0</v>
      </c>
      <c r="AW430" s="186">
        <v>0</v>
      </c>
      <c r="AX430" s="186">
        <v>0</v>
      </c>
      <c r="AY430" s="186">
        <v>0</v>
      </c>
      <c r="AZ430" s="186">
        <v>0</v>
      </c>
      <c r="BA430" s="186">
        <v>0</v>
      </c>
      <c r="BB430" s="186">
        <v>0</v>
      </c>
      <c r="BC430" s="186">
        <v>0</v>
      </c>
      <c r="BD430" s="186">
        <v>0</v>
      </c>
      <c r="BE430" s="186">
        <v>0</v>
      </c>
      <c r="BF430" s="186">
        <v>0</v>
      </c>
      <c r="BG430" s="186">
        <v>0</v>
      </c>
      <c r="BH430" s="186">
        <v>0</v>
      </c>
      <c r="BI430" s="186">
        <v>0</v>
      </c>
      <c r="BJ430" s="186">
        <v>0</v>
      </c>
      <c r="BK430" s="186">
        <v>0</v>
      </c>
      <c r="BL430" s="186">
        <v>0</v>
      </c>
      <c r="BM430" s="187" t="s">
        <v>467</v>
      </c>
      <c r="BN430" s="187" t="s">
        <v>467</v>
      </c>
      <c r="BO430" s="187" t="s">
        <v>467</v>
      </c>
      <c r="BP430" s="187" t="s">
        <v>467</v>
      </c>
      <c r="BQ430" s="187" t="s">
        <v>467</v>
      </c>
      <c r="BR430" s="187" t="s">
        <v>467</v>
      </c>
      <c r="BS430" s="187" t="s">
        <v>467</v>
      </c>
      <c r="BT430" s="187" t="s">
        <v>467</v>
      </c>
      <c r="BU430" s="187" t="s">
        <v>467</v>
      </c>
      <c r="BV430" s="187" t="s">
        <v>467</v>
      </c>
      <c r="BW430" s="187" t="s">
        <v>467</v>
      </c>
      <c r="BX430" s="187" t="s">
        <v>467</v>
      </c>
      <c r="BY430" s="187" t="s">
        <v>467</v>
      </c>
      <c r="BZ430" s="186">
        <v>0</v>
      </c>
      <c r="CA430" s="186">
        <v>0</v>
      </c>
      <c r="CB430" s="186">
        <v>0</v>
      </c>
      <c r="CC430" s="186">
        <v>0</v>
      </c>
      <c r="CD430" s="186">
        <v>0</v>
      </c>
      <c r="CE430" s="186">
        <v>0</v>
      </c>
      <c r="CF430" s="186">
        <v>0</v>
      </c>
      <c r="CG430" s="186">
        <v>0</v>
      </c>
      <c r="CH430" s="186">
        <v>0</v>
      </c>
      <c r="CI430" s="186">
        <v>0</v>
      </c>
      <c r="CJ430" s="186">
        <v>0</v>
      </c>
      <c r="CK430" s="186">
        <v>0</v>
      </c>
      <c r="CL430" s="186">
        <v>0</v>
      </c>
      <c r="CM430" s="186">
        <v>0</v>
      </c>
      <c r="CN430" s="186">
        <v>0</v>
      </c>
      <c r="CO430" s="186">
        <v>0</v>
      </c>
      <c r="CP430" s="186">
        <v>0</v>
      </c>
      <c r="CQ430" s="187" t="s">
        <v>467</v>
      </c>
      <c r="CR430" s="187" t="s">
        <v>467</v>
      </c>
      <c r="CS430" s="187" t="s">
        <v>467</v>
      </c>
      <c r="CT430" s="186">
        <v>0</v>
      </c>
      <c r="CU430" s="186">
        <v>0</v>
      </c>
      <c r="CV430" s="186">
        <v>0</v>
      </c>
      <c r="CW430" s="186">
        <v>0</v>
      </c>
      <c r="CX430" s="186">
        <v>0</v>
      </c>
      <c r="CY430" s="186">
        <v>0</v>
      </c>
      <c r="CZ430" s="187" t="s">
        <v>467</v>
      </c>
      <c r="DA430" s="187" t="s">
        <v>467</v>
      </c>
      <c r="DB430" s="187" t="s">
        <v>467</v>
      </c>
      <c r="DC430" s="186">
        <v>0</v>
      </c>
      <c r="DD430" s="186">
        <v>0</v>
      </c>
      <c r="DE430" s="186">
        <v>0</v>
      </c>
      <c r="DF430" s="186">
        <v>0</v>
      </c>
      <c r="DG430" s="188">
        <v>0</v>
      </c>
    </row>
    <row r="432" spans="1:111">
      <c r="BE432" s="180" t="s">
        <v>1223</v>
      </c>
    </row>
  </sheetData>
  <mergeCells count="544">
    <mergeCell ref="H2:R2"/>
    <mergeCell ref="A5:D5"/>
    <mergeCell ref="E5:E8"/>
    <mergeCell ref="F5:S5"/>
    <mergeCell ref="T5:AU5"/>
    <mergeCell ref="L6:L8"/>
    <mergeCell ref="M6:M8"/>
    <mergeCell ref="N6:N8"/>
    <mergeCell ref="O6:O8"/>
    <mergeCell ref="R6:R8"/>
    <mergeCell ref="S6:S8"/>
    <mergeCell ref="T6:T8"/>
    <mergeCell ref="U6:U8"/>
    <mergeCell ref="AH6:AH8"/>
    <mergeCell ref="AI6:AI8"/>
    <mergeCell ref="AJ6:AJ8"/>
    <mergeCell ref="AK6:AK8"/>
    <mergeCell ref="AL6:AL8"/>
    <mergeCell ref="AM6:AM8"/>
    <mergeCell ref="AB6:AB8"/>
    <mergeCell ref="AC6:AC8"/>
    <mergeCell ref="AD6:AD8"/>
    <mergeCell ref="AE6:AE8"/>
    <mergeCell ref="AF6:AF8"/>
    <mergeCell ref="CZ5:DB5"/>
    <mergeCell ref="DC5:DG5"/>
    <mergeCell ref="A6:C8"/>
    <mergeCell ref="D6:D8"/>
    <mergeCell ref="F6:F8"/>
    <mergeCell ref="G6:G8"/>
    <mergeCell ref="H6:H8"/>
    <mergeCell ref="I6:I8"/>
    <mergeCell ref="J6:J8"/>
    <mergeCell ref="K6:K8"/>
    <mergeCell ref="AV5:BG5"/>
    <mergeCell ref="BH5:BL5"/>
    <mergeCell ref="BM5:BY5"/>
    <mergeCell ref="BZ5:CP5"/>
    <mergeCell ref="CQ5:CS5"/>
    <mergeCell ref="CT5:CY5"/>
    <mergeCell ref="V6:V8"/>
    <mergeCell ref="W6:W8"/>
    <mergeCell ref="X6:X8"/>
    <mergeCell ref="Y6:Y8"/>
    <mergeCell ref="Z6:Z8"/>
    <mergeCell ref="AA6:AA8"/>
    <mergeCell ref="P6:P8"/>
    <mergeCell ref="Q6:Q8"/>
    <mergeCell ref="AG6:AG8"/>
    <mergeCell ref="AT6:AT8"/>
    <mergeCell ref="AU6:AU8"/>
    <mergeCell ref="AV6:AV8"/>
    <mergeCell ref="AW6:AW8"/>
    <mergeCell ref="AX6:AX8"/>
    <mergeCell ref="AY6:AY8"/>
    <mergeCell ref="AN6:AN8"/>
    <mergeCell ref="AO6:AO8"/>
    <mergeCell ref="AP6:AP8"/>
    <mergeCell ref="AQ6:AQ8"/>
    <mergeCell ref="AR6:AR8"/>
    <mergeCell ref="AS6:AS8"/>
    <mergeCell ref="BF6:BF8"/>
    <mergeCell ref="BG6:BG8"/>
    <mergeCell ref="BH6:BH8"/>
    <mergeCell ref="BI6:BI8"/>
    <mergeCell ref="BJ6:BJ8"/>
    <mergeCell ref="BK6:BK8"/>
    <mergeCell ref="AZ6:AZ8"/>
    <mergeCell ref="BA6:BA8"/>
    <mergeCell ref="BB6:BB8"/>
    <mergeCell ref="BC6:BC8"/>
    <mergeCell ref="BD6:BD8"/>
    <mergeCell ref="BE6:BE8"/>
    <mergeCell ref="BR6:BR8"/>
    <mergeCell ref="BS6:BS8"/>
    <mergeCell ref="BT6:BT8"/>
    <mergeCell ref="BU6:BU8"/>
    <mergeCell ref="BV6:BV8"/>
    <mergeCell ref="BW6:BW8"/>
    <mergeCell ref="BL6:BL8"/>
    <mergeCell ref="BM6:BM8"/>
    <mergeCell ref="BN6:BN8"/>
    <mergeCell ref="BO6:BO8"/>
    <mergeCell ref="BP6:BP8"/>
    <mergeCell ref="BQ6:BQ8"/>
    <mergeCell ref="CG6:CG8"/>
    <mergeCell ref="CH6:CH8"/>
    <mergeCell ref="CI6:CI8"/>
    <mergeCell ref="BX6:BX8"/>
    <mergeCell ref="BY6:BY8"/>
    <mergeCell ref="BZ6:BZ8"/>
    <mergeCell ref="CA6:CA8"/>
    <mergeCell ref="CB6:CB8"/>
    <mergeCell ref="CC6:CC8"/>
    <mergeCell ref="DE6:DE8"/>
    <mergeCell ref="DF6:DF8"/>
    <mergeCell ref="DG6:DG8"/>
    <mergeCell ref="CV6:CV8"/>
    <mergeCell ref="CW6:CW8"/>
    <mergeCell ref="CX6:CX8"/>
    <mergeCell ref="CY6:CY8"/>
    <mergeCell ref="CZ6:CZ8"/>
    <mergeCell ref="DA6:DA8"/>
    <mergeCell ref="A9:A10"/>
    <mergeCell ref="B9:B10"/>
    <mergeCell ref="C9:C10"/>
    <mergeCell ref="A11:C11"/>
    <mergeCell ref="A12:C12"/>
    <mergeCell ref="A13:C13"/>
    <mergeCell ref="DB6:DB8"/>
    <mergeCell ref="DC6:DC8"/>
    <mergeCell ref="DD6:DD8"/>
    <mergeCell ref="CP6:CP8"/>
    <mergeCell ref="CQ6:CQ8"/>
    <mergeCell ref="CR6:CR8"/>
    <mergeCell ref="CS6:CS8"/>
    <mergeCell ref="CT6:CT8"/>
    <mergeCell ref="CU6:CU8"/>
    <mergeCell ref="CJ6:CJ8"/>
    <mergeCell ref="CK6:CK8"/>
    <mergeCell ref="CL6:CL8"/>
    <mergeCell ref="CM6:CM8"/>
    <mergeCell ref="CN6:CN8"/>
    <mergeCell ref="CO6:CO8"/>
    <mergeCell ref="CD6:CD8"/>
    <mergeCell ref="CE6:CE8"/>
    <mergeCell ref="CF6:CF8"/>
    <mergeCell ref="A20:C20"/>
    <mergeCell ref="A21:C21"/>
    <mergeCell ref="A22:C22"/>
    <mergeCell ref="A23:C23"/>
    <mergeCell ref="A24:C24"/>
    <mergeCell ref="A25:C25"/>
    <mergeCell ref="A14:C14"/>
    <mergeCell ref="A15:C15"/>
    <mergeCell ref="A16:C16"/>
    <mergeCell ref="A17:C17"/>
    <mergeCell ref="A18:C18"/>
    <mergeCell ref="A19:C19"/>
    <mergeCell ref="A32:C32"/>
    <mergeCell ref="A33:C33"/>
    <mergeCell ref="A34:C34"/>
    <mergeCell ref="A35:C35"/>
    <mergeCell ref="A36:C36"/>
    <mergeCell ref="A37:C37"/>
    <mergeCell ref="A26:C26"/>
    <mergeCell ref="A27:C27"/>
    <mergeCell ref="A28:C28"/>
    <mergeCell ref="A29:C29"/>
    <mergeCell ref="A30:C30"/>
    <mergeCell ref="A31:C31"/>
    <mergeCell ref="A44:C44"/>
    <mergeCell ref="A45:C45"/>
    <mergeCell ref="A46:C46"/>
    <mergeCell ref="A47:C47"/>
    <mergeCell ref="A48:C48"/>
    <mergeCell ref="A49:C49"/>
    <mergeCell ref="A38:C38"/>
    <mergeCell ref="A39:C39"/>
    <mergeCell ref="A40:C40"/>
    <mergeCell ref="A41:C41"/>
    <mergeCell ref="A42:C42"/>
    <mergeCell ref="A43:C43"/>
    <mergeCell ref="A56:C56"/>
    <mergeCell ref="A57:C57"/>
    <mergeCell ref="A58:C58"/>
    <mergeCell ref="A59:C59"/>
    <mergeCell ref="A60:C60"/>
    <mergeCell ref="A61:C61"/>
    <mergeCell ref="A50:C50"/>
    <mergeCell ref="A51:C51"/>
    <mergeCell ref="A52:C52"/>
    <mergeCell ref="A53:C53"/>
    <mergeCell ref="A54:C54"/>
    <mergeCell ref="A55:C55"/>
    <mergeCell ref="A68:C68"/>
    <mergeCell ref="A69:C69"/>
    <mergeCell ref="A70:C70"/>
    <mergeCell ref="A71:C71"/>
    <mergeCell ref="A72:C72"/>
    <mergeCell ref="A73:C73"/>
    <mergeCell ref="A62:C62"/>
    <mergeCell ref="A63:C63"/>
    <mergeCell ref="A64:C64"/>
    <mergeCell ref="A65:C65"/>
    <mergeCell ref="A66:C66"/>
    <mergeCell ref="A67:C67"/>
    <mergeCell ref="A80:C80"/>
    <mergeCell ref="A81:C81"/>
    <mergeCell ref="A82:C82"/>
    <mergeCell ref="A83:C83"/>
    <mergeCell ref="A84:C84"/>
    <mergeCell ref="A85:C85"/>
    <mergeCell ref="A74:C74"/>
    <mergeCell ref="A75:C75"/>
    <mergeCell ref="A76:C76"/>
    <mergeCell ref="A77:C77"/>
    <mergeCell ref="A78:C78"/>
    <mergeCell ref="A79:C79"/>
    <mergeCell ref="A92:C92"/>
    <mergeCell ref="A93:C93"/>
    <mergeCell ref="A94:C94"/>
    <mergeCell ref="A95:C95"/>
    <mergeCell ref="A96:C96"/>
    <mergeCell ref="A97:C97"/>
    <mergeCell ref="A86:C86"/>
    <mergeCell ref="A87:C87"/>
    <mergeCell ref="A88:C88"/>
    <mergeCell ref="A89:C89"/>
    <mergeCell ref="A90:C90"/>
    <mergeCell ref="A91:C91"/>
    <mergeCell ref="A104:C104"/>
    <mergeCell ref="A105:C105"/>
    <mergeCell ref="A106:C106"/>
    <mergeCell ref="A107:C107"/>
    <mergeCell ref="A108:C108"/>
    <mergeCell ref="A109:C109"/>
    <mergeCell ref="A98:C98"/>
    <mergeCell ref="A99:C99"/>
    <mergeCell ref="A100:C100"/>
    <mergeCell ref="A101:C101"/>
    <mergeCell ref="A102:C102"/>
    <mergeCell ref="A103:C103"/>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88:C188"/>
    <mergeCell ref="A189:C189"/>
    <mergeCell ref="A190:C190"/>
    <mergeCell ref="A191:C191"/>
    <mergeCell ref="A192:C192"/>
    <mergeCell ref="A193:C193"/>
    <mergeCell ref="A182:C182"/>
    <mergeCell ref="A183:C183"/>
    <mergeCell ref="A184:C184"/>
    <mergeCell ref="A185:C185"/>
    <mergeCell ref="A186:C186"/>
    <mergeCell ref="A187:C187"/>
    <mergeCell ref="A200:C200"/>
    <mergeCell ref="A201:C201"/>
    <mergeCell ref="A202:C202"/>
    <mergeCell ref="A203:C203"/>
    <mergeCell ref="A204:C204"/>
    <mergeCell ref="A205:C205"/>
    <mergeCell ref="A194:C194"/>
    <mergeCell ref="A195:C195"/>
    <mergeCell ref="A196:C196"/>
    <mergeCell ref="A197:C197"/>
    <mergeCell ref="A198:C198"/>
    <mergeCell ref="A199:C199"/>
    <mergeCell ref="A212:C212"/>
    <mergeCell ref="A213:C213"/>
    <mergeCell ref="A214:C214"/>
    <mergeCell ref="A215:C215"/>
    <mergeCell ref="A216:C216"/>
    <mergeCell ref="A217:C217"/>
    <mergeCell ref="A206:C206"/>
    <mergeCell ref="A207:C207"/>
    <mergeCell ref="A208:C208"/>
    <mergeCell ref="A209:C209"/>
    <mergeCell ref="A210:C210"/>
    <mergeCell ref="A211:C211"/>
    <mergeCell ref="A224:C224"/>
    <mergeCell ref="A225:C225"/>
    <mergeCell ref="A226:C226"/>
    <mergeCell ref="A227:C227"/>
    <mergeCell ref="A228:C228"/>
    <mergeCell ref="A229:C229"/>
    <mergeCell ref="A218:C218"/>
    <mergeCell ref="A219:C219"/>
    <mergeCell ref="A220:C220"/>
    <mergeCell ref="A221:C221"/>
    <mergeCell ref="A222:C222"/>
    <mergeCell ref="A223:C223"/>
    <mergeCell ref="A236:C236"/>
    <mergeCell ref="A237:C237"/>
    <mergeCell ref="A238:C238"/>
    <mergeCell ref="A239:C239"/>
    <mergeCell ref="A240:C240"/>
    <mergeCell ref="A241:C241"/>
    <mergeCell ref="A230:C230"/>
    <mergeCell ref="A231:C231"/>
    <mergeCell ref="A232:C232"/>
    <mergeCell ref="A233:C233"/>
    <mergeCell ref="A234:C234"/>
    <mergeCell ref="A235:C235"/>
    <mergeCell ref="A248:C248"/>
    <mergeCell ref="A249:C249"/>
    <mergeCell ref="A250:C250"/>
    <mergeCell ref="A251:C251"/>
    <mergeCell ref="A252:C252"/>
    <mergeCell ref="A253:C253"/>
    <mergeCell ref="A242:C242"/>
    <mergeCell ref="A243:C243"/>
    <mergeCell ref="A244:C244"/>
    <mergeCell ref="A245:C245"/>
    <mergeCell ref="A246:C246"/>
    <mergeCell ref="A247:C247"/>
    <mergeCell ref="A260:C260"/>
    <mergeCell ref="A261:C261"/>
    <mergeCell ref="A262:C262"/>
    <mergeCell ref="A263:C263"/>
    <mergeCell ref="A264:C264"/>
    <mergeCell ref="A265:C265"/>
    <mergeCell ref="A254:C254"/>
    <mergeCell ref="A255:C255"/>
    <mergeCell ref="A256:C256"/>
    <mergeCell ref="A257:C257"/>
    <mergeCell ref="A258:C258"/>
    <mergeCell ref="A259:C259"/>
    <mergeCell ref="A272:C272"/>
    <mergeCell ref="A273:C273"/>
    <mergeCell ref="A274:C274"/>
    <mergeCell ref="A275:C275"/>
    <mergeCell ref="A276:C276"/>
    <mergeCell ref="A277:C277"/>
    <mergeCell ref="A266:C266"/>
    <mergeCell ref="A267:C267"/>
    <mergeCell ref="A268:C268"/>
    <mergeCell ref="A269:C269"/>
    <mergeCell ref="A270:C270"/>
    <mergeCell ref="A271:C271"/>
    <mergeCell ref="A284:C284"/>
    <mergeCell ref="A285:C285"/>
    <mergeCell ref="A286:C286"/>
    <mergeCell ref="A287:C287"/>
    <mergeCell ref="A288:C288"/>
    <mergeCell ref="A289:C289"/>
    <mergeCell ref="A278:C278"/>
    <mergeCell ref="A279:C279"/>
    <mergeCell ref="A280:C280"/>
    <mergeCell ref="A281:C281"/>
    <mergeCell ref="A282:C282"/>
    <mergeCell ref="A283:C283"/>
    <mergeCell ref="A296:C296"/>
    <mergeCell ref="A297:C297"/>
    <mergeCell ref="A298:C298"/>
    <mergeCell ref="A299:C299"/>
    <mergeCell ref="A300:C300"/>
    <mergeCell ref="A301:C301"/>
    <mergeCell ref="A290:C290"/>
    <mergeCell ref="A291:C291"/>
    <mergeCell ref="A292:C292"/>
    <mergeCell ref="A293:C293"/>
    <mergeCell ref="A294:C294"/>
    <mergeCell ref="A295:C295"/>
    <mergeCell ref="A308:C308"/>
    <mergeCell ref="A309:C309"/>
    <mergeCell ref="A310:C310"/>
    <mergeCell ref="A311:C311"/>
    <mergeCell ref="A312:C312"/>
    <mergeCell ref="A313:C313"/>
    <mergeCell ref="A302:C302"/>
    <mergeCell ref="A303:C303"/>
    <mergeCell ref="A304:C304"/>
    <mergeCell ref="A305:C305"/>
    <mergeCell ref="A306:C306"/>
    <mergeCell ref="A307:C307"/>
    <mergeCell ref="A320:C320"/>
    <mergeCell ref="A321:C321"/>
    <mergeCell ref="A322:C322"/>
    <mergeCell ref="A323:C323"/>
    <mergeCell ref="A324:C324"/>
    <mergeCell ref="A325:C325"/>
    <mergeCell ref="A314:C314"/>
    <mergeCell ref="A315:C315"/>
    <mergeCell ref="A316:C316"/>
    <mergeCell ref="A317:C317"/>
    <mergeCell ref="A318:C318"/>
    <mergeCell ref="A319:C319"/>
    <mergeCell ref="A332:C332"/>
    <mergeCell ref="A333:C333"/>
    <mergeCell ref="A334:C334"/>
    <mergeCell ref="A335:C335"/>
    <mergeCell ref="A336:C336"/>
    <mergeCell ref="A337:C337"/>
    <mergeCell ref="A326:C326"/>
    <mergeCell ref="A327:C327"/>
    <mergeCell ref="A328:C328"/>
    <mergeCell ref="A329:C329"/>
    <mergeCell ref="A330:C330"/>
    <mergeCell ref="A331:C331"/>
    <mergeCell ref="A344:C344"/>
    <mergeCell ref="A345:C345"/>
    <mergeCell ref="A346:C346"/>
    <mergeCell ref="A347:C347"/>
    <mergeCell ref="A348:C348"/>
    <mergeCell ref="A349:C349"/>
    <mergeCell ref="A338:C338"/>
    <mergeCell ref="A339:C339"/>
    <mergeCell ref="A340:C340"/>
    <mergeCell ref="A341:C341"/>
    <mergeCell ref="A342:C342"/>
    <mergeCell ref="A343:C343"/>
    <mergeCell ref="A356:C356"/>
    <mergeCell ref="A357:C357"/>
    <mergeCell ref="A358:C358"/>
    <mergeCell ref="A359:C359"/>
    <mergeCell ref="A360:C360"/>
    <mergeCell ref="A350:C350"/>
    <mergeCell ref="A351:C351"/>
    <mergeCell ref="A352:C352"/>
    <mergeCell ref="A353:C353"/>
    <mergeCell ref="A354:C354"/>
    <mergeCell ref="A355:C355"/>
    <mergeCell ref="A368:C368"/>
    <mergeCell ref="A369:C369"/>
    <mergeCell ref="A370:C370"/>
    <mergeCell ref="A371:C371"/>
    <mergeCell ref="A372:C372"/>
    <mergeCell ref="A373:C373"/>
    <mergeCell ref="A362:C362"/>
    <mergeCell ref="A363:C363"/>
    <mergeCell ref="A364:C364"/>
    <mergeCell ref="A365:C365"/>
    <mergeCell ref="A366:C366"/>
    <mergeCell ref="A367:C367"/>
    <mergeCell ref="A380:C380"/>
    <mergeCell ref="A381:C381"/>
    <mergeCell ref="A382:C382"/>
    <mergeCell ref="A383:C383"/>
    <mergeCell ref="A384:C384"/>
    <mergeCell ref="A385:C385"/>
    <mergeCell ref="A374:C374"/>
    <mergeCell ref="A375:C375"/>
    <mergeCell ref="A376:C376"/>
    <mergeCell ref="A377:C377"/>
    <mergeCell ref="A378:C378"/>
    <mergeCell ref="A379:C379"/>
    <mergeCell ref="A392:C392"/>
    <mergeCell ref="A393:C393"/>
    <mergeCell ref="A394:C394"/>
    <mergeCell ref="A395:C395"/>
    <mergeCell ref="A396:C396"/>
    <mergeCell ref="A397:C397"/>
    <mergeCell ref="A386:C386"/>
    <mergeCell ref="A387:C387"/>
    <mergeCell ref="A388:C388"/>
    <mergeCell ref="A389:C389"/>
    <mergeCell ref="A390:C390"/>
    <mergeCell ref="A391:C391"/>
    <mergeCell ref="A406:C406"/>
    <mergeCell ref="A407:C407"/>
    <mergeCell ref="A408:C408"/>
    <mergeCell ref="A409:C409"/>
    <mergeCell ref="A398:C398"/>
    <mergeCell ref="A399:C399"/>
    <mergeCell ref="A400:C400"/>
    <mergeCell ref="A401:C401"/>
    <mergeCell ref="A402:C402"/>
    <mergeCell ref="A403:C403"/>
    <mergeCell ref="A428:C428"/>
    <mergeCell ref="A429:C429"/>
    <mergeCell ref="A430:C430"/>
    <mergeCell ref="AZ2:BH2"/>
    <mergeCell ref="A422:C422"/>
    <mergeCell ref="A423:C423"/>
    <mergeCell ref="A424:C424"/>
    <mergeCell ref="A425:C425"/>
    <mergeCell ref="A426:C426"/>
    <mergeCell ref="A427:C427"/>
    <mergeCell ref="A416:C416"/>
    <mergeCell ref="A417:C417"/>
    <mergeCell ref="A418:C418"/>
    <mergeCell ref="A419:C419"/>
    <mergeCell ref="A420:C420"/>
    <mergeCell ref="A421:C421"/>
    <mergeCell ref="A410:C410"/>
    <mergeCell ref="A411:C411"/>
    <mergeCell ref="A412:C412"/>
    <mergeCell ref="A413:C413"/>
    <mergeCell ref="A414:C414"/>
    <mergeCell ref="A415:C415"/>
    <mergeCell ref="A404:C404"/>
    <mergeCell ref="A405:C405"/>
  </mergeCells>
  <phoneticPr fontId="74" type="noConversion"/>
  <pageMargins left="0.7" right="0.7" top="0.75" bottom="0.75" header="0.3" footer="0.3"/>
  <pageSetup paperSize="8" scale="50" orientation="landscape" verticalDpi="0" r:id="rId1"/>
</worksheet>
</file>

<file path=xl/worksheets/sheet7.xml><?xml version="1.0" encoding="utf-8"?>
<worksheet xmlns="http://schemas.openxmlformats.org/spreadsheetml/2006/main" xmlns:r="http://schemas.openxmlformats.org/officeDocument/2006/relationships">
  <dimension ref="A1:AM58"/>
  <sheetViews>
    <sheetView workbookViewId="0">
      <selection activeCell="A2" sqref="A2:XFD2"/>
    </sheetView>
  </sheetViews>
  <sheetFormatPr defaultColWidth="9" defaultRowHeight="14.25"/>
  <cols>
    <col min="1" max="1" width="57.125" style="35" customWidth="1"/>
    <col min="2" max="4" width="26.25" style="166" customWidth="1"/>
    <col min="5" max="5" width="10.75" style="166" customWidth="1"/>
    <col min="6" max="6" width="9.75" style="166" customWidth="1"/>
    <col min="7" max="16384" width="9" style="166"/>
  </cols>
  <sheetData>
    <row r="1" spans="1:6" ht="20.25">
      <c r="A1" s="346" t="s">
        <v>2540</v>
      </c>
      <c r="B1" s="346"/>
      <c r="C1" s="346"/>
      <c r="D1" s="346"/>
    </row>
    <row r="2" spans="1:6" ht="28.5">
      <c r="A2" s="347" t="s">
        <v>2545</v>
      </c>
      <c r="B2" s="347"/>
      <c r="C2" s="347"/>
      <c r="D2" s="347"/>
    </row>
    <row r="3" spans="1:6" ht="28.5">
      <c r="A3" s="37"/>
      <c r="B3" s="38"/>
      <c r="C3" s="38"/>
      <c r="D3" s="48"/>
    </row>
    <row r="4" spans="1:6" ht="14.25" customHeight="1">
      <c r="A4" s="348" t="s">
        <v>147</v>
      </c>
      <c r="B4" s="350" t="s">
        <v>148</v>
      </c>
      <c r="C4" s="350"/>
      <c r="D4" s="350"/>
    </row>
    <row r="5" spans="1:6">
      <c r="A5" s="349"/>
      <c r="B5" s="202" t="s">
        <v>11</v>
      </c>
      <c r="C5" s="202" t="s">
        <v>12</v>
      </c>
      <c r="D5" s="201" t="s">
        <v>13</v>
      </c>
    </row>
    <row r="6" spans="1:6" s="32" customFormat="1">
      <c r="A6" s="203" t="s">
        <v>150</v>
      </c>
      <c r="B6" s="205">
        <f>B7+B50+B51+B52+B56+B58</f>
        <v>773279</v>
      </c>
      <c r="C6" s="205">
        <f>C7+C50+C51+C52+C56+C58</f>
        <v>667614</v>
      </c>
      <c r="D6" s="204">
        <f>D7+D50+D51+D52+D56+D58</f>
        <v>105665</v>
      </c>
    </row>
    <row r="7" spans="1:6">
      <c r="A7" s="206" t="s">
        <v>387</v>
      </c>
      <c r="B7" s="208">
        <f>SUM(C7:D7)</f>
        <v>266132</v>
      </c>
      <c r="C7" s="208">
        <f>C8+C13+C30</f>
        <v>243964</v>
      </c>
      <c r="D7" s="207">
        <f>D8+D13+D30</f>
        <v>22168</v>
      </c>
      <c r="E7" s="58"/>
      <c r="F7" s="58"/>
    </row>
    <row r="8" spans="1:6">
      <c r="A8" s="206" t="s">
        <v>151</v>
      </c>
      <c r="B8" s="208">
        <f t="shared" ref="B8:D8" si="0">SUM(B9:B12)</f>
        <v>34837</v>
      </c>
      <c r="C8" s="208">
        <f t="shared" si="0"/>
        <v>31124</v>
      </c>
      <c r="D8" s="207">
        <f t="shared" si="0"/>
        <v>3713</v>
      </c>
    </row>
    <row r="9" spans="1:6" s="33" customFormat="1">
      <c r="A9" s="206" t="s">
        <v>152</v>
      </c>
      <c r="B9" s="208">
        <f>SUM(C9:D9)</f>
        <v>13624</v>
      </c>
      <c r="C9" s="208">
        <v>10380</v>
      </c>
      <c r="D9" s="207">
        <v>3244</v>
      </c>
    </row>
    <row r="10" spans="1:6">
      <c r="A10" s="206" t="s">
        <v>153</v>
      </c>
      <c r="B10" s="208">
        <f t="shared" ref="B10:B12" si="1">SUM(C10:D10)</f>
        <v>5503</v>
      </c>
      <c r="C10" s="208">
        <v>5395</v>
      </c>
      <c r="D10" s="207">
        <v>108</v>
      </c>
    </row>
    <row r="11" spans="1:6">
      <c r="A11" s="206" t="s">
        <v>154</v>
      </c>
      <c r="B11" s="208">
        <f t="shared" si="1"/>
        <v>5423</v>
      </c>
      <c r="C11" s="208">
        <v>5227</v>
      </c>
      <c r="D11" s="207">
        <v>196</v>
      </c>
    </row>
    <row r="12" spans="1:6">
      <c r="A12" s="206" t="s">
        <v>155</v>
      </c>
      <c r="B12" s="208">
        <f t="shared" si="1"/>
        <v>10287</v>
      </c>
      <c r="C12" s="208">
        <v>10122</v>
      </c>
      <c r="D12" s="207">
        <v>165</v>
      </c>
    </row>
    <row r="13" spans="1:6">
      <c r="A13" s="206" t="s">
        <v>156</v>
      </c>
      <c r="B13" s="208">
        <f>SUM(B14:B29)</f>
        <v>65252</v>
      </c>
      <c r="C13" s="208">
        <f>SUM(C14:C29)</f>
        <v>54503</v>
      </c>
      <c r="D13" s="208">
        <f>SUM(D14:D29)</f>
        <v>10749</v>
      </c>
    </row>
    <row r="14" spans="1:6">
      <c r="A14" s="206" t="s">
        <v>157</v>
      </c>
      <c r="B14" s="208">
        <f>SUM(C14:D14)</f>
        <v>6314</v>
      </c>
      <c r="C14" s="208">
        <v>6314</v>
      </c>
      <c r="D14" s="208"/>
    </row>
    <row r="15" spans="1:6">
      <c r="A15" s="206" t="s">
        <v>158</v>
      </c>
      <c r="B15" s="208">
        <f t="shared" ref="B15:B30" si="2">SUM(C15:D15)</f>
        <v>14542</v>
      </c>
      <c r="C15" s="208">
        <v>14365</v>
      </c>
      <c r="D15" s="208">
        <v>177</v>
      </c>
    </row>
    <row r="16" spans="1:6">
      <c r="A16" s="206" t="s">
        <v>159</v>
      </c>
      <c r="B16" s="208">
        <f t="shared" si="2"/>
        <v>3</v>
      </c>
      <c r="C16" s="208">
        <v>3</v>
      </c>
      <c r="D16" s="208"/>
    </row>
    <row r="17" spans="1:4">
      <c r="A17" s="206" t="s">
        <v>160</v>
      </c>
      <c r="B17" s="208">
        <f t="shared" si="2"/>
        <v>1769</v>
      </c>
      <c r="C17" s="208">
        <v>18</v>
      </c>
      <c r="D17" s="208">
        <v>1751</v>
      </c>
    </row>
    <row r="18" spans="1:4">
      <c r="A18" s="206" t="s">
        <v>161</v>
      </c>
      <c r="B18" s="208">
        <f t="shared" si="2"/>
        <v>709</v>
      </c>
      <c r="C18" s="208">
        <v>709</v>
      </c>
      <c r="D18" s="208"/>
    </row>
    <row r="19" spans="1:4">
      <c r="A19" s="206" t="s">
        <v>162</v>
      </c>
      <c r="B19" s="208">
        <f t="shared" si="2"/>
        <v>14992</v>
      </c>
      <c r="C19" s="208">
        <f>13360+38+1320</f>
        <v>14718</v>
      </c>
      <c r="D19" s="208">
        <v>274</v>
      </c>
    </row>
    <row r="20" spans="1:4">
      <c r="A20" s="206" t="s">
        <v>163</v>
      </c>
      <c r="B20" s="208">
        <f t="shared" si="2"/>
        <v>2676</v>
      </c>
      <c r="C20" s="208">
        <v>2598</v>
      </c>
      <c r="D20" s="208">
        <v>78</v>
      </c>
    </row>
    <row r="21" spans="1:4">
      <c r="A21" s="206" t="s">
        <v>164</v>
      </c>
      <c r="B21" s="208">
        <f t="shared" si="2"/>
        <v>6222</v>
      </c>
      <c r="C21" s="208">
        <v>6222</v>
      </c>
      <c r="D21" s="208"/>
    </row>
    <row r="22" spans="1:4">
      <c r="A22" s="206" t="s">
        <v>165</v>
      </c>
      <c r="B22" s="208">
        <f t="shared" si="2"/>
        <v>2149</v>
      </c>
      <c r="C22" s="208">
        <v>822</v>
      </c>
      <c r="D22" s="208">
        <v>1327</v>
      </c>
    </row>
    <row r="23" spans="1:4">
      <c r="A23" s="206" t="s">
        <v>166</v>
      </c>
      <c r="B23" s="208">
        <f t="shared" si="2"/>
        <v>2953</v>
      </c>
      <c r="C23" s="208">
        <v>1716</v>
      </c>
      <c r="D23" s="208">
        <v>1237</v>
      </c>
    </row>
    <row r="24" spans="1:4">
      <c r="A24" s="206" t="s">
        <v>167</v>
      </c>
      <c r="B24" s="208">
        <f t="shared" si="2"/>
        <v>5008</v>
      </c>
      <c r="C24" s="208">
        <v>163</v>
      </c>
      <c r="D24" s="208">
        <v>4845</v>
      </c>
    </row>
    <row r="25" spans="1:4">
      <c r="A25" s="206" t="s">
        <v>168</v>
      </c>
      <c r="B25" s="208">
        <f t="shared" si="2"/>
        <v>0</v>
      </c>
      <c r="C25" s="208"/>
      <c r="D25" s="208"/>
    </row>
    <row r="26" spans="1:4">
      <c r="A26" s="206" t="s">
        <v>169</v>
      </c>
      <c r="B26" s="208">
        <f t="shared" si="2"/>
        <v>0</v>
      </c>
      <c r="C26" s="208"/>
      <c r="D26" s="208"/>
    </row>
    <row r="27" spans="1:4">
      <c r="A27" s="206" t="s">
        <v>170</v>
      </c>
      <c r="B27" s="208">
        <f t="shared" si="2"/>
        <v>0</v>
      </c>
      <c r="C27" s="208"/>
      <c r="D27" s="208"/>
    </row>
    <row r="28" spans="1:4">
      <c r="A28" s="206" t="s">
        <v>171</v>
      </c>
      <c r="B28" s="208">
        <f t="shared" si="2"/>
        <v>6433</v>
      </c>
      <c r="C28" s="208">
        <v>5616</v>
      </c>
      <c r="D28" s="207">
        <v>817</v>
      </c>
    </row>
    <row r="29" spans="1:4">
      <c r="A29" s="206" t="s">
        <v>172</v>
      </c>
      <c r="B29" s="208">
        <f t="shared" si="2"/>
        <v>1482</v>
      </c>
      <c r="C29" s="208">
        <v>1239</v>
      </c>
      <c r="D29" s="207">
        <v>243</v>
      </c>
    </row>
    <row r="30" spans="1:4">
      <c r="A30" s="206" t="s">
        <v>173</v>
      </c>
      <c r="B30" s="208">
        <f t="shared" si="2"/>
        <v>166043</v>
      </c>
      <c r="C30" s="208">
        <v>158337</v>
      </c>
      <c r="D30" s="208">
        <v>7706</v>
      </c>
    </row>
    <row r="31" spans="1:4" s="241" customFormat="1">
      <c r="A31" s="206" t="s">
        <v>2495</v>
      </c>
      <c r="B31" s="208">
        <f>SUM(C31:D31)</f>
        <v>1523</v>
      </c>
      <c r="C31" s="208">
        <v>1373</v>
      </c>
      <c r="D31" s="208">
        <v>150</v>
      </c>
    </row>
    <row r="32" spans="1:4" s="241" customFormat="1">
      <c r="A32" s="206" t="s">
        <v>2496</v>
      </c>
      <c r="B32" s="208">
        <f t="shared" ref="B32:B49" si="3">SUM(C32:D32)</f>
        <v>0</v>
      </c>
      <c r="C32" s="208"/>
      <c r="D32" s="208">
        <v>0</v>
      </c>
    </row>
    <row r="33" spans="1:4" s="241" customFormat="1">
      <c r="A33" s="206" t="s">
        <v>2497</v>
      </c>
      <c r="B33" s="208">
        <f t="shared" si="3"/>
        <v>2971</v>
      </c>
      <c r="C33" s="208">
        <v>2971</v>
      </c>
      <c r="D33" s="208">
        <v>0</v>
      </c>
    </row>
    <row r="34" spans="1:4" s="241" customFormat="1">
      <c r="A34" s="206" t="s">
        <v>2498</v>
      </c>
      <c r="B34" s="208">
        <f t="shared" si="3"/>
        <v>17051</v>
      </c>
      <c r="C34" s="208">
        <v>15987</v>
      </c>
      <c r="D34" s="208">
        <v>1064</v>
      </c>
    </row>
    <row r="35" spans="1:4" s="241" customFormat="1">
      <c r="A35" s="206" t="s">
        <v>2499</v>
      </c>
      <c r="B35" s="208">
        <f t="shared" si="3"/>
        <v>260</v>
      </c>
      <c r="C35" s="208">
        <v>120</v>
      </c>
      <c r="D35" s="208">
        <v>140</v>
      </c>
    </row>
    <row r="36" spans="1:4" s="241" customFormat="1">
      <c r="A36" s="206" t="s">
        <v>2500</v>
      </c>
      <c r="B36" s="208">
        <f t="shared" si="3"/>
        <v>484</v>
      </c>
      <c r="C36" s="208">
        <v>477</v>
      </c>
      <c r="D36" s="208">
        <v>7</v>
      </c>
    </row>
    <row r="37" spans="1:4" s="241" customFormat="1">
      <c r="A37" s="206" t="s">
        <v>2501</v>
      </c>
      <c r="B37" s="208">
        <f t="shared" si="3"/>
        <v>7694</v>
      </c>
      <c r="C37" s="208">
        <f>6735+209</f>
        <v>6944</v>
      </c>
      <c r="D37" s="208">
        <v>750</v>
      </c>
    </row>
    <row r="38" spans="1:4" s="241" customFormat="1">
      <c r="A38" s="206" t="s">
        <v>2502</v>
      </c>
      <c r="B38" s="208">
        <f t="shared" si="3"/>
        <v>7353</v>
      </c>
      <c r="C38" s="208">
        <v>6691</v>
      </c>
      <c r="D38" s="208">
        <v>662</v>
      </c>
    </row>
    <row r="39" spans="1:4" s="241" customFormat="1">
      <c r="A39" s="206" t="s">
        <v>2503</v>
      </c>
      <c r="B39" s="208">
        <f t="shared" si="3"/>
        <v>6232</v>
      </c>
      <c r="C39" s="208">
        <v>5924</v>
      </c>
      <c r="D39" s="208">
        <v>308</v>
      </c>
    </row>
    <row r="40" spans="1:4" s="241" customFormat="1">
      <c r="A40" s="206" t="s">
        <v>2504</v>
      </c>
      <c r="B40" s="208">
        <f t="shared" si="3"/>
        <v>8098</v>
      </c>
      <c r="C40" s="208">
        <v>6500</v>
      </c>
      <c r="D40" s="208">
        <v>1598</v>
      </c>
    </row>
    <row r="41" spans="1:4" s="241" customFormat="1">
      <c r="A41" s="206" t="s">
        <v>2505</v>
      </c>
      <c r="B41" s="208">
        <f t="shared" si="3"/>
        <v>11349</v>
      </c>
      <c r="C41" s="208">
        <v>10004</v>
      </c>
      <c r="D41" s="208">
        <v>1345</v>
      </c>
    </row>
    <row r="42" spans="1:4" s="241" customFormat="1">
      <c r="A42" s="206" t="s">
        <v>2506</v>
      </c>
      <c r="B42" s="208">
        <f t="shared" si="3"/>
        <v>70846</v>
      </c>
      <c r="C42" s="208">
        <v>70846</v>
      </c>
      <c r="D42" s="208">
        <v>0</v>
      </c>
    </row>
    <row r="43" spans="1:4" s="241" customFormat="1">
      <c r="A43" s="206" t="s">
        <v>2507</v>
      </c>
      <c r="B43" s="208">
        <f t="shared" si="3"/>
        <v>20846</v>
      </c>
      <c r="C43" s="208">
        <v>20630</v>
      </c>
      <c r="D43" s="208">
        <v>216</v>
      </c>
    </row>
    <row r="44" spans="1:4" s="241" customFormat="1">
      <c r="A44" s="206" t="s">
        <v>2508</v>
      </c>
      <c r="B44" s="208">
        <f t="shared" si="3"/>
        <v>1215</v>
      </c>
      <c r="C44" s="208">
        <v>1206</v>
      </c>
      <c r="D44" s="208">
        <v>9</v>
      </c>
    </row>
    <row r="45" spans="1:4" s="241" customFormat="1">
      <c r="A45" s="206" t="s">
        <v>2509</v>
      </c>
      <c r="B45" s="208">
        <f t="shared" si="3"/>
        <v>153</v>
      </c>
      <c r="C45" s="208">
        <v>153</v>
      </c>
      <c r="D45" s="208">
        <v>0</v>
      </c>
    </row>
    <row r="46" spans="1:4" s="241" customFormat="1">
      <c r="A46" s="206" t="s">
        <v>2510</v>
      </c>
      <c r="B46" s="208">
        <f t="shared" si="3"/>
        <v>1959</v>
      </c>
      <c r="C46" s="208">
        <v>1958</v>
      </c>
      <c r="D46" s="208">
        <v>1</v>
      </c>
    </row>
    <row r="47" spans="1:4" s="241" customFormat="1">
      <c r="A47" s="206" t="s">
        <v>2511</v>
      </c>
      <c r="B47" s="208">
        <f t="shared" si="3"/>
        <v>7784</v>
      </c>
      <c r="C47" s="208">
        <v>6328</v>
      </c>
      <c r="D47" s="208">
        <v>1456</v>
      </c>
    </row>
    <row r="48" spans="1:4" s="241" customFormat="1">
      <c r="A48" s="206" t="s">
        <v>2512</v>
      </c>
      <c r="B48" s="208">
        <f t="shared" si="3"/>
        <v>10</v>
      </c>
      <c r="C48" s="208">
        <v>10</v>
      </c>
      <c r="D48" s="208"/>
    </row>
    <row r="49" spans="1:39" s="241" customFormat="1">
      <c r="A49" s="206" t="s">
        <v>2513</v>
      </c>
      <c r="B49" s="208">
        <f t="shared" si="3"/>
        <v>215</v>
      </c>
      <c r="C49" s="208">
        <v>215</v>
      </c>
      <c r="D49" s="208"/>
    </row>
    <row r="50" spans="1:39">
      <c r="A50" s="206" t="s">
        <v>389</v>
      </c>
      <c r="B50" s="208">
        <f>C50+D50</f>
        <v>11553</v>
      </c>
      <c r="C50" s="208">
        <v>11553</v>
      </c>
      <c r="D50" s="207"/>
    </row>
    <row r="51" spans="1:39" s="33" customFormat="1">
      <c r="A51" s="206" t="s">
        <v>391</v>
      </c>
      <c r="B51" s="207">
        <f t="shared" ref="B51:B58" si="4">C51+D51</f>
        <v>8296</v>
      </c>
      <c r="C51" s="207">
        <v>3412</v>
      </c>
      <c r="D51" s="207">
        <v>4884</v>
      </c>
    </row>
    <row r="52" spans="1:39">
      <c r="A52" s="206" t="s">
        <v>393</v>
      </c>
      <c r="B52" s="207">
        <f t="shared" si="4"/>
        <v>172756</v>
      </c>
      <c r="C52" s="207">
        <v>172756</v>
      </c>
      <c r="D52" s="207"/>
      <c r="E52" s="58"/>
    </row>
    <row r="53" spans="1:39" hidden="1">
      <c r="A53" s="206" t="s">
        <v>174</v>
      </c>
      <c r="B53" s="207">
        <f t="shared" si="4"/>
        <v>166086</v>
      </c>
      <c r="C53" s="207">
        <v>166086</v>
      </c>
      <c r="D53" s="207"/>
    </row>
    <row r="54" spans="1:39" hidden="1">
      <c r="A54" s="206" t="s">
        <v>175</v>
      </c>
      <c r="B54" s="207">
        <f t="shared" si="4"/>
        <v>270</v>
      </c>
      <c r="C54" s="207">
        <v>270</v>
      </c>
      <c r="D54" s="207"/>
    </row>
    <row r="55" spans="1:39" hidden="1">
      <c r="A55" s="206" t="s">
        <v>176</v>
      </c>
      <c r="B55" s="207">
        <f t="shared" si="4"/>
        <v>6400</v>
      </c>
      <c r="C55" s="207">
        <v>6400</v>
      </c>
      <c r="D55" s="207"/>
    </row>
    <row r="56" spans="1:39">
      <c r="A56" s="206" t="s">
        <v>395</v>
      </c>
      <c r="B56" s="207">
        <f t="shared" si="4"/>
        <v>226880</v>
      </c>
      <c r="C56" s="207">
        <f>SUM(C57)</f>
        <v>148267</v>
      </c>
      <c r="D56" s="207">
        <v>78613</v>
      </c>
    </row>
    <row r="57" spans="1:39">
      <c r="A57" s="206" t="s">
        <v>177</v>
      </c>
      <c r="B57" s="207">
        <f t="shared" si="4"/>
        <v>226880</v>
      </c>
      <c r="C57" s="207">
        <v>148267</v>
      </c>
      <c r="D57" s="207">
        <v>78613</v>
      </c>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row>
    <row r="58" spans="1:39">
      <c r="A58" s="206" t="s">
        <v>397</v>
      </c>
      <c r="B58" s="207">
        <f t="shared" si="4"/>
        <v>87662</v>
      </c>
      <c r="C58" s="207">
        <v>87662</v>
      </c>
      <c r="D58" s="207"/>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row>
  </sheetData>
  <mergeCells count="4">
    <mergeCell ref="A1:D1"/>
    <mergeCell ref="A2:D2"/>
    <mergeCell ref="A4:A5"/>
    <mergeCell ref="B4:D4"/>
  </mergeCells>
  <phoneticPr fontId="74" type="noConversion"/>
  <pageMargins left="0.70866141732283472" right="0.70866141732283472" top="0.74803149606299213" bottom="0.74803149606299213" header="0.31496062992125984" footer="0.31496062992125984"/>
  <pageSetup paperSize="9" scale="90" orientation="landscape" verticalDpi="0" r:id="rId1"/>
</worksheet>
</file>

<file path=xl/worksheets/sheet8.xml><?xml version="1.0" encoding="utf-8"?>
<worksheet xmlns="http://schemas.openxmlformats.org/spreadsheetml/2006/main" xmlns:r="http://schemas.openxmlformats.org/officeDocument/2006/relationships">
  <dimension ref="A1:AZ49"/>
  <sheetViews>
    <sheetView showZeros="0" workbookViewId="0">
      <pane ySplit="5" topLeftCell="A6" activePane="bottomLeft" state="frozen"/>
      <selection activeCell="H15" sqref="H15"/>
      <selection pane="bottomLeft" activeCell="N13" sqref="N13"/>
    </sheetView>
  </sheetViews>
  <sheetFormatPr defaultColWidth="9" defaultRowHeight="14.25"/>
  <cols>
    <col min="1" max="1" width="39.75" style="35" customWidth="1"/>
    <col min="2" max="2" width="9.5" style="36" customWidth="1"/>
    <col min="3" max="3" width="8.875" style="36" customWidth="1"/>
    <col min="4" max="4" width="8.125" style="36" customWidth="1"/>
    <col min="5" max="5" width="9.125" style="36" customWidth="1"/>
    <col min="6" max="6" width="9" style="36" customWidth="1"/>
    <col min="7" max="7" width="8.625" style="36" customWidth="1"/>
    <col min="8" max="8" width="9.875" style="36" customWidth="1"/>
    <col min="9" max="9" width="9.375" style="36" customWidth="1"/>
    <col min="10" max="10" width="9.25" style="36" customWidth="1"/>
    <col min="11" max="11" width="10.75" style="36" customWidth="1"/>
    <col min="12" max="12" width="11.625" style="36" customWidth="1"/>
    <col min="13" max="13" width="9.5" style="36" customWidth="1"/>
    <col min="14" max="15" width="9" style="36" customWidth="1"/>
    <col min="16" max="16" width="8.75" style="36" customWidth="1"/>
    <col min="17" max="17" width="10.875" style="36" customWidth="1"/>
    <col min="18" max="18" width="10.75" style="36" customWidth="1"/>
    <col min="19" max="19" width="9.75" style="36" customWidth="1"/>
    <col min="20" max="16384" width="9" style="36"/>
  </cols>
  <sheetData>
    <row r="1" spans="1:52" ht="20.25">
      <c r="A1" s="346" t="s">
        <v>2541</v>
      </c>
      <c r="B1" s="346"/>
      <c r="C1" s="346"/>
      <c r="D1" s="346"/>
      <c r="E1" s="346"/>
      <c r="F1" s="346"/>
      <c r="G1" s="346"/>
      <c r="H1" s="346"/>
      <c r="I1" s="346"/>
      <c r="J1" s="346"/>
      <c r="K1" s="346"/>
      <c r="L1" s="346"/>
      <c r="M1" s="346"/>
      <c r="N1" s="346"/>
      <c r="O1" s="346"/>
      <c r="P1" s="47"/>
    </row>
    <row r="2" spans="1:52" ht="28.5">
      <c r="A2" s="347" t="s">
        <v>2547</v>
      </c>
      <c r="B2" s="347"/>
      <c r="C2" s="347"/>
      <c r="D2" s="347"/>
      <c r="E2" s="347"/>
      <c r="F2" s="347"/>
      <c r="G2" s="347"/>
      <c r="H2" s="347"/>
      <c r="I2" s="347"/>
      <c r="J2" s="347"/>
      <c r="K2" s="347"/>
      <c r="L2" s="347"/>
      <c r="M2" s="347"/>
      <c r="N2" s="347"/>
      <c r="O2" s="347"/>
      <c r="P2" s="347"/>
    </row>
    <row r="3" spans="1:52" ht="18.75" customHeight="1">
      <c r="A3" s="37"/>
      <c r="B3" s="38"/>
      <c r="C3" s="38"/>
      <c r="D3" s="38"/>
      <c r="E3" s="38"/>
      <c r="F3" s="38"/>
      <c r="G3" s="38"/>
      <c r="H3" s="38"/>
      <c r="I3" s="38"/>
      <c r="J3" s="38"/>
      <c r="K3" s="38"/>
      <c r="L3" s="38"/>
      <c r="M3" s="48"/>
      <c r="N3" s="49"/>
      <c r="O3" s="47" t="s">
        <v>2</v>
      </c>
      <c r="P3" s="47"/>
      <c r="Q3" s="58"/>
    </row>
    <row r="4" spans="1:52" ht="17.25" customHeight="1">
      <c r="A4" s="348" t="s">
        <v>147</v>
      </c>
      <c r="B4" s="351" t="s">
        <v>70</v>
      </c>
      <c r="C4" s="351"/>
      <c r="D4" s="351"/>
      <c r="E4" s="351" t="s">
        <v>71</v>
      </c>
      <c r="F4" s="351"/>
      <c r="G4" s="351"/>
      <c r="H4" s="351" t="s">
        <v>6</v>
      </c>
      <c r="I4" s="351"/>
      <c r="J4" s="351"/>
      <c r="K4" s="351" t="s">
        <v>148</v>
      </c>
      <c r="L4" s="351"/>
      <c r="M4" s="351"/>
      <c r="N4" s="352" t="s">
        <v>149</v>
      </c>
      <c r="O4" s="352"/>
      <c r="P4" s="352"/>
      <c r="Q4" s="348" t="s">
        <v>10</v>
      </c>
    </row>
    <row r="5" spans="1:52" ht="19.5" customHeight="1">
      <c r="A5" s="349"/>
      <c r="B5" s="40" t="s">
        <v>11</v>
      </c>
      <c r="C5" s="40" t="s">
        <v>12</v>
      </c>
      <c r="D5" s="40" t="s">
        <v>13</v>
      </c>
      <c r="E5" s="40" t="s">
        <v>11</v>
      </c>
      <c r="F5" s="40" t="s">
        <v>12</v>
      </c>
      <c r="G5" s="40" t="s">
        <v>13</v>
      </c>
      <c r="H5" s="40" t="s">
        <v>11</v>
      </c>
      <c r="I5" s="40" t="s">
        <v>12</v>
      </c>
      <c r="J5" s="40" t="s">
        <v>13</v>
      </c>
      <c r="K5" s="39" t="s">
        <v>11</v>
      </c>
      <c r="L5" s="39" t="s">
        <v>12</v>
      </c>
      <c r="M5" s="40" t="s">
        <v>13</v>
      </c>
      <c r="N5" s="40" t="s">
        <v>11</v>
      </c>
      <c r="O5" s="40" t="s">
        <v>12</v>
      </c>
      <c r="P5" s="40" t="s">
        <v>13</v>
      </c>
      <c r="Q5" s="349"/>
    </row>
    <row r="6" spans="1:52" s="34" customFormat="1">
      <c r="A6" s="41" t="s">
        <v>178</v>
      </c>
      <c r="B6" s="42">
        <f>SUM(C6:D6)</f>
        <v>227088</v>
      </c>
      <c r="C6" s="42">
        <f>C7+C42+C43+C44</f>
        <v>218746</v>
      </c>
      <c r="D6" s="42">
        <f>D7+D42+D43+D44</f>
        <v>8342</v>
      </c>
      <c r="E6" s="42">
        <f>SUM(F6:G6)</f>
        <v>155541</v>
      </c>
      <c r="F6" s="42">
        <f>F7+F42+F43+F44</f>
        <v>71586</v>
      </c>
      <c r="G6" s="42">
        <f>G7+G42+G43+G44</f>
        <v>83955</v>
      </c>
      <c r="H6" s="42">
        <f t="shared" ref="H6" si="0">SUM(I6:J6)</f>
        <v>150816</v>
      </c>
      <c r="I6" s="42">
        <f>I7+I42+I43+I44</f>
        <v>66903</v>
      </c>
      <c r="J6" s="42">
        <f>J7+J42+J43+J44</f>
        <v>83913</v>
      </c>
      <c r="K6" s="42">
        <f>K7+K42+K43+K44</f>
        <v>302701</v>
      </c>
      <c r="L6" s="42">
        <f>L7+L42+L43+L44</f>
        <v>218746</v>
      </c>
      <c r="M6" s="42">
        <f>M42+M43</f>
        <v>83955</v>
      </c>
      <c r="N6" s="54">
        <f t="shared" ref="N6:N44" si="1">K6-B6</f>
        <v>75613</v>
      </c>
      <c r="O6" s="55">
        <f t="shared" ref="O6" si="2">L6-C6</f>
        <v>0</v>
      </c>
      <c r="P6" s="42">
        <f t="shared" ref="P6:P44" si="3">M6-D6</f>
        <v>75613</v>
      </c>
      <c r="Q6" s="59">
        <f>Q7+Q42+Q43+Q44</f>
        <v>221888</v>
      </c>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row>
    <row r="7" spans="1:52">
      <c r="A7" s="45" t="s">
        <v>379</v>
      </c>
      <c r="B7" s="44">
        <f>SUM(C7:D7)</f>
        <v>80022</v>
      </c>
      <c r="C7" s="46">
        <f>C8+C17</f>
        <v>80022</v>
      </c>
      <c r="D7" s="46">
        <f>D8+D17</f>
        <v>0</v>
      </c>
      <c r="E7" s="44">
        <f t="shared" ref="E7:E44" si="4">SUM(F7:G7)</f>
        <v>16917</v>
      </c>
      <c r="F7" s="46">
        <v>16917</v>
      </c>
      <c r="G7" s="46"/>
      <c r="H7" s="44">
        <f t="shared" ref="H7:H44" si="5">SUM(I7:J7)</f>
        <v>16031</v>
      </c>
      <c r="I7" s="50">
        <v>16031</v>
      </c>
      <c r="J7" s="56"/>
      <c r="K7" s="44">
        <f>SUM(L7:M7)</f>
        <v>80022</v>
      </c>
      <c r="L7" s="46">
        <f>SUM(L8:L17)</f>
        <v>80022</v>
      </c>
      <c r="M7" s="46"/>
      <c r="N7" s="52">
        <f t="shared" si="1"/>
        <v>0</v>
      </c>
      <c r="O7" s="53">
        <f t="shared" ref="O7:O44" si="6">L7-C7</f>
        <v>0</v>
      </c>
      <c r="P7" s="44">
        <f t="shared" si="3"/>
        <v>0</v>
      </c>
      <c r="Q7" s="50">
        <v>10031</v>
      </c>
      <c r="R7" s="62"/>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row>
    <row r="8" spans="1:52">
      <c r="A8" s="43" t="s">
        <v>179</v>
      </c>
      <c r="B8" s="207">
        <f t="shared" ref="B8" si="7">SUM(C8:D8)</f>
        <v>23001</v>
      </c>
      <c r="C8" s="207">
        <f>15406+7595</f>
        <v>23001</v>
      </c>
      <c r="D8" s="44"/>
      <c r="E8" s="42">
        <f t="shared" si="4"/>
        <v>0</v>
      </c>
      <c r="F8" s="44"/>
      <c r="G8" s="44"/>
      <c r="H8" s="44">
        <f t="shared" si="5"/>
        <v>0</v>
      </c>
      <c r="I8" s="50"/>
      <c r="J8" s="50"/>
      <c r="K8" s="44">
        <f t="shared" ref="K8:K44" si="8">SUM(L8:M8)</f>
        <v>23001</v>
      </c>
      <c r="L8" s="44">
        <f>15406+7595</f>
        <v>23001</v>
      </c>
      <c r="M8" s="44"/>
      <c r="N8" s="52">
        <f t="shared" si="1"/>
        <v>0</v>
      </c>
      <c r="O8" s="53">
        <f t="shared" si="6"/>
        <v>0</v>
      </c>
      <c r="P8" s="44">
        <f t="shared" si="3"/>
        <v>0</v>
      </c>
      <c r="Q8" s="5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row>
    <row r="9" spans="1:52" s="241" customFormat="1">
      <c r="A9" s="206" t="s">
        <v>2514</v>
      </c>
      <c r="B9" s="207">
        <v>7735</v>
      </c>
      <c r="C9" s="207">
        <v>7735</v>
      </c>
      <c r="D9" s="207"/>
      <c r="E9" s="204"/>
      <c r="F9" s="207"/>
      <c r="G9" s="207"/>
      <c r="H9" s="207"/>
      <c r="I9" s="209"/>
      <c r="J9" s="209"/>
      <c r="K9" s="207"/>
      <c r="L9" s="207"/>
      <c r="M9" s="207"/>
      <c r="N9" s="52"/>
      <c r="O9" s="53"/>
      <c r="P9" s="207"/>
      <c r="Q9" s="209"/>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row>
    <row r="10" spans="1:52" s="241" customFormat="1">
      <c r="A10" s="206" t="s">
        <v>2515</v>
      </c>
      <c r="B10" s="207">
        <v>2678</v>
      </c>
      <c r="C10" s="207">
        <v>2678</v>
      </c>
      <c r="D10" s="207"/>
      <c r="E10" s="204"/>
      <c r="F10" s="207"/>
      <c r="G10" s="207"/>
      <c r="H10" s="207"/>
      <c r="I10" s="209"/>
      <c r="J10" s="209"/>
      <c r="K10" s="207"/>
      <c r="L10" s="207"/>
      <c r="M10" s="207"/>
      <c r="N10" s="52"/>
      <c r="O10" s="53"/>
      <c r="P10" s="207"/>
      <c r="Q10" s="209"/>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row>
    <row r="11" spans="1:52" s="241" customFormat="1">
      <c r="A11" s="206" t="s">
        <v>2516</v>
      </c>
      <c r="B11" s="207">
        <v>3284.57</v>
      </c>
      <c r="C11" s="207">
        <v>3284.57</v>
      </c>
      <c r="D11" s="207"/>
      <c r="E11" s="204"/>
      <c r="F11" s="207"/>
      <c r="G11" s="207"/>
      <c r="H11" s="207"/>
      <c r="I11" s="209"/>
      <c r="J11" s="209"/>
      <c r="K11" s="207"/>
      <c r="L11" s="207"/>
      <c r="M11" s="207"/>
      <c r="N11" s="52"/>
      <c r="O11" s="53"/>
      <c r="P11" s="207"/>
      <c r="Q11" s="209"/>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row>
    <row r="12" spans="1:52" s="241" customFormat="1">
      <c r="A12" s="206" t="s">
        <v>2517</v>
      </c>
      <c r="B12" s="207">
        <v>1021.6800000000001</v>
      </c>
      <c r="C12" s="207">
        <v>1021.6800000000001</v>
      </c>
      <c r="D12" s="207"/>
      <c r="E12" s="204"/>
      <c r="F12" s="207"/>
      <c r="G12" s="207"/>
      <c r="H12" s="207"/>
      <c r="I12" s="209"/>
      <c r="J12" s="209"/>
      <c r="K12" s="207"/>
      <c r="L12" s="207"/>
      <c r="M12" s="207"/>
      <c r="N12" s="52"/>
      <c r="O12" s="53"/>
      <c r="P12" s="207"/>
      <c r="Q12" s="209"/>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row>
    <row r="13" spans="1:52" s="241" customFormat="1">
      <c r="A13" s="206" t="s">
        <v>2518</v>
      </c>
      <c r="B13" s="207">
        <v>661.09359999999992</v>
      </c>
      <c r="C13" s="207">
        <v>661.09359999999992</v>
      </c>
      <c r="D13" s="207"/>
      <c r="E13" s="204"/>
      <c r="F13" s="207"/>
      <c r="G13" s="207"/>
      <c r="H13" s="207"/>
      <c r="I13" s="209"/>
      <c r="J13" s="209"/>
      <c r="K13" s="207"/>
      <c r="L13" s="207"/>
      <c r="M13" s="207"/>
      <c r="N13" s="52"/>
      <c r="O13" s="53"/>
      <c r="P13" s="207"/>
      <c r="Q13" s="209"/>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row>
    <row r="14" spans="1:52" s="241" customFormat="1">
      <c r="A14" s="206" t="s">
        <v>2519</v>
      </c>
      <c r="B14" s="207">
        <v>25.174799999999998</v>
      </c>
      <c r="C14" s="207">
        <v>25.174799999999998</v>
      </c>
      <c r="D14" s="207"/>
      <c r="E14" s="204"/>
      <c r="F14" s="207"/>
      <c r="G14" s="207"/>
      <c r="H14" s="207"/>
      <c r="I14" s="209"/>
      <c r="J14" s="209"/>
      <c r="K14" s="207"/>
      <c r="L14" s="207"/>
      <c r="M14" s="207"/>
      <c r="N14" s="52"/>
      <c r="O14" s="53"/>
      <c r="P14" s="207"/>
      <c r="Q14" s="209"/>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row>
    <row r="15" spans="1:52" s="241" customFormat="1">
      <c r="A15" s="206" t="s">
        <v>2520</v>
      </c>
      <c r="B15" s="207">
        <v>1256</v>
      </c>
      <c r="C15" s="207">
        <v>1256</v>
      </c>
      <c r="D15" s="207"/>
      <c r="E15" s="204"/>
      <c r="F15" s="207"/>
      <c r="G15" s="207"/>
      <c r="H15" s="207"/>
      <c r="I15" s="209"/>
      <c r="J15" s="209"/>
      <c r="K15" s="207"/>
      <c r="L15" s="207"/>
      <c r="M15" s="207"/>
      <c r="N15" s="52"/>
      <c r="O15" s="53"/>
      <c r="P15" s="207"/>
      <c r="Q15" s="209"/>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row>
    <row r="16" spans="1:52" s="241" customFormat="1">
      <c r="A16" s="206" t="s">
        <v>2521</v>
      </c>
      <c r="B16" s="207">
        <v>6339</v>
      </c>
      <c r="C16" s="207">
        <v>6339</v>
      </c>
      <c r="D16" s="207"/>
      <c r="E16" s="204"/>
      <c r="F16" s="207"/>
      <c r="G16" s="207"/>
      <c r="H16" s="207"/>
      <c r="I16" s="209"/>
      <c r="J16" s="209"/>
      <c r="K16" s="207"/>
      <c r="L16" s="207"/>
      <c r="M16" s="207"/>
      <c r="N16" s="52"/>
      <c r="O16" s="53"/>
      <c r="P16" s="207"/>
      <c r="Q16" s="209"/>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row>
    <row r="17" spans="1:52">
      <c r="A17" s="43" t="s">
        <v>180</v>
      </c>
      <c r="B17" s="207">
        <f t="shared" ref="B17" si="9">SUM(C17:D17)</f>
        <v>57021</v>
      </c>
      <c r="C17" s="207">
        <f>57021</f>
        <v>57021</v>
      </c>
      <c r="D17" s="44"/>
      <c r="E17" s="42">
        <f t="shared" si="4"/>
        <v>0</v>
      </c>
      <c r="F17" s="44"/>
      <c r="G17" s="44"/>
      <c r="H17" s="44">
        <f t="shared" si="5"/>
        <v>0</v>
      </c>
      <c r="I17" s="50"/>
      <c r="J17" s="50"/>
      <c r="K17" s="44">
        <f t="shared" si="8"/>
        <v>57021</v>
      </c>
      <c r="L17" s="44">
        <f>57021</f>
        <v>57021</v>
      </c>
      <c r="M17" s="44"/>
      <c r="N17" s="52">
        <f t="shared" si="1"/>
        <v>0</v>
      </c>
      <c r="O17" s="53">
        <f t="shared" si="6"/>
        <v>0</v>
      </c>
      <c r="P17" s="44">
        <f t="shared" si="3"/>
        <v>0</v>
      </c>
      <c r="Q17" s="5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row>
    <row r="18" spans="1:52" s="241" customFormat="1">
      <c r="A18" s="206" t="s">
        <v>2495</v>
      </c>
      <c r="B18" s="207">
        <f>SUM(C18:D18)</f>
        <v>3716.1076000000003</v>
      </c>
      <c r="C18" s="207">
        <v>3716.1076000000003</v>
      </c>
      <c r="D18" s="207"/>
      <c r="E18" s="204"/>
      <c r="F18" s="207"/>
      <c r="G18" s="207"/>
      <c r="H18" s="207"/>
      <c r="I18" s="209"/>
      <c r="J18" s="209"/>
      <c r="K18" s="207"/>
      <c r="L18" s="44">
        <v>3716.1076000000003</v>
      </c>
      <c r="M18" s="207"/>
      <c r="N18" s="52"/>
      <c r="O18" s="53"/>
      <c r="P18" s="207"/>
      <c r="Q18" s="209"/>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row>
    <row r="19" spans="1:52" s="241" customFormat="1">
      <c r="A19" s="206" t="s">
        <v>2496</v>
      </c>
      <c r="B19" s="207">
        <f t="shared" ref="B19:B32" si="10">SUM(C19:D19)</f>
        <v>25</v>
      </c>
      <c r="C19" s="207">
        <v>25</v>
      </c>
      <c r="D19" s="207"/>
      <c r="E19" s="204"/>
      <c r="F19" s="207"/>
      <c r="G19" s="207"/>
      <c r="H19" s="207"/>
      <c r="I19" s="209"/>
      <c r="J19" s="209"/>
      <c r="K19" s="207"/>
      <c r="L19" s="44">
        <v>25</v>
      </c>
      <c r="M19" s="207"/>
      <c r="N19" s="52"/>
      <c r="O19" s="53"/>
      <c r="P19" s="207"/>
      <c r="Q19" s="209"/>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row>
    <row r="20" spans="1:52" s="241" customFormat="1">
      <c r="A20" s="206" t="s">
        <v>2497</v>
      </c>
      <c r="B20" s="207">
        <f t="shared" si="10"/>
        <v>25</v>
      </c>
      <c r="C20" s="207">
        <v>25</v>
      </c>
      <c r="D20" s="207"/>
      <c r="E20" s="204"/>
      <c r="F20" s="207"/>
      <c r="G20" s="207"/>
      <c r="H20" s="207"/>
      <c r="I20" s="209"/>
      <c r="J20" s="209"/>
      <c r="K20" s="207"/>
      <c r="L20" s="44">
        <v>25</v>
      </c>
      <c r="M20" s="207"/>
      <c r="N20" s="52"/>
      <c r="O20" s="53"/>
      <c r="P20" s="207"/>
      <c r="Q20" s="209"/>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row>
    <row r="21" spans="1:52" s="241" customFormat="1">
      <c r="A21" s="206" t="s">
        <v>2498</v>
      </c>
      <c r="B21" s="207">
        <f t="shared" si="10"/>
        <v>3491</v>
      </c>
      <c r="C21" s="207">
        <v>3491</v>
      </c>
      <c r="D21" s="207"/>
      <c r="E21" s="204"/>
      <c r="F21" s="207"/>
      <c r="G21" s="207"/>
      <c r="H21" s="207"/>
      <c r="I21" s="209"/>
      <c r="J21" s="209"/>
      <c r="K21" s="207"/>
      <c r="L21" s="44">
        <v>3491</v>
      </c>
      <c r="M21" s="207"/>
      <c r="N21" s="52"/>
      <c r="O21" s="53"/>
      <c r="P21" s="207"/>
      <c r="Q21" s="209"/>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row>
    <row r="22" spans="1:52" s="241" customFormat="1">
      <c r="A22" s="206" t="s">
        <v>2499</v>
      </c>
      <c r="B22" s="207">
        <f t="shared" si="10"/>
        <v>823</v>
      </c>
      <c r="C22" s="207">
        <v>823</v>
      </c>
      <c r="D22" s="207"/>
      <c r="E22" s="204"/>
      <c r="F22" s="207"/>
      <c r="G22" s="207"/>
      <c r="H22" s="207"/>
      <c r="I22" s="209"/>
      <c r="J22" s="209"/>
      <c r="K22" s="207"/>
      <c r="L22" s="44">
        <v>823</v>
      </c>
      <c r="M22" s="207"/>
      <c r="N22" s="52"/>
      <c r="O22" s="53"/>
      <c r="P22" s="207"/>
      <c r="Q22" s="209"/>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row>
    <row r="23" spans="1:52" s="241" customFormat="1">
      <c r="A23" s="206" t="s">
        <v>2500</v>
      </c>
      <c r="B23" s="207">
        <f t="shared" si="10"/>
        <v>285.495</v>
      </c>
      <c r="C23" s="207">
        <v>285.495</v>
      </c>
      <c r="D23" s="207"/>
      <c r="E23" s="204"/>
      <c r="F23" s="207"/>
      <c r="G23" s="207"/>
      <c r="H23" s="207"/>
      <c r="I23" s="209"/>
      <c r="J23" s="209"/>
      <c r="K23" s="207"/>
      <c r="L23" s="44">
        <v>285.495</v>
      </c>
      <c r="M23" s="207"/>
      <c r="N23" s="52"/>
      <c r="O23" s="53"/>
      <c r="P23" s="207"/>
      <c r="Q23" s="209"/>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row>
    <row r="24" spans="1:52" s="241" customFormat="1">
      <c r="A24" s="206" t="s">
        <v>2501</v>
      </c>
      <c r="B24" s="207">
        <f t="shared" si="10"/>
        <v>175.8432</v>
      </c>
      <c r="C24" s="207">
        <v>175.8432</v>
      </c>
      <c r="D24" s="207"/>
      <c r="E24" s="204"/>
      <c r="F24" s="207"/>
      <c r="G24" s="207"/>
      <c r="H24" s="207"/>
      <c r="I24" s="209"/>
      <c r="J24" s="209"/>
      <c r="K24" s="207"/>
      <c r="L24" s="44">
        <v>175.8432</v>
      </c>
      <c r="M24" s="207"/>
      <c r="N24" s="52"/>
      <c r="O24" s="53"/>
      <c r="P24" s="207"/>
      <c r="Q24" s="209"/>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row>
    <row r="25" spans="1:52" s="241" customFormat="1">
      <c r="A25" s="206" t="s">
        <v>2522</v>
      </c>
      <c r="B25" s="207">
        <f t="shared" si="10"/>
        <v>946.82600000000014</v>
      </c>
      <c r="C25" s="207">
        <v>946.82600000000014</v>
      </c>
      <c r="D25" s="207"/>
      <c r="E25" s="204"/>
      <c r="F25" s="207"/>
      <c r="G25" s="207"/>
      <c r="H25" s="207"/>
      <c r="I25" s="209"/>
      <c r="J25" s="209"/>
      <c r="K25" s="207"/>
      <c r="L25" s="44">
        <v>946.82600000000014</v>
      </c>
      <c r="M25" s="207"/>
      <c r="N25" s="52"/>
      <c r="O25" s="53"/>
      <c r="P25" s="207"/>
      <c r="Q25" s="209"/>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row>
    <row r="26" spans="1:52" s="241" customFormat="1">
      <c r="A26" s="206" t="s">
        <v>2523</v>
      </c>
      <c r="B26" s="207">
        <f t="shared" si="10"/>
        <v>615</v>
      </c>
      <c r="C26" s="207">
        <v>615</v>
      </c>
      <c r="D26" s="207"/>
      <c r="E26" s="204"/>
      <c r="F26" s="207"/>
      <c r="G26" s="207"/>
      <c r="H26" s="207"/>
      <c r="I26" s="209"/>
      <c r="J26" s="209"/>
      <c r="K26" s="207"/>
      <c r="L26" s="44">
        <v>615</v>
      </c>
      <c r="M26" s="207"/>
      <c r="N26" s="52"/>
      <c r="O26" s="53"/>
      <c r="P26" s="207"/>
      <c r="Q26" s="209"/>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row>
    <row r="27" spans="1:52" s="241" customFormat="1">
      <c r="A27" s="206" t="s">
        <v>2524</v>
      </c>
      <c r="B27" s="207">
        <f t="shared" si="10"/>
        <v>34229.4</v>
      </c>
      <c r="C27" s="207">
        <v>34229.4</v>
      </c>
      <c r="D27" s="207"/>
      <c r="E27" s="204"/>
      <c r="F27" s="207"/>
      <c r="G27" s="207"/>
      <c r="H27" s="207"/>
      <c r="I27" s="209"/>
      <c r="J27" s="209"/>
      <c r="K27" s="207"/>
      <c r="L27" s="44">
        <v>34229.4</v>
      </c>
      <c r="M27" s="207"/>
      <c r="N27" s="52"/>
      <c r="O27" s="53"/>
      <c r="P27" s="207"/>
      <c r="Q27" s="209"/>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row>
    <row r="28" spans="1:52" s="241" customFormat="1">
      <c r="A28" s="206" t="s">
        <v>2505</v>
      </c>
      <c r="B28" s="207">
        <f t="shared" si="10"/>
        <v>6293.2350000000006</v>
      </c>
      <c r="C28" s="207">
        <v>6293.2350000000006</v>
      </c>
      <c r="D28" s="207"/>
      <c r="E28" s="204"/>
      <c r="F28" s="207"/>
      <c r="G28" s="207"/>
      <c r="H28" s="207"/>
      <c r="I28" s="209"/>
      <c r="J28" s="209"/>
      <c r="K28" s="207"/>
      <c r="L28" s="44">
        <v>6293.2350000000006</v>
      </c>
      <c r="M28" s="207"/>
      <c r="N28" s="52"/>
      <c r="O28" s="53"/>
      <c r="P28" s="207"/>
      <c r="Q28" s="209"/>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row>
    <row r="29" spans="1:52" s="241" customFormat="1">
      <c r="A29" s="206" t="s">
        <v>2506</v>
      </c>
      <c r="B29" s="207">
        <f t="shared" si="10"/>
        <v>2996.23</v>
      </c>
      <c r="C29" s="207">
        <v>2996.23</v>
      </c>
      <c r="D29" s="207"/>
      <c r="E29" s="204"/>
      <c r="F29" s="207"/>
      <c r="G29" s="207"/>
      <c r="H29" s="207"/>
      <c r="I29" s="209"/>
      <c r="J29" s="209"/>
      <c r="K29" s="207"/>
      <c r="L29" s="44">
        <v>2996.23</v>
      </c>
      <c r="M29" s="207"/>
      <c r="N29" s="52"/>
      <c r="O29" s="53"/>
      <c r="P29" s="207"/>
      <c r="Q29" s="209"/>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row>
    <row r="30" spans="1:52" s="241" customFormat="1">
      <c r="A30" s="206" t="s">
        <v>2508</v>
      </c>
      <c r="B30" s="207">
        <f t="shared" si="10"/>
        <v>705.85500000000002</v>
      </c>
      <c r="C30" s="207">
        <v>705.85500000000002</v>
      </c>
      <c r="D30" s="207"/>
      <c r="E30" s="204"/>
      <c r="F30" s="207"/>
      <c r="G30" s="207"/>
      <c r="H30" s="207"/>
      <c r="I30" s="209"/>
      <c r="J30" s="209"/>
      <c r="K30" s="207"/>
      <c r="L30" s="44">
        <v>705.85500000000002</v>
      </c>
      <c r="M30" s="207"/>
      <c r="N30" s="52"/>
      <c r="O30" s="53"/>
      <c r="P30" s="207"/>
      <c r="Q30" s="209"/>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row>
    <row r="31" spans="1:52" s="241" customFormat="1">
      <c r="A31" s="206" t="s">
        <v>2525</v>
      </c>
      <c r="B31" s="207">
        <f t="shared" si="10"/>
        <v>14.5</v>
      </c>
      <c r="C31" s="207">
        <v>14.5</v>
      </c>
      <c r="D31" s="207"/>
      <c r="E31" s="204"/>
      <c r="F31" s="207"/>
      <c r="G31" s="207"/>
      <c r="H31" s="207"/>
      <c r="I31" s="209"/>
      <c r="J31" s="209"/>
      <c r="K31" s="207"/>
      <c r="L31" s="44">
        <v>14.5</v>
      </c>
      <c r="M31" s="207"/>
      <c r="N31" s="52"/>
      <c r="O31" s="53"/>
      <c r="P31" s="207"/>
      <c r="Q31" s="209"/>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row>
    <row r="32" spans="1:52" s="241" customFormat="1">
      <c r="A32" s="206" t="s">
        <v>2511</v>
      </c>
      <c r="B32" s="207">
        <f t="shared" si="10"/>
        <v>2678.4793249999998</v>
      </c>
      <c r="C32" s="207">
        <v>2678.4793249999998</v>
      </c>
      <c r="D32" s="207"/>
      <c r="E32" s="204"/>
      <c r="F32" s="207"/>
      <c r="G32" s="207"/>
      <c r="H32" s="207"/>
      <c r="I32" s="209"/>
      <c r="J32" s="209"/>
      <c r="K32" s="207"/>
      <c r="L32" s="44">
        <v>2678.4793249999998</v>
      </c>
      <c r="M32" s="207"/>
      <c r="N32" s="52"/>
      <c r="O32" s="53"/>
      <c r="P32" s="207"/>
      <c r="Q32" s="209"/>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row>
    <row r="33" spans="1:52" s="241" customFormat="1">
      <c r="A33" s="206"/>
      <c r="B33" s="207"/>
      <c r="C33" s="207"/>
      <c r="D33" s="207"/>
      <c r="E33" s="204"/>
      <c r="F33" s="207"/>
      <c r="G33" s="207"/>
      <c r="H33" s="207"/>
      <c r="I33" s="209"/>
      <c r="J33" s="209"/>
      <c r="K33" s="207"/>
      <c r="L33" s="207"/>
      <c r="M33" s="207"/>
      <c r="N33" s="52"/>
      <c r="O33" s="53"/>
      <c r="P33" s="207"/>
      <c r="Q33" s="209"/>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row>
    <row r="34" spans="1:52" s="241" customFormat="1">
      <c r="A34" s="206"/>
      <c r="B34" s="207"/>
      <c r="C34" s="207"/>
      <c r="D34" s="207"/>
      <c r="E34" s="204"/>
      <c r="F34" s="207"/>
      <c r="G34" s="207"/>
      <c r="H34" s="207"/>
      <c r="I34" s="209"/>
      <c r="J34" s="209"/>
      <c r="K34" s="207"/>
      <c r="L34" s="207"/>
      <c r="M34" s="207"/>
      <c r="N34" s="52"/>
      <c r="O34" s="53"/>
      <c r="P34" s="207"/>
      <c r="Q34" s="209"/>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row>
    <row r="35" spans="1:52" s="241" customFormat="1">
      <c r="A35" s="206"/>
      <c r="B35" s="207"/>
      <c r="C35" s="207"/>
      <c r="D35" s="207"/>
      <c r="E35" s="204"/>
      <c r="F35" s="207"/>
      <c r="G35" s="207"/>
      <c r="H35" s="207"/>
      <c r="I35" s="209"/>
      <c r="J35" s="209"/>
      <c r="K35" s="207"/>
      <c r="L35" s="207"/>
      <c r="M35" s="207"/>
      <c r="N35" s="52"/>
      <c r="O35" s="53"/>
      <c r="P35" s="207"/>
      <c r="Q35" s="209"/>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row>
    <row r="36" spans="1:52" s="241" customFormat="1">
      <c r="A36" s="206"/>
      <c r="B36" s="207"/>
      <c r="C36" s="207"/>
      <c r="D36" s="207"/>
      <c r="E36" s="204"/>
      <c r="F36" s="207"/>
      <c r="G36" s="207"/>
      <c r="H36" s="207"/>
      <c r="I36" s="209"/>
      <c r="J36" s="209"/>
      <c r="K36" s="207"/>
      <c r="L36" s="207"/>
      <c r="M36" s="207"/>
      <c r="N36" s="52"/>
      <c r="O36" s="53"/>
      <c r="P36" s="207"/>
      <c r="Q36" s="209"/>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row>
    <row r="37" spans="1:52" s="241" customFormat="1">
      <c r="A37" s="206"/>
      <c r="B37" s="207"/>
      <c r="C37" s="207"/>
      <c r="D37" s="207"/>
      <c r="E37" s="204"/>
      <c r="F37" s="207"/>
      <c r="G37" s="207"/>
      <c r="H37" s="207"/>
      <c r="I37" s="209"/>
      <c r="J37" s="209"/>
      <c r="K37" s="207"/>
      <c r="L37" s="207"/>
      <c r="M37" s="207"/>
      <c r="N37" s="52"/>
      <c r="O37" s="53"/>
      <c r="P37" s="207"/>
      <c r="Q37" s="209"/>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row>
    <row r="38" spans="1:52" s="241" customFormat="1">
      <c r="A38" s="206"/>
      <c r="B38" s="207"/>
      <c r="C38" s="207"/>
      <c r="D38" s="207"/>
      <c r="E38" s="204"/>
      <c r="F38" s="207"/>
      <c r="G38" s="207"/>
      <c r="H38" s="207"/>
      <c r="I38" s="209"/>
      <c r="J38" s="209"/>
      <c r="K38" s="207"/>
      <c r="L38" s="207"/>
      <c r="M38" s="207"/>
      <c r="N38" s="52"/>
      <c r="O38" s="53"/>
      <c r="P38" s="207"/>
      <c r="Q38" s="209"/>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row>
    <row r="39" spans="1:52" s="241" customFormat="1">
      <c r="A39" s="206"/>
      <c r="B39" s="207"/>
      <c r="C39" s="207"/>
      <c r="D39" s="207"/>
      <c r="E39" s="204"/>
      <c r="F39" s="207"/>
      <c r="G39" s="207"/>
      <c r="H39" s="207"/>
      <c r="I39" s="209"/>
      <c r="J39" s="209"/>
      <c r="K39" s="207"/>
      <c r="L39" s="207"/>
      <c r="M39" s="207"/>
      <c r="N39" s="52"/>
      <c r="O39" s="53"/>
      <c r="P39" s="207"/>
      <c r="Q39" s="209"/>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row>
    <row r="40" spans="1:52" s="241" customFormat="1">
      <c r="A40" s="206"/>
      <c r="B40" s="207"/>
      <c r="C40" s="207"/>
      <c r="D40" s="207"/>
      <c r="E40" s="204"/>
      <c r="F40" s="207"/>
      <c r="G40" s="207"/>
      <c r="H40" s="207"/>
      <c r="I40" s="209"/>
      <c r="J40" s="209"/>
      <c r="K40" s="207"/>
      <c r="L40" s="207"/>
      <c r="M40" s="207"/>
      <c r="N40" s="52"/>
      <c r="O40" s="53"/>
      <c r="P40" s="207"/>
      <c r="Q40" s="209"/>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row>
    <row r="41" spans="1:52" s="241" customFormat="1">
      <c r="A41" s="206"/>
      <c r="B41" s="207"/>
      <c r="C41" s="207"/>
      <c r="D41" s="207"/>
      <c r="E41" s="204"/>
      <c r="F41" s="207"/>
      <c r="G41" s="207"/>
      <c r="H41" s="207"/>
      <c r="I41" s="209"/>
      <c r="J41" s="209"/>
      <c r="K41" s="207"/>
      <c r="L41" s="207"/>
      <c r="M41" s="207"/>
      <c r="N41" s="52"/>
      <c r="O41" s="53"/>
      <c r="P41" s="207"/>
      <c r="Q41" s="209"/>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row>
    <row r="42" spans="1:52">
      <c r="A42" s="43" t="s">
        <v>381</v>
      </c>
      <c r="B42" s="44">
        <f t="shared" ref="B42:B44" si="11">SUM(C42:D42)</f>
        <v>18976</v>
      </c>
      <c r="C42" s="44">
        <v>10634</v>
      </c>
      <c r="D42" s="44">
        <v>8342</v>
      </c>
      <c r="E42" s="44">
        <f t="shared" si="4"/>
        <v>22011</v>
      </c>
      <c r="F42" s="44">
        <v>13669</v>
      </c>
      <c r="G42" s="44">
        <v>8342</v>
      </c>
      <c r="H42" s="44">
        <f t="shared" si="5"/>
        <v>18172</v>
      </c>
      <c r="I42" s="50">
        <v>9872</v>
      </c>
      <c r="J42" s="50">
        <v>8300</v>
      </c>
      <c r="K42" s="44">
        <f t="shared" si="8"/>
        <v>18976</v>
      </c>
      <c r="L42" s="44">
        <v>10634</v>
      </c>
      <c r="M42" s="44">
        <v>8342</v>
      </c>
      <c r="N42" s="52">
        <f t="shared" si="1"/>
        <v>0</v>
      </c>
      <c r="O42" s="53">
        <f t="shared" si="6"/>
        <v>0</v>
      </c>
      <c r="P42" s="44">
        <f t="shared" si="3"/>
        <v>0</v>
      </c>
      <c r="Q42" s="50">
        <v>12244</v>
      </c>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row>
    <row r="43" spans="1:52">
      <c r="A43" s="43" t="s">
        <v>383</v>
      </c>
      <c r="B43" s="44">
        <f t="shared" si="11"/>
        <v>41000</v>
      </c>
      <c r="C43" s="44">
        <v>41000</v>
      </c>
      <c r="D43" s="44"/>
      <c r="E43" s="44">
        <f t="shared" si="4"/>
        <v>116613</v>
      </c>
      <c r="F43" s="44">
        <v>41000</v>
      </c>
      <c r="G43" s="44">
        <v>75613</v>
      </c>
      <c r="H43" s="44">
        <f t="shared" si="5"/>
        <v>116613</v>
      </c>
      <c r="I43" s="50">
        <v>41000</v>
      </c>
      <c r="J43" s="50">
        <v>75613</v>
      </c>
      <c r="K43" s="44">
        <f t="shared" si="8"/>
        <v>116613</v>
      </c>
      <c r="L43" s="44">
        <v>41000</v>
      </c>
      <c r="M43" s="44">
        <v>75613</v>
      </c>
      <c r="N43" s="52">
        <f t="shared" si="1"/>
        <v>75613</v>
      </c>
      <c r="O43" s="53">
        <f t="shared" si="6"/>
        <v>0</v>
      </c>
      <c r="P43" s="44">
        <f t="shared" si="3"/>
        <v>75613</v>
      </c>
      <c r="Q43" s="50">
        <v>119613</v>
      </c>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row>
    <row r="44" spans="1:52">
      <c r="A44" s="43" t="s">
        <v>385</v>
      </c>
      <c r="B44" s="44">
        <f t="shared" si="11"/>
        <v>87090</v>
      </c>
      <c r="C44" s="44">
        <v>87090</v>
      </c>
      <c r="D44" s="44"/>
      <c r="E44" s="42">
        <f t="shared" si="4"/>
        <v>0</v>
      </c>
      <c r="F44" s="44"/>
      <c r="G44" s="44"/>
      <c r="H44" s="44">
        <f t="shared" si="5"/>
        <v>0</v>
      </c>
      <c r="I44" s="50"/>
      <c r="J44" s="50"/>
      <c r="K44" s="44">
        <f t="shared" si="8"/>
        <v>87090</v>
      </c>
      <c r="L44" s="44">
        <v>87090</v>
      </c>
      <c r="M44" s="44"/>
      <c r="N44" s="50">
        <f t="shared" si="1"/>
        <v>0</v>
      </c>
      <c r="O44" s="51">
        <f t="shared" si="6"/>
        <v>0</v>
      </c>
      <c r="P44" s="44">
        <f t="shared" si="3"/>
        <v>0</v>
      </c>
      <c r="Q44" s="50">
        <v>80000</v>
      </c>
    </row>
    <row r="47" spans="1:52">
      <c r="N47" s="57"/>
    </row>
    <row r="49" spans="14:14">
      <c r="N49" s="57"/>
    </row>
  </sheetData>
  <mergeCells count="9">
    <mergeCell ref="Q4:Q5"/>
    <mergeCell ref="A1:O1"/>
    <mergeCell ref="A2:P2"/>
    <mergeCell ref="B4:D4"/>
    <mergeCell ref="E4:G4"/>
    <mergeCell ref="H4:J4"/>
    <mergeCell ref="K4:M4"/>
    <mergeCell ref="N4:P4"/>
    <mergeCell ref="A4:A5"/>
  </mergeCells>
  <phoneticPr fontId="74" type="noConversion"/>
  <printOptions horizontalCentered="1" verticalCentered="1"/>
  <pageMargins left="0.35433070866141736" right="0" top="0.47244094488188981" bottom="0.43307086614173229" header="0.11811023622047245" footer="0.23622047244094491"/>
  <pageSetup paperSize="8" scale="98" firstPageNumber="23" orientation="landscape" useFirstPageNumber="1" r:id="rId1"/>
  <headerFooter alignWithMargins="0">
    <oddFooter>&amp;C- &amp;P -</oddFooter>
  </headerFooter>
</worksheet>
</file>

<file path=xl/worksheets/sheet9.xml><?xml version="1.0" encoding="utf-8"?>
<worksheet xmlns="http://schemas.openxmlformats.org/spreadsheetml/2006/main" xmlns:r="http://schemas.openxmlformats.org/officeDocument/2006/relationships">
  <dimension ref="A1:C6"/>
  <sheetViews>
    <sheetView workbookViewId="0">
      <selection activeCell="B10" sqref="B10"/>
    </sheetView>
  </sheetViews>
  <sheetFormatPr defaultRowHeight="14.25"/>
  <cols>
    <col min="1" max="1" width="43.5" customWidth="1"/>
    <col min="2" max="3" width="29.625" customWidth="1"/>
  </cols>
  <sheetData>
    <row r="1" spans="1:3" ht="20.25">
      <c r="A1" s="31" t="s">
        <v>1247</v>
      </c>
      <c r="B1" s="163"/>
      <c r="C1" s="163"/>
    </row>
    <row r="2" spans="1:3" ht="71.25" customHeight="1">
      <c r="A2" s="353" t="s">
        <v>1311</v>
      </c>
      <c r="B2" s="353"/>
      <c r="C2" s="353"/>
    </row>
    <row r="3" spans="1:3" ht="25.5">
      <c r="A3" s="173"/>
      <c r="B3" s="173"/>
      <c r="C3" s="174" t="s">
        <v>2</v>
      </c>
    </row>
    <row r="4" spans="1:3" ht="22.5" customHeight="1">
      <c r="A4" s="175" t="s">
        <v>499</v>
      </c>
      <c r="B4" s="175" t="s">
        <v>500</v>
      </c>
      <c r="C4" s="175" t="s">
        <v>501</v>
      </c>
    </row>
    <row r="5" spans="1:3" ht="22.5" customHeight="1">
      <c r="A5" s="176" t="s">
        <v>502</v>
      </c>
      <c r="B5" s="177">
        <v>1534700</v>
      </c>
      <c r="C5" s="177">
        <v>780100</v>
      </c>
    </row>
    <row r="6" spans="1:3" ht="22.5" customHeight="1">
      <c r="A6" s="176" t="s">
        <v>503</v>
      </c>
      <c r="B6" s="177">
        <v>1455863</v>
      </c>
      <c r="C6" s="177">
        <v>764386</v>
      </c>
    </row>
  </sheetData>
  <mergeCells count="1">
    <mergeCell ref="A2:C2"/>
  </mergeCells>
  <phoneticPr fontId="74" type="noConversion"/>
  <pageMargins left="1.1023622047244095" right="0.70866141732283472"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24</vt:i4>
      </vt:variant>
      <vt:variant>
        <vt:lpstr>命名范围</vt:lpstr>
      </vt:variant>
      <vt:variant>
        <vt:i4>21</vt:i4>
      </vt:variant>
    </vt:vector>
  </HeadingPairs>
  <TitlesOfParts>
    <vt:vector size="45" baseType="lpstr">
      <vt:lpstr>封面</vt:lpstr>
      <vt:lpstr>表1</vt:lpstr>
      <vt:lpstr>表2</vt:lpstr>
      <vt:lpstr>表3</vt:lpstr>
      <vt:lpstr>表4</vt:lpstr>
      <vt:lpstr>表5</vt:lpstr>
      <vt:lpstr>表6</vt:lpstr>
      <vt:lpstr>表7</vt:lpstr>
      <vt:lpstr>表8</vt:lpstr>
      <vt:lpstr>表9</vt:lpstr>
      <vt:lpstr>表10</vt:lpstr>
      <vt:lpstr>表11</vt:lpstr>
      <vt:lpstr>表12</vt:lpstr>
      <vt:lpstr>表13</vt:lpstr>
      <vt:lpstr>表14</vt:lpstr>
      <vt:lpstr>表15</vt:lpstr>
      <vt:lpstr>表16</vt:lpstr>
      <vt:lpstr>表17</vt:lpstr>
      <vt:lpstr>表18</vt:lpstr>
      <vt:lpstr>表19</vt:lpstr>
      <vt:lpstr>表20</vt:lpstr>
      <vt:lpstr>表21</vt:lpstr>
      <vt:lpstr>表22</vt:lpstr>
      <vt:lpstr>表23</vt:lpstr>
      <vt:lpstr>表10!Print_Area</vt:lpstr>
      <vt:lpstr>表11!Print_Area</vt:lpstr>
      <vt:lpstr>表14!Print_Area</vt:lpstr>
      <vt:lpstr>表15!Print_Area</vt:lpstr>
      <vt:lpstr>表16!Print_Area</vt:lpstr>
      <vt:lpstr>表17!Print_Area</vt:lpstr>
      <vt:lpstr>表18!Print_Area</vt:lpstr>
      <vt:lpstr>表19!Print_Area</vt:lpstr>
      <vt:lpstr>表2!Print_Area</vt:lpstr>
      <vt:lpstr>表20!Print_Area</vt:lpstr>
      <vt:lpstr>表3!Print_Area</vt:lpstr>
      <vt:lpstr>表7!Print_Area</vt:lpstr>
      <vt:lpstr>表10!Print_Titles</vt:lpstr>
      <vt:lpstr>表11!Print_Titles</vt:lpstr>
      <vt:lpstr>表16!Print_Titles</vt:lpstr>
      <vt:lpstr>表17!Print_Titles</vt:lpstr>
      <vt:lpstr>表2!Print_Titles</vt:lpstr>
      <vt:lpstr>表3!Print_Titles</vt:lpstr>
      <vt:lpstr>表4!Print_Titles</vt:lpstr>
      <vt:lpstr>表6!Print_Titles</vt:lpstr>
      <vt:lpstr>表7!Print_Titles</vt:lpstr>
    </vt:vector>
  </TitlesOfParts>
  <Company>jujumao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王柳影</cp:lastModifiedBy>
  <cp:lastPrinted>2019-09-18T08:21:08Z</cp:lastPrinted>
  <dcterms:created xsi:type="dcterms:W3CDTF">2018-07-27T09:51:00Z</dcterms:created>
  <dcterms:modified xsi:type="dcterms:W3CDTF">2019-09-18T08:26:06Z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2052-10.1.0.7468</vt:lpwstr>
  </property>
</Properties>
</file>