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495"/>
  </bookViews>
  <sheets>
    <sheet name="一般公共预算" sheetId="2" r:id="rId1"/>
    <sheet name="基金" sheetId="3" r:id="rId2"/>
    <sheet name="国资" sheetId="4" r:id="rId3"/>
    <sheet name="社保" sheetId="5" r:id="rId4"/>
    <sheet name="新增债" sheetId="6" r:id="rId5"/>
    <sheet name="再融资债券" sheetId="7" r:id="rId6"/>
  </sheets>
  <definedNames>
    <definedName name="_xlnm.Print_Area" localSheetId="2">国资!$A$1:$O$22</definedName>
    <definedName name="_xlnm.Print_Area" localSheetId="1">基金!$A$1:$P$31</definedName>
    <definedName name="_xlnm.Print_Area" localSheetId="4">新增债!$A$1:$E$28</definedName>
    <definedName name="_xlnm.Print_Area" localSheetId="0">一般公共预算!$A$1:$P$58</definedName>
    <definedName name="_xlnm.Print_Area" localSheetId="5">再融资债券!$A$1:$E$17</definedName>
    <definedName name="_xlnm.Print_Titles" localSheetId="1">基金!$2:$6</definedName>
    <definedName name="_xlnm.Print_Titles" localSheetId="0">一般公共预算!$2:$6</definedName>
  </definedNames>
  <calcPr calcId="124519"/>
</workbook>
</file>

<file path=xl/calcChain.xml><?xml version="1.0" encoding="utf-8"?>
<calcChain xmlns="http://schemas.openxmlformats.org/spreadsheetml/2006/main">
  <c r="H40" i="5"/>
  <c r="H39"/>
  <c r="H38"/>
  <c r="D38"/>
  <c r="H37"/>
  <c r="D37"/>
  <c r="H36"/>
  <c r="D36"/>
  <c r="H35"/>
  <c r="D35"/>
  <c r="H34"/>
  <c r="G34"/>
  <c r="F34"/>
  <c r="D34"/>
  <c r="D33"/>
  <c r="D32"/>
  <c r="C32"/>
  <c r="B32"/>
  <c r="H30"/>
  <c r="H29"/>
  <c r="H28"/>
  <c r="G28"/>
  <c r="F28"/>
  <c r="H27"/>
  <c r="D27"/>
  <c r="H26"/>
  <c r="D26"/>
  <c r="H25"/>
  <c r="D25"/>
  <c r="C25"/>
  <c r="B25"/>
  <c r="H24"/>
  <c r="D24"/>
  <c r="G23"/>
  <c r="F23"/>
  <c r="H23" s="1"/>
  <c r="D23"/>
  <c r="H22"/>
  <c r="D22"/>
  <c r="C22"/>
  <c r="B22"/>
  <c r="H21"/>
  <c r="D21"/>
  <c r="H20"/>
  <c r="D20"/>
  <c r="H19"/>
  <c r="D19"/>
  <c r="H18"/>
  <c r="D18"/>
  <c r="H17"/>
  <c r="D17"/>
  <c r="H16"/>
  <c r="H15"/>
  <c r="H14"/>
  <c r="H13"/>
  <c r="D13"/>
  <c r="C13"/>
  <c r="B13"/>
  <c r="H12"/>
  <c r="D12"/>
  <c r="H11"/>
  <c r="G11"/>
  <c r="G8" s="1"/>
  <c r="G41" s="1"/>
  <c r="F11"/>
  <c r="D11"/>
  <c r="H10"/>
  <c r="D10"/>
  <c r="H9"/>
  <c r="F9"/>
  <c r="F8" s="1"/>
  <c r="D9"/>
  <c r="C9"/>
  <c r="B9"/>
  <c r="D8"/>
  <c r="D41" s="1"/>
  <c r="C8"/>
  <c r="C41" s="1"/>
  <c r="B8"/>
  <c r="B41" s="1"/>
  <c r="H8" l="1"/>
  <c r="F41"/>
  <c r="H41" s="1"/>
  <c r="F18" i="4" l="1"/>
  <c r="F22" s="1"/>
  <c r="L11"/>
  <c r="O11" s="1"/>
  <c r="M30" i="3"/>
  <c r="P30" s="1"/>
  <c r="E26"/>
  <c r="H26" s="1"/>
  <c r="E27"/>
  <c r="H27" s="1"/>
  <c r="E29"/>
  <c r="H29" s="1"/>
  <c r="E25"/>
  <c r="H25" s="1"/>
  <c r="O17"/>
  <c r="G24"/>
  <c r="N7" i="4"/>
  <c r="M7"/>
  <c r="N9"/>
  <c r="O8"/>
  <c r="O10"/>
  <c r="O12"/>
  <c r="O13"/>
  <c r="O14"/>
  <c r="L20"/>
  <c r="O20" s="1"/>
  <c r="N19"/>
  <c r="H20"/>
  <c r="H19"/>
  <c r="K22"/>
  <c r="L8"/>
  <c r="L10"/>
  <c r="L12"/>
  <c r="L13"/>
  <c r="L14"/>
  <c r="C22"/>
  <c r="D22"/>
  <c r="G22"/>
  <c r="G18"/>
  <c r="E19"/>
  <c r="E8"/>
  <c r="H8" s="1"/>
  <c r="E9"/>
  <c r="H9" s="1"/>
  <c r="E10"/>
  <c r="H10" s="1"/>
  <c r="E11"/>
  <c r="H11" s="1"/>
  <c r="L17" i="3"/>
  <c r="N24"/>
  <c r="O24"/>
  <c r="K24"/>
  <c r="E7" i="4" l="1"/>
  <c r="L7"/>
  <c r="O7" s="1"/>
  <c r="N18"/>
  <c r="N22" s="1"/>
  <c r="H7" l="1"/>
  <c r="H18" s="1"/>
  <c r="H22" s="1"/>
  <c r="E18"/>
  <c r="E22" s="1"/>
  <c r="P26" i="3"/>
  <c r="M27"/>
  <c r="M25"/>
  <c r="M19"/>
  <c r="P19" s="1"/>
  <c r="M16"/>
  <c r="P16" s="1"/>
  <c r="M15"/>
  <c r="P15" s="1"/>
  <c r="O7"/>
  <c r="O23" s="1"/>
  <c r="O31" s="1"/>
  <c r="E8"/>
  <c r="E9"/>
  <c r="E10"/>
  <c r="E11"/>
  <c r="E12"/>
  <c r="E7"/>
  <c r="G23"/>
  <c r="M38" i="2"/>
  <c r="P38" s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O7"/>
  <c r="H47"/>
  <c r="H48"/>
  <c r="G56"/>
  <c r="E57"/>
  <c r="H57" s="1"/>
  <c r="E58"/>
  <c r="H58" s="1"/>
  <c r="E49"/>
  <c r="E50"/>
  <c r="E46"/>
  <c r="G44"/>
  <c r="E45"/>
  <c r="G38"/>
  <c r="G26"/>
  <c r="E28"/>
  <c r="E29"/>
  <c r="E30"/>
  <c r="E31"/>
  <c r="E32"/>
  <c r="E33"/>
  <c r="E34"/>
  <c r="E27"/>
  <c r="E10"/>
  <c r="E11"/>
  <c r="E12"/>
  <c r="E13"/>
  <c r="E14"/>
  <c r="E15"/>
  <c r="E16"/>
  <c r="E17"/>
  <c r="E18"/>
  <c r="E19"/>
  <c r="E20"/>
  <c r="E21"/>
  <c r="E22"/>
  <c r="E23"/>
  <c r="E24"/>
  <c r="E25"/>
  <c r="E9"/>
  <c r="G8"/>
  <c r="C5" i="6"/>
  <c r="D5"/>
  <c r="B5"/>
  <c r="B20"/>
  <c r="C20"/>
  <c r="D20"/>
  <c r="C6"/>
  <c r="D6"/>
  <c r="B6"/>
  <c r="C5" i="7"/>
  <c r="C11"/>
  <c r="D11"/>
  <c r="D5" s="1"/>
  <c r="B11"/>
  <c r="B5"/>
  <c r="C6"/>
  <c r="D6"/>
  <c r="B6"/>
  <c r="B22" i="4"/>
  <c r="M19"/>
  <c r="L19" s="1"/>
  <c r="O19" s="1"/>
  <c r="J19"/>
  <c r="D18"/>
  <c r="C18"/>
  <c r="B18"/>
  <c r="M9"/>
  <c r="L9" s="1"/>
  <c r="L18" s="1"/>
  <c r="L22" s="1"/>
  <c r="K9"/>
  <c r="K18" s="1"/>
  <c r="J9"/>
  <c r="J18" s="1"/>
  <c r="J22" s="1"/>
  <c r="P72" i="3"/>
  <c r="B55"/>
  <c r="B47" s="1"/>
  <c r="F24"/>
  <c r="E24" s="1"/>
  <c r="C24"/>
  <c r="B24"/>
  <c r="F23"/>
  <c r="D23"/>
  <c r="C23"/>
  <c r="B23"/>
  <c r="K17"/>
  <c r="L7"/>
  <c r="L23" s="1"/>
  <c r="K7"/>
  <c r="K23" s="1"/>
  <c r="K31" s="1"/>
  <c r="F56" i="2"/>
  <c r="E56" s="1"/>
  <c r="D56"/>
  <c r="C56"/>
  <c r="B56"/>
  <c r="F44"/>
  <c r="C44"/>
  <c r="B44"/>
  <c r="F38"/>
  <c r="D38"/>
  <c r="D26"/>
  <c r="C26"/>
  <c r="B26"/>
  <c r="D8"/>
  <c r="C8"/>
  <c r="B8"/>
  <c r="K7"/>
  <c r="K35" s="1"/>
  <c r="B31" i="3" l="1"/>
  <c r="H56" i="2"/>
  <c r="H49"/>
  <c r="E38"/>
  <c r="O9" i="4"/>
  <c r="O18" s="1"/>
  <c r="O22" s="1"/>
  <c r="O21" s="1"/>
  <c r="E23" i="3"/>
  <c r="H9"/>
  <c r="I9" s="1"/>
  <c r="H10"/>
  <c r="I10" s="1"/>
  <c r="H8"/>
  <c r="I8" s="1"/>
  <c r="H11"/>
  <c r="I11" s="1"/>
  <c r="H7"/>
  <c r="I7" s="1"/>
  <c r="H12"/>
  <c r="I12" s="1"/>
  <c r="P27"/>
  <c r="H45" i="2"/>
  <c r="P12"/>
  <c r="H11"/>
  <c r="I11" s="1"/>
  <c r="P29"/>
  <c r="H12"/>
  <c r="I12" s="1"/>
  <c r="P23"/>
  <c r="P15"/>
  <c r="H14"/>
  <c r="P8"/>
  <c r="H25"/>
  <c r="I25" s="1"/>
  <c r="H17"/>
  <c r="I17" s="1"/>
  <c r="H27"/>
  <c r="I27" s="1"/>
  <c r="P27"/>
  <c r="P19"/>
  <c r="P11"/>
  <c r="E44"/>
  <c r="H44" s="1"/>
  <c r="H28"/>
  <c r="I28" s="1"/>
  <c r="P28"/>
  <c r="P13"/>
  <c r="H20"/>
  <c r="I20" s="1"/>
  <c r="H30"/>
  <c r="I30" s="1"/>
  <c r="P30"/>
  <c r="P14"/>
  <c r="H21"/>
  <c r="I21" s="1"/>
  <c r="H31"/>
  <c r="I31" s="1"/>
  <c r="H22"/>
  <c r="I22" s="1"/>
  <c r="H32"/>
  <c r="I32" s="1"/>
  <c r="P24"/>
  <c r="H23"/>
  <c r="I23" s="1"/>
  <c r="H15"/>
  <c r="H33"/>
  <c r="I33" s="1"/>
  <c r="H50"/>
  <c r="P25"/>
  <c r="P17"/>
  <c r="P9"/>
  <c r="H9"/>
  <c r="I9" s="1"/>
  <c r="H18"/>
  <c r="I18" s="1"/>
  <c r="H10"/>
  <c r="I10" s="1"/>
  <c r="P20"/>
  <c r="H19"/>
  <c r="I19" s="1"/>
  <c r="H29"/>
  <c r="I29" s="1"/>
  <c r="P21"/>
  <c r="P22"/>
  <c r="H13"/>
  <c r="I13" s="1"/>
  <c r="P31"/>
  <c r="P16"/>
  <c r="H24"/>
  <c r="I24" s="1"/>
  <c r="H16"/>
  <c r="I16" s="1"/>
  <c r="H34"/>
  <c r="H46"/>
  <c r="P26"/>
  <c r="P18"/>
  <c r="P10"/>
  <c r="M24" i="3"/>
  <c r="P25"/>
  <c r="G31"/>
  <c r="O35" i="2"/>
  <c r="G7"/>
  <c r="M22" i="3"/>
  <c r="P22" s="1"/>
  <c r="M12"/>
  <c r="P12" s="1"/>
  <c r="B7" i="2"/>
  <c r="B35" s="1"/>
  <c r="F31" i="3"/>
  <c r="H24"/>
  <c r="C31"/>
  <c r="D7" i="2"/>
  <c r="D35" s="1"/>
  <c r="B36"/>
  <c r="D36"/>
  <c r="F36"/>
  <c r="F8"/>
  <c r="E8" s="1"/>
  <c r="H8" s="1"/>
  <c r="N7"/>
  <c r="N35" s="1"/>
  <c r="M18" i="4"/>
  <c r="M22" s="1"/>
  <c r="K52" i="2"/>
  <c r="F26"/>
  <c r="E26" s="1"/>
  <c r="H26" s="1"/>
  <c r="I26" s="1"/>
  <c r="C7"/>
  <c r="C35" s="1"/>
  <c r="P24" i="3" l="1"/>
  <c r="H23"/>
  <c r="H31" s="1"/>
  <c r="N52" i="2"/>
  <c r="M7"/>
  <c r="P7" s="1"/>
  <c r="M35"/>
  <c r="P35" s="1"/>
  <c r="I8"/>
  <c r="H7"/>
  <c r="I7" s="1"/>
  <c r="E31" i="3"/>
  <c r="E36" i="2"/>
  <c r="G35"/>
  <c r="I23" i="3"/>
  <c r="C36" i="2"/>
  <c r="O52"/>
  <c r="G36"/>
  <c r="B52"/>
  <c r="F7"/>
  <c r="F35" s="1"/>
  <c r="F52" s="1"/>
  <c r="M52" l="1"/>
  <c r="P52"/>
  <c r="E7"/>
  <c r="H36"/>
  <c r="E35"/>
  <c r="H35" s="1"/>
  <c r="I35" s="1"/>
  <c r="G52"/>
  <c r="E52" s="1"/>
  <c r="C52"/>
  <c r="H52" l="1"/>
  <c r="S52" s="1"/>
  <c r="M9" i="3"/>
  <c r="P9" s="1"/>
  <c r="M14" l="1"/>
  <c r="P14" s="1"/>
  <c r="M13"/>
  <c r="P13" s="1"/>
  <c r="M21" l="1"/>
  <c r="P21" s="1"/>
  <c r="M8"/>
  <c r="P8" s="1"/>
  <c r="M10" l="1"/>
  <c r="P10" s="1"/>
  <c r="M20"/>
  <c r="P20" s="1"/>
  <c r="M11"/>
  <c r="P11" s="1"/>
  <c r="M18"/>
  <c r="P18" s="1"/>
  <c r="N17"/>
  <c r="N7"/>
  <c r="M7" l="1"/>
  <c r="M17"/>
  <c r="P17" s="1"/>
  <c r="N23"/>
  <c r="N31" s="1"/>
  <c r="P7" l="1"/>
  <c r="P23" s="1"/>
  <c r="P31" s="1"/>
  <c r="M23"/>
  <c r="M31" s="1"/>
  <c r="L7" i="2"/>
  <c r="L35" s="1"/>
</calcChain>
</file>

<file path=xl/comments1.xml><?xml version="1.0" encoding="utf-8"?>
<comments xmlns="http://schemas.openxmlformats.org/spreadsheetml/2006/main">
  <authors>
    <author>吴海妮</author>
  </authors>
  <commentList>
    <comment ref="H47" authorId="0">
      <text>
        <r>
          <rPr>
            <b/>
            <sz val="9"/>
            <rFont val="宋体"/>
            <family val="3"/>
            <charset val="134"/>
          </rPr>
          <t>吴海妮:</t>
        </r>
        <r>
          <rPr>
            <sz val="9"/>
            <rFont val="宋体"/>
            <family val="3"/>
            <charset val="134"/>
          </rPr>
          <t xml:space="preserve">
计生调入2400，南宁铁路局下划调入736，农业土地开发资金2013-2014年滚存结余432万元，收回新增建设用地有偿使用费6464万元
土地出让金滚存结余2077万元。</t>
        </r>
      </text>
    </comment>
    <comment ref="F49" authorId="0">
      <text>
        <r>
          <rPr>
            <b/>
            <sz val="9"/>
            <color indexed="81"/>
            <rFont val="宋体"/>
            <family val="3"/>
            <charset val="134"/>
          </rPr>
          <t>吴海妮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截至</t>
        </r>
        <r>
          <rPr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宋体"/>
            <family val="3"/>
            <charset val="134"/>
          </rPr>
          <t>月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>号收回预算单位实有资金账户及非税专户清理</t>
        </r>
        <r>
          <rPr>
            <sz val="9"/>
            <color indexed="81"/>
            <rFont val="Tahoma"/>
            <family val="2"/>
          </rPr>
          <t>6866</t>
        </r>
        <r>
          <rPr>
            <sz val="9"/>
            <color indexed="81"/>
            <rFont val="宋体"/>
            <family val="3"/>
            <charset val="134"/>
          </rPr>
          <t>万。</t>
        </r>
      </text>
    </comment>
  </commentList>
</comments>
</file>

<file path=xl/comments2.xml><?xml version="1.0" encoding="utf-8"?>
<comments xmlns="http://schemas.openxmlformats.org/spreadsheetml/2006/main">
  <authors>
    <author>吴海妮</author>
  </authors>
  <commentList>
    <comment ref="N26" authorId="0">
      <text>
        <r>
          <rPr>
            <b/>
            <sz val="9"/>
            <rFont val="宋体"/>
            <family val="3"/>
            <charset val="134"/>
          </rPr>
          <t>吴海妮:</t>
        </r>
        <r>
          <rPr>
            <sz val="9"/>
            <rFont val="宋体"/>
            <family val="3"/>
            <charset val="134"/>
          </rPr>
          <t xml:space="preserve">
划拨玉东管辖地块出让金1901.17万元</t>
        </r>
      </text>
    </comment>
  </commentList>
</comments>
</file>

<file path=xl/sharedStrings.xml><?xml version="1.0" encoding="utf-8"?>
<sst xmlns="http://schemas.openxmlformats.org/spreadsheetml/2006/main" count="359" uniqueCount="271">
  <si>
    <t>单位：万元</t>
  </si>
  <si>
    <t>收                          入</t>
  </si>
  <si>
    <t>支                   出</t>
  </si>
  <si>
    <t>项          目</t>
  </si>
  <si>
    <t>调增（减）建议数</t>
  </si>
  <si>
    <t>调整后预算建议数</t>
  </si>
  <si>
    <t>比上年增长%</t>
  </si>
  <si>
    <t>功能分类</t>
  </si>
  <si>
    <t>转移性支出</t>
  </si>
  <si>
    <t xml:space="preserve">  上解支出</t>
  </si>
  <si>
    <t xml:space="preserve">    体制上解</t>
  </si>
  <si>
    <t xml:space="preserve">    专项上解</t>
  </si>
  <si>
    <t xml:space="preserve">    政府性基金上解支出</t>
  </si>
  <si>
    <t xml:space="preserve">  补助下级支出</t>
  </si>
  <si>
    <t>债务还本支出</t>
  </si>
  <si>
    <t>年终结余</t>
  </si>
  <si>
    <t>收入总计</t>
  </si>
  <si>
    <t>支出总计</t>
  </si>
  <si>
    <t>表二</t>
  </si>
  <si>
    <t>编制单位：玉林市财政局</t>
  </si>
  <si>
    <t>2018年实绩</t>
    <phoneticPr fontId="13" type="noConversion"/>
  </si>
  <si>
    <t>2019年年初预算数</t>
    <phoneticPr fontId="13" type="noConversion"/>
  </si>
  <si>
    <t>2019年1-8月完成数</t>
    <phoneticPr fontId="13" type="noConversion"/>
  </si>
  <si>
    <t>一、一般公共预算收入</t>
  </si>
  <si>
    <t>一、一般公共预算支出</t>
  </si>
  <si>
    <t>1、税收收入</t>
  </si>
  <si>
    <t>1、一般公共服务支出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</si>
  <si>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增值税</t>
    </r>
  </si>
  <si>
    <t>2、外交支出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</si>
  <si>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改征增值税</t>
    </r>
  </si>
  <si>
    <t>3、国防支出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</si>
  <si>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营业税</t>
    </r>
  </si>
  <si>
    <t>4、公共安全支出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</si>
  <si>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企业所得税</t>
    </r>
  </si>
  <si>
    <t>5、教育支出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</si>
  <si>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个人所得税</t>
    </r>
  </si>
  <si>
    <t>6、科学技术支出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</si>
  <si>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资源税</t>
    </r>
  </si>
  <si>
    <t>7、文化旅游体育与传媒支出</t>
    <phoneticPr fontId="13" type="noConversion"/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</si>
  <si>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固定资产投资方向调节税</t>
    </r>
  </si>
  <si>
    <t>8、社会保障和就业支出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</si>
  <si>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城市维护建设税</t>
    </r>
  </si>
  <si>
    <t>9、卫生健康支出</t>
    <phoneticPr fontId="13" type="noConversion"/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</si>
  <si>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房产税</t>
    </r>
  </si>
  <si>
    <t>10、节能环保支出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</si>
  <si>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印花税</t>
    </r>
  </si>
  <si>
    <t>11、城乡社区支出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</si>
  <si>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城镇土地使用税</t>
    </r>
  </si>
  <si>
    <t>12、农林水支出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</si>
  <si>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土地增值税</t>
    </r>
  </si>
  <si>
    <t>13、交通运输支出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</si>
  <si>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车船税</t>
    </r>
  </si>
  <si>
    <t>14、资源勘探信息等支出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</si>
  <si>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耕地占用税</t>
    </r>
  </si>
  <si>
    <t>15、商业服务业等支出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</si>
  <si>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契税</t>
    </r>
  </si>
  <si>
    <t>16、金融支出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</si>
  <si>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环境保护税</t>
    </r>
  </si>
  <si>
    <t>17、自然资源海洋气象等支出</t>
    <phoneticPr fontId="13" type="noConversion"/>
  </si>
  <si>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其他税收收入</t>
    </r>
  </si>
  <si>
    <t>18、住房保障支出</t>
  </si>
  <si>
    <t>2、非税收入</t>
  </si>
  <si>
    <t>19、粮油物资储备支出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</si>
  <si>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专项收入</t>
    </r>
  </si>
  <si>
    <t>20、灾害防治及应急管理支出</t>
    <phoneticPr fontId="13" type="noConversion"/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</si>
  <si>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行政事业性收费收入</t>
    </r>
  </si>
  <si>
    <t>21、预备费</t>
    <phoneticPr fontId="13" type="noConversion"/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</si>
  <si>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罚没收入</t>
    </r>
  </si>
  <si>
    <t>22、债务付息支出</t>
    <phoneticPr fontId="13" type="noConversion"/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</si>
  <si>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国有资本经营收入</t>
    </r>
  </si>
  <si>
    <t>23、债务发行费用支出</t>
    <phoneticPr fontId="13" type="noConversion"/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</si>
  <si>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国有资源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资产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有偿使用收入</t>
    </r>
  </si>
  <si>
    <r>
      <t>2</t>
    </r>
    <r>
      <rPr>
        <sz val="12"/>
        <rFont val="宋体"/>
        <family val="3"/>
        <charset val="134"/>
      </rPr>
      <t>4、其他支出</t>
    </r>
    <phoneticPr fontId="13" type="noConversion"/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</si>
  <si>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政府住房基金收入</t>
    </r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</si>
  <si>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其他收入</t>
    </r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</si>
  <si>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捐赠收入</t>
    </r>
  </si>
  <si>
    <t>一般公共预算收入合计</t>
  </si>
  <si>
    <t>一般公共预算支出合计</t>
  </si>
  <si>
    <t>转移性收入</t>
  </si>
  <si>
    <t xml:space="preserve">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</si>
  <si>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</si>
  <si>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</si>
  <si>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</si>
  <si>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债务还本支出</t>
  </si>
  <si>
    <t xml:space="preserve">  上解收入</t>
  </si>
  <si>
    <t xml:space="preserve">  上年结余收入</t>
  </si>
  <si>
    <t xml:space="preserve">       其中：一般公共预算上年结余收入</t>
  </si>
  <si>
    <t xml:space="preserve">  调入资金</t>
  </si>
  <si>
    <t xml:space="preserve">       其中：一般公共预算调入资金</t>
  </si>
  <si>
    <t xml:space="preserve">  调入预算周转金</t>
  </si>
  <si>
    <t xml:space="preserve">  调入预算稳定调节基金</t>
  </si>
  <si>
    <t>缺口</t>
  </si>
  <si>
    <t xml:space="preserve">  债务转贷收入</t>
  </si>
  <si>
    <t xml:space="preserve">    其中：公共财政预算年终结余</t>
  </si>
  <si>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 xml:space="preserve">   </t>
    </r>
    <r>
      <rPr>
        <sz val="11"/>
        <rFont val="宋体"/>
        <family val="3"/>
        <charset val="134"/>
      </rPr>
      <t xml:space="preserve"> 结转下年支出</t>
    </r>
  </si>
  <si>
    <t>补充资料：</t>
  </si>
  <si>
    <t>（一）上划中央财政收入</t>
  </si>
  <si>
    <t>（二）上划自治区财政收入</t>
  </si>
  <si>
    <t>（三）分部门收入统计</t>
  </si>
  <si>
    <t>　   1.税务</t>
  </si>
  <si>
    <t>　   2.财政</t>
  </si>
  <si>
    <t>表三</t>
  </si>
  <si>
    <t>编制单位：</t>
  </si>
  <si>
    <t>收             入</t>
  </si>
  <si>
    <t>支           出</t>
  </si>
  <si>
    <t>一、国有土地使用权出让金收入</t>
  </si>
  <si>
    <t>一、城乡社区支出</t>
  </si>
  <si>
    <t>二、国有土地收益基金收入</t>
  </si>
  <si>
    <t xml:space="preserve">      国有土地使用权出让金及对应专项债务收入安排的支出</t>
  </si>
  <si>
    <t>三、农业土地开发资金收入</t>
  </si>
  <si>
    <t xml:space="preserve">      国有土地收益基金及对应专项债务收入安排的支出</t>
  </si>
  <si>
    <t>四、城市基础设施配套费收入</t>
  </si>
  <si>
    <t xml:space="preserve">      农业土地开发资金及对应专项债务收入安排的支出</t>
  </si>
  <si>
    <t>五、污水处理费收入</t>
  </si>
  <si>
    <t xml:space="preserve">      城市基础设施配套费及对应专项债务收入安排的支出</t>
  </si>
  <si>
    <t>六、其他政府性基金收入</t>
  </si>
  <si>
    <t xml:space="preserve">      污水处理费及对应专项债务收入安排的支出</t>
  </si>
  <si>
    <t xml:space="preserve">      土地储备专项债券收入安排的支出</t>
    <phoneticPr fontId="13" type="noConversion"/>
  </si>
  <si>
    <t xml:space="preserve">      棚户区改造专项债券收入安排的支出</t>
    <phoneticPr fontId="13" type="noConversion"/>
  </si>
  <si>
    <t>二、文化体育与传媒支出</t>
  </si>
  <si>
    <t>三、交通运输支出</t>
  </si>
  <si>
    <t>四、其他支出</t>
  </si>
  <si>
    <t xml:space="preserve">      其他政府性基金及对应专项债务收入安排的支出</t>
  </si>
  <si>
    <t xml:space="preserve">      彩票发行销售机构业务费安排的支出</t>
  </si>
  <si>
    <t xml:space="preserve">      彩票公益金及对应专项债务收入安排的支出</t>
  </si>
  <si>
    <t>五、债务付息支出</t>
  </si>
  <si>
    <t>六、债务发行费用支出</t>
  </si>
  <si>
    <r>
      <rPr>
        <b/>
        <sz val="11"/>
        <rFont val="Times New Roman"/>
        <family val="1"/>
      </rPr>
      <t xml:space="preserve">          </t>
    </r>
    <r>
      <rPr>
        <b/>
        <sz val="11"/>
        <rFont val="宋体"/>
        <family val="3"/>
        <charset val="134"/>
      </rPr>
      <t>基金预算收入小计</t>
    </r>
  </si>
  <si>
    <t>基金预算支出小计</t>
  </si>
  <si>
    <t xml:space="preserve">    政府性基金补助收入</t>
  </si>
  <si>
    <t xml:space="preserve">    政府性基金上解收入</t>
  </si>
  <si>
    <t xml:space="preserve">    补助下级支出</t>
  </si>
  <si>
    <t xml:space="preserve">    政府性基金预算上年结余收入</t>
  </si>
  <si>
    <t xml:space="preserve">    调出资金</t>
  </si>
  <si>
    <t xml:space="preserve">    政府性基金预算调入资金</t>
  </si>
  <si>
    <t xml:space="preserve">  债务转贷收入 </t>
  </si>
  <si>
    <t xml:space="preserve">    其中：结转下年 </t>
  </si>
  <si>
    <t>1-8月份已支出865万元（详见附表），预留9-12月支出400万元。</t>
  </si>
  <si>
    <t>2012年第一批成品油价格和税费改革转移支付增长性补助资金</t>
  </si>
  <si>
    <t>表四</t>
  </si>
  <si>
    <r>
      <rPr>
        <sz val="12"/>
        <rFont val="宋体"/>
        <family val="3"/>
        <charset val="134"/>
      </rPr>
      <t>收</t>
    </r>
    <r>
      <rPr>
        <sz val="12"/>
        <rFont val="Times New Roman"/>
        <family val="1"/>
      </rPr>
      <t xml:space="preserve">          </t>
    </r>
    <r>
      <rPr>
        <sz val="12"/>
        <rFont val="宋体"/>
        <family val="3"/>
        <charset val="134"/>
      </rPr>
      <t>入</t>
    </r>
  </si>
  <si>
    <r>
      <rPr>
        <sz val="12"/>
        <rFont val="宋体"/>
        <family val="3"/>
        <charset val="134"/>
      </rPr>
      <t>支</t>
    </r>
    <r>
      <rPr>
        <sz val="12"/>
        <rFont val="Times New Roman"/>
        <family val="1"/>
      </rPr>
      <t xml:space="preserve">          </t>
    </r>
    <r>
      <rPr>
        <sz val="12"/>
        <rFont val="宋体"/>
        <family val="3"/>
        <charset val="134"/>
      </rPr>
      <t>出</t>
    </r>
  </si>
  <si>
    <r>
      <rPr>
        <sz val="12"/>
        <rFont val="宋体"/>
        <family val="3"/>
        <charset val="134"/>
      </rPr>
      <t>项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目</t>
    </r>
  </si>
  <si>
    <t>一、利润收入</t>
  </si>
  <si>
    <t>一、社会保障和就业支出</t>
  </si>
  <si>
    <t>二、股利、股息收入</t>
  </si>
  <si>
    <t xml:space="preserve">    国有资本经营预算补充社保基金支出</t>
  </si>
  <si>
    <t>三、产权转让收入</t>
  </si>
  <si>
    <t>二、国有资本经营预算支出</t>
  </si>
  <si>
    <t>四、清算收入</t>
  </si>
  <si>
    <t xml:space="preserve">    解决历史遗留问题及改革成本支出</t>
  </si>
  <si>
    <t>五、其他国有资本经营收入</t>
  </si>
  <si>
    <t xml:space="preserve">    国有企业资本金注入</t>
  </si>
  <si>
    <t xml:space="preserve">    国有企业政策性补贴</t>
  </si>
  <si>
    <t xml:space="preserve">    金融国有资本经营预算支出</t>
  </si>
  <si>
    <t xml:space="preserve">    其他国有资本经营预算支出</t>
  </si>
  <si>
    <t>本年收入合计</t>
  </si>
  <si>
    <t>本年支出合计</t>
  </si>
  <si>
    <t xml:space="preserve">    上年结转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</si>
  <si>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结转下年支出</t>
    </r>
  </si>
  <si>
    <r>
      <rPr>
        <b/>
        <sz val="12"/>
        <rFont val="宋体"/>
        <family val="3"/>
        <charset val="134"/>
      </rPr>
      <t>收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入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总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计</t>
    </r>
  </si>
  <si>
    <r>
      <rPr>
        <b/>
        <sz val="12"/>
        <rFont val="宋体"/>
        <family val="3"/>
        <charset val="134"/>
      </rPr>
      <t>支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出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总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计</t>
    </r>
  </si>
  <si>
    <t>表五</t>
    <phoneticPr fontId="13" type="noConversion"/>
  </si>
  <si>
    <t>2019年市级社保基金预算收支调整表（草案）</t>
    <phoneticPr fontId="13" type="noConversion"/>
  </si>
  <si>
    <t>收                         入</t>
    <phoneticPr fontId="13" type="noConversion"/>
  </si>
  <si>
    <t>支                       出</t>
    <phoneticPr fontId="13" type="noConversion"/>
  </si>
  <si>
    <t>项目</t>
    <phoneticPr fontId="13" type="noConversion"/>
  </si>
  <si>
    <t>2019年年初预算数</t>
  </si>
  <si>
    <t>一、市本级社会保险基金本年收入合计</t>
    <phoneticPr fontId="13" type="noConversion"/>
  </si>
  <si>
    <t>（一）机关事业单位基本养老保险基金收入</t>
    <phoneticPr fontId="13" type="noConversion"/>
  </si>
  <si>
    <t>（一）机关事业单位基本养老保险基金支出</t>
    <phoneticPr fontId="13" type="noConversion"/>
  </si>
  <si>
    <t xml:space="preserve">     其中：保险费收入</t>
  </si>
  <si>
    <t xml:space="preserve">     其中：基本养老保险支出</t>
  </si>
  <si>
    <t>（二）失业保险基金支出</t>
    <phoneticPr fontId="13" type="noConversion"/>
  </si>
  <si>
    <t xml:space="preserve">     其中：失业保险金</t>
  </si>
  <si>
    <t xml:space="preserve">          职业培训和职业介绍补贴</t>
  </si>
  <si>
    <t xml:space="preserve">       利息收入</t>
  </si>
  <si>
    <t xml:space="preserve">          稳定岗位补贴支出</t>
    <phoneticPr fontId="13" type="noConversion"/>
  </si>
  <si>
    <t xml:space="preserve">       转移收入</t>
  </si>
  <si>
    <t xml:space="preserve">          其他费用支出</t>
    <phoneticPr fontId="13" type="noConversion"/>
  </si>
  <si>
    <t xml:space="preserve">          转移支出</t>
  </si>
  <si>
    <t xml:space="preserve">         上解上级支出</t>
  </si>
  <si>
    <t xml:space="preserve">       其他收入</t>
  </si>
  <si>
    <t xml:space="preserve">       转移收入</t>
    <phoneticPr fontId="13" type="noConversion"/>
  </si>
  <si>
    <t>（四）工伤保险基金收入</t>
    <phoneticPr fontId="13" type="noConversion"/>
  </si>
  <si>
    <t xml:space="preserve">       转移支出</t>
  </si>
  <si>
    <t xml:space="preserve">     其中：工伤保险待遇支出</t>
  </si>
  <si>
    <t xml:space="preserve">           工伤预防费用支出</t>
    <phoneticPr fontId="13" type="noConversion"/>
  </si>
  <si>
    <t>（五）生育保险基金支出</t>
    <phoneticPr fontId="13" type="noConversion"/>
  </si>
  <si>
    <t xml:space="preserve">      机关事业单位基本养老保险基金上年结余</t>
    <phoneticPr fontId="13" type="noConversion"/>
  </si>
  <si>
    <t xml:space="preserve">     其中：生育医疗费用</t>
    <phoneticPr fontId="13" type="noConversion"/>
  </si>
  <si>
    <t xml:space="preserve">      失业保险基金上年结余</t>
    <phoneticPr fontId="13" type="noConversion"/>
  </si>
  <si>
    <t xml:space="preserve">           生育津贴</t>
    <phoneticPr fontId="13" type="noConversion"/>
  </si>
  <si>
    <t xml:space="preserve">      职工基本医疗保险基金上年结余</t>
    <phoneticPr fontId="13" type="noConversion"/>
  </si>
  <si>
    <t>四、市本级社会保险基金年末滚存结余合计</t>
    <phoneticPr fontId="13" type="noConversion"/>
  </si>
  <si>
    <t xml:space="preserve">      工伤保险基金上年结余</t>
    <phoneticPr fontId="13" type="noConversion"/>
  </si>
  <si>
    <t xml:space="preserve">      机关事业单位基本养老保险基金年末滚存结余</t>
    <phoneticPr fontId="13" type="noConversion"/>
  </si>
  <si>
    <t xml:space="preserve">      生育保险基金上年结余</t>
    <phoneticPr fontId="13" type="noConversion"/>
  </si>
  <si>
    <t xml:space="preserve">      失业保险基金年末滚存结余</t>
    <phoneticPr fontId="13" type="noConversion"/>
  </si>
  <si>
    <t xml:space="preserve">      城乡居民基本医疗保险基金上年结余</t>
    <phoneticPr fontId="13" type="noConversion"/>
  </si>
  <si>
    <t xml:space="preserve">      职工基本医疗保险基金年末滚存结余</t>
    <phoneticPr fontId="13" type="noConversion"/>
  </si>
  <si>
    <t xml:space="preserve">      工伤保险基金年末滚存结余</t>
    <phoneticPr fontId="13" type="noConversion"/>
  </si>
  <si>
    <t xml:space="preserve">      生育保险基金年末滚存结余</t>
    <phoneticPr fontId="13" type="noConversion"/>
  </si>
  <si>
    <t>总            计</t>
    <phoneticPr fontId="13" type="noConversion"/>
  </si>
  <si>
    <t>总          计</t>
    <phoneticPr fontId="13" type="noConversion"/>
  </si>
  <si>
    <t>项目</t>
  </si>
  <si>
    <t>合计</t>
  </si>
  <si>
    <t>一般债券</t>
  </si>
  <si>
    <t>专项债券</t>
  </si>
  <si>
    <t>备注</t>
  </si>
  <si>
    <t>玉林市火车站片区棚户区改造项目</t>
  </si>
  <si>
    <t>玉林市石棠社区棚户区改造项目</t>
  </si>
  <si>
    <t>广西先进装备制造城（玉林）标准厂房建设项目</t>
  </si>
  <si>
    <t>玉林中医药健康产业园项目</t>
  </si>
  <si>
    <t>玉柴工业园污水处理工程</t>
  </si>
  <si>
    <t>玉林市玉柴产业新城棚户区改造项目</t>
  </si>
  <si>
    <t>玉林龙潭产业园南区棚户区改造项目</t>
  </si>
  <si>
    <t>玉林市高新技术产业开发区棚户区（城中村）改造项目</t>
  </si>
  <si>
    <t>玉林龙潭产业园区交易集散市场扩建升级项目</t>
  </si>
  <si>
    <t>玉林市二环路沿线土地储备项目二期</t>
  </si>
  <si>
    <t>玉林市二环路沿线土地储备项目</t>
  </si>
  <si>
    <t>广西医科大学玉林校区建设项目</t>
  </si>
  <si>
    <t>龙腾路二期工程（白沙河至龙潭产业园公路）</t>
  </si>
  <si>
    <t>2014年地方政府债券（二期）</t>
  </si>
  <si>
    <t>2014年地方政府债券（十期）</t>
  </si>
  <si>
    <t>2016年广西壮族自治区政府一般债券（九期）</t>
  </si>
  <si>
    <t>2016年广西壮族自治区政府一般债券（十三期）</t>
  </si>
  <si>
    <t>表六</t>
    <phoneticPr fontId="13" type="noConversion"/>
  </si>
  <si>
    <t>表七</t>
    <phoneticPr fontId="13" type="noConversion"/>
  </si>
  <si>
    <t>一、市直小计</t>
    <phoneticPr fontId="2" type="noConversion"/>
  </si>
  <si>
    <t>二、玉东小计</t>
    <phoneticPr fontId="2" type="noConversion"/>
  </si>
  <si>
    <t>2019年到期政府债券再融资债券（置换2016年到期债券）</t>
  </si>
  <si>
    <t>2019年广西壮族自治区政府一般债券（四期）置换到期2014年地方政府债券（二期）</t>
  </si>
  <si>
    <t>置换到期2016年广西壮族自治区政府一般债券（十三期）</t>
  </si>
  <si>
    <t>2019年市级再融资债券项目安排情况表</t>
    <phoneticPr fontId="13" type="noConversion"/>
  </si>
  <si>
    <t>2019年市级新增政府债券项目安排情况表</t>
    <phoneticPr fontId="13" type="noConversion"/>
  </si>
  <si>
    <t>玉东新区陂石村棚户区改造项目</t>
  </si>
  <si>
    <t>玉东新区旺瑶村改造项目</t>
  </si>
  <si>
    <t>玉东新区大芦城市棚户区改造项目</t>
  </si>
  <si>
    <t>玉东新区高新区榕楼城中村改造项目</t>
  </si>
  <si>
    <t>玉东新区和睦南、和睦西棚户区改造项目</t>
  </si>
  <si>
    <t>玉东新区下久岭城市棚户区改造项目</t>
  </si>
  <si>
    <t>2019年市级国有资本经营预算收支调整表（草案）</t>
    <phoneticPr fontId="13" type="noConversion"/>
  </si>
  <si>
    <t>市直</t>
  </si>
  <si>
    <t>玉东</t>
  </si>
  <si>
    <t>2019年市级政府性基金预算收支调整表（草案）</t>
    <phoneticPr fontId="13" type="noConversion"/>
  </si>
  <si>
    <t>2019年市级一般公共预算收支调整表（草案）</t>
    <phoneticPr fontId="13" type="noConversion"/>
  </si>
  <si>
    <t>编制日期：2019年9月30日</t>
    <phoneticPr fontId="13" type="noConversion"/>
  </si>
  <si>
    <t>“四通一建”工程--县乡道安防</t>
    <phoneticPr fontId="2" type="noConversion"/>
  </si>
  <si>
    <t>文体南路片区土储项目</t>
    <phoneticPr fontId="2" type="noConversion"/>
  </si>
  <si>
    <t>三、市本级社会保险基金支出合计</t>
    <phoneticPr fontId="13" type="noConversion"/>
  </si>
  <si>
    <t xml:space="preserve">           利息收入</t>
    <phoneticPr fontId="13" type="noConversion"/>
  </si>
  <si>
    <t xml:space="preserve">       财政补贴收入</t>
    <phoneticPr fontId="13" type="noConversion"/>
  </si>
  <si>
    <t>（二）失业保险基金收入</t>
    <phoneticPr fontId="13" type="noConversion"/>
  </si>
  <si>
    <t xml:space="preserve">          基本医疗保险费</t>
    <phoneticPr fontId="13" type="noConversion"/>
  </si>
  <si>
    <t xml:space="preserve">          技能提升补贴支出</t>
    <phoneticPr fontId="13" type="noConversion"/>
  </si>
  <si>
    <t>（三）职工基本医疗保险基金收入</t>
    <phoneticPr fontId="13" type="noConversion"/>
  </si>
  <si>
    <t xml:space="preserve">       利息收入</t>
    <phoneticPr fontId="13" type="noConversion"/>
  </si>
  <si>
    <t>（三）职工基本医疗保险基金支出</t>
    <phoneticPr fontId="13" type="noConversion"/>
  </si>
  <si>
    <t xml:space="preserve">     其中：基本医疗保险待遇支出</t>
    <phoneticPr fontId="13" type="noConversion"/>
  </si>
  <si>
    <t>（四）工伤保险基金支出</t>
    <phoneticPr fontId="13" type="noConversion"/>
  </si>
  <si>
    <t>（五）生育保险基金收入</t>
    <phoneticPr fontId="13" type="noConversion"/>
  </si>
  <si>
    <t xml:space="preserve">           劳动能力鉴定支出</t>
    <phoneticPr fontId="13" type="noConversion"/>
  </si>
  <si>
    <t xml:space="preserve">           上解上级支出</t>
    <phoneticPr fontId="13" type="noConversion"/>
  </si>
  <si>
    <t>（六） 城乡居民基本医疗保险基金收入</t>
    <phoneticPr fontId="13" type="noConversion"/>
  </si>
  <si>
    <t>（六）城乡居民基本医疗保险基金支出</t>
    <phoneticPr fontId="13" type="noConversion"/>
  </si>
  <si>
    <t>二、市本级社会保险基金上年结余合计</t>
    <phoneticPr fontId="13" type="noConversion"/>
  </si>
  <si>
    <t>其中：基本医疗保险待遇支出</t>
    <phoneticPr fontId="13" type="noConversion"/>
  </si>
  <si>
    <t xml:space="preserve">      大病保险支出</t>
    <phoneticPr fontId="13" type="noConversion"/>
  </si>
  <si>
    <t xml:space="preserve">      城乡居民基本医疗保险基金年末滚存结余</t>
    <phoneticPr fontId="13" type="noConversion"/>
  </si>
  <si>
    <t>编制日期：2019年9月30日</t>
    <phoneticPr fontId="2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</si>
</sst>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_ "/>
    <numFmt numFmtId="177" formatCode="#,##0_);[Red]\(#,##0\)"/>
    <numFmt numFmtId="178" formatCode="0.0_ "/>
    <numFmt numFmtId="179" formatCode="0.00_ "/>
    <numFmt numFmtId="180" formatCode="_(* #,##0.00_);_(* \(#,##0.00\);_(* &quot;-&quot;??_);_(@_)"/>
    <numFmt numFmtId="181" formatCode="0_ "/>
    <numFmt numFmtId="182" formatCode="0_ ;[Red]\-0\ "/>
    <numFmt numFmtId="183" formatCode="#,##0_ ;\-#,##0;"/>
  </numFmts>
  <fonts count="3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22"/>
      <name val="方正小标宋简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Helv"/>
      <family val="2"/>
    </font>
    <font>
      <sz val="12"/>
      <color indexed="10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name val="Times New Roman"/>
      <family val="1"/>
    </font>
    <font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name val="Times New Roman"/>
      <family val="1"/>
    </font>
    <font>
      <b/>
      <sz val="11"/>
      <color indexed="9"/>
      <name val="宋体"/>
      <family val="3"/>
      <charset val="134"/>
    </font>
    <font>
      <b/>
      <sz val="22"/>
      <name val="宋体"/>
      <family val="3"/>
      <charset val="134"/>
    </font>
    <font>
      <b/>
      <sz val="12"/>
      <name val="Times New Roman"/>
      <family val="1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6" fillId="0" borderId="0"/>
    <xf numFmtId="0" fontId="7" fillId="0" borderId="0"/>
    <xf numFmtId="0" fontId="14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5" fillId="0" borderId="0" xfId="0" applyFont="1" applyFill="1" applyAlignment="1">
      <alignment vertical="center"/>
    </xf>
    <xf numFmtId="31" fontId="6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7" fontId="6" fillId="0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2" xfId="3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176" fontId="5" fillId="0" borderId="2" xfId="3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right" vertical="center"/>
    </xf>
    <xf numFmtId="0" fontId="5" fillId="0" borderId="2" xfId="4" applyFont="1" applyFill="1" applyBorder="1"/>
    <xf numFmtId="177" fontId="5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179" fontId="0" fillId="0" borderId="0" xfId="0" applyNumberFormat="1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/>
    </xf>
    <xf numFmtId="176" fontId="9" fillId="0" borderId="2" xfId="4" applyNumberFormat="1" applyFont="1" applyFill="1" applyBorder="1" applyAlignment="1">
      <alignment horizontal="right" vertical="center"/>
    </xf>
    <xf numFmtId="178" fontId="6" fillId="0" borderId="2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vertical="center"/>
    </xf>
    <xf numFmtId="176" fontId="15" fillId="0" borderId="0" xfId="8" applyNumberFormat="1" applyFont="1" applyFill="1" applyBorder="1" applyAlignment="1" applyProtection="1">
      <alignment wrapText="1"/>
      <protection locked="0"/>
    </xf>
    <xf numFmtId="0" fontId="15" fillId="0" borderId="2" xfId="0" applyFont="1" applyFill="1" applyBorder="1" applyAlignment="1">
      <alignment vertical="center"/>
    </xf>
    <xf numFmtId="176" fontId="0" fillId="0" borderId="2" xfId="0" applyNumberFormat="1" applyFill="1" applyBorder="1" applyAlignment="1">
      <alignment vertical="center"/>
    </xf>
    <xf numFmtId="176" fontId="5" fillId="0" borderId="2" xfId="4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vertical="center"/>
    </xf>
    <xf numFmtId="176" fontId="6" fillId="0" borderId="2" xfId="3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176" fontId="5" fillId="0" borderId="2" xfId="4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176" fontId="5" fillId="0" borderId="2" xfId="0" applyNumberFormat="1" applyFont="1" applyFill="1" applyBorder="1" applyAlignment="1">
      <alignment horizontal="center" wrapText="1"/>
    </xf>
    <xf numFmtId="176" fontId="6" fillId="0" borderId="2" xfId="0" applyNumberFormat="1" applyFont="1" applyFill="1" applyBorder="1" applyAlignment="1">
      <alignment horizontal="center" wrapText="1"/>
    </xf>
    <xf numFmtId="176" fontId="6" fillId="0" borderId="2" xfId="0" applyNumberFormat="1" applyFont="1" applyFill="1" applyBorder="1" applyAlignment="1">
      <alignment horizontal="center"/>
    </xf>
    <xf numFmtId="176" fontId="6" fillId="0" borderId="2" xfId="4" applyNumberFormat="1" applyFont="1" applyFill="1" applyBorder="1" applyAlignment="1">
      <alignment horizontal="center"/>
    </xf>
    <xf numFmtId="176" fontId="6" fillId="0" borderId="2" xfId="4" applyNumberFormat="1" applyFont="1" applyFill="1" applyBorder="1" applyAlignment="1">
      <alignment horizontal="right"/>
    </xf>
    <xf numFmtId="1" fontId="6" fillId="0" borderId="2" xfId="4" applyNumberFormat="1" applyFont="1" applyFill="1" applyBorder="1" applyAlignment="1" applyProtection="1">
      <alignment vertical="center"/>
      <protection locked="0"/>
    </xf>
    <xf numFmtId="176" fontId="9" fillId="0" borderId="2" xfId="0" applyNumberFormat="1" applyFont="1" applyFill="1" applyBorder="1" applyAlignment="1" applyProtection="1">
      <alignment horizontal="right" vertical="center"/>
      <protection locked="0"/>
    </xf>
    <xf numFmtId="178" fontId="5" fillId="0" borderId="2" xfId="0" applyNumberFormat="1" applyFont="1" applyFill="1" applyBorder="1" applyAlignment="1">
      <alignment horizontal="center"/>
    </xf>
    <xf numFmtId="0" fontId="5" fillId="0" borderId="2" xfId="9" applyFont="1" applyFill="1" applyBorder="1" applyAlignment="1">
      <alignment vertical="center"/>
    </xf>
    <xf numFmtId="1" fontId="5" fillId="0" borderId="2" xfId="4" applyNumberFormat="1" applyFont="1" applyFill="1" applyBorder="1" applyAlignment="1" applyProtection="1">
      <alignment horizontal="left" vertical="center"/>
      <protection locked="0"/>
    </xf>
    <xf numFmtId="176" fontId="5" fillId="0" borderId="2" xfId="1" applyNumberFormat="1" applyFont="1" applyFill="1" applyBorder="1" applyAlignment="1">
      <alignment horizontal="center" wrapText="1"/>
    </xf>
    <xf numFmtId="0" fontId="5" fillId="0" borderId="2" xfId="4" applyFont="1" applyFill="1" applyBorder="1" applyAlignment="1">
      <alignment vertical="center"/>
    </xf>
    <xf numFmtId="176" fontId="5" fillId="0" borderId="2" xfId="9" applyNumberFormat="1" applyFont="1" applyFill="1" applyBorder="1" applyAlignment="1">
      <alignment horizontal="right" wrapText="1"/>
    </xf>
    <xf numFmtId="0" fontId="6" fillId="0" borderId="2" xfId="4" applyFont="1" applyFill="1" applyBorder="1" applyAlignment="1">
      <alignment vertical="center"/>
    </xf>
    <xf numFmtId="176" fontId="5" fillId="0" borderId="2" xfId="4" applyNumberFormat="1" applyFont="1" applyFill="1" applyBorder="1" applyAlignment="1" applyProtection="1">
      <alignment horizontal="right" vertical="center"/>
    </xf>
    <xf numFmtId="176" fontId="6" fillId="0" borderId="2" xfId="11" applyNumberFormat="1" applyFont="1" applyFill="1" applyBorder="1" applyAlignment="1" applyProtection="1">
      <alignment vertical="center" wrapText="1"/>
      <protection locked="0"/>
    </xf>
    <xf numFmtId="0" fontId="5" fillId="0" borderId="2" xfId="9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center" vertical="center"/>
    </xf>
    <xf numFmtId="3" fontId="5" fillId="0" borderId="2" xfId="4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4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/>
    </xf>
    <xf numFmtId="0" fontId="5" fillId="0" borderId="2" xfId="4" applyFont="1" applyFill="1" applyBorder="1" applyAlignment="1">
      <alignment vertical="center" wrapText="1"/>
    </xf>
    <xf numFmtId="176" fontId="6" fillId="0" borderId="2" xfId="10" applyNumberFormat="1" applyFont="1" applyFill="1" applyBorder="1" applyAlignment="1">
      <alignment horizontal="center" wrapText="1"/>
    </xf>
    <xf numFmtId="176" fontId="5" fillId="0" borderId="2" xfId="4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6" fillId="0" borderId="2" xfId="4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5" fillId="0" borderId="2" xfId="10" applyNumberFormat="1" applyFont="1" applyFill="1" applyBorder="1" applyAlignment="1">
      <alignment horizontal="right" vertical="center" wrapText="1"/>
    </xf>
    <xf numFmtId="0" fontId="6" fillId="0" borderId="2" xfId="4" applyNumberFormat="1" applyFont="1" applyFill="1" applyBorder="1" applyAlignment="1" applyProtection="1">
      <alignment horizontal="left" vertical="center"/>
      <protection locked="0"/>
    </xf>
    <xf numFmtId="176" fontId="6" fillId="0" borderId="2" xfId="4" applyNumberFormat="1" applyFont="1" applyFill="1" applyBorder="1" applyAlignment="1">
      <alignment horizontal="right" vertical="center"/>
    </xf>
    <xf numFmtId="176" fontId="17" fillId="0" borderId="2" xfId="4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4" applyFont="1" applyFill="1" applyBorder="1"/>
    <xf numFmtId="0" fontId="5" fillId="0" borderId="2" xfId="4" applyNumberFormat="1" applyFont="1" applyFill="1" applyBorder="1" applyAlignment="1" applyProtection="1">
      <alignment horizontal="left" vertical="center"/>
      <protection locked="0"/>
    </xf>
    <xf numFmtId="176" fontId="8" fillId="0" borderId="2" xfId="4" applyNumberFormat="1" applyFont="1" applyFill="1" applyBorder="1" applyAlignment="1">
      <alignment horizontal="right" vertical="center"/>
    </xf>
    <xf numFmtId="0" fontId="6" fillId="0" borderId="2" xfId="4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horizontal="left" vertical="center"/>
    </xf>
    <xf numFmtId="179" fontId="0" fillId="0" borderId="2" xfId="0" applyNumberFormat="1" applyFont="1" applyFill="1" applyBorder="1" applyAlignment="1">
      <alignment horizontal="center" vertical="center"/>
    </xf>
    <xf numFmtId="180" fontId="6" fillId="0" borderId="2" xfId="1" applyNumberFormat="1" applyFont="1" applyFill="1" applyBorder="1" applyAlignment="1">
      <alignment vertical="center"/>
    </xf>
    <xf numFmtId="178" fontId="3" fillId="0" borderId="2" xfId="0" applyNumberFormat="1" applyFont="1" applyFill="1" applyBorder="1" applyAlignment="1">
      <alignment horizontal="center" vertical="center"/>
    </xf>
    <xf numFmtId="180" fontId="5" fillId="0" borderId="2" xfId="1" applyNumberFormat="1" applyFont="1" applyFill="1" applyBorder="1" applyAlignment="1">
      <alignment vertical="center"/>
    </xf>
    <xf numFmtId="0" fontId="7" fillId="0" borderId="0" xfId="7" applyFill="1" applyAlignment="1">
      <alignment horizontal="center"/>
    </xf>
    <xf numFmtId="176" fontId="3" fillId="0" borderId="0" xfId="7" applyNumberFormat="1" applyFont="1" applyFill="1" applyAlignment="1">
      <alignment horizontal="center"/>
    </xf>
    <xf numFmtId="0" fontId="3" fillId="0" borderId="0" xfId="7" applyFont="1" applyFill="1" applyAlignment="1">
      <alignment horizont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31" fontId="5" fillId="0" borderId="0" xfId="0" applyNumberFormat="1" applyFont="1" applyFill="1" applyBorder="1" applyAlignment="1">
      <alignment horizontal="center" vertical="center"/>
    </xf>
    <xf numFmtId="178" fontId="6" fillId="0" borderId="2" xfId="7" applyNumberFormat="1" applyFont="1" applyFill="1" applyBorder="1" applyAlignment="1">
      <alignment horizontal="right" wrapText="1"/>
    </xf>
    <xf numFmtId="176" fontId="23" fillId="0" borderId="2" xfId="0" applyNumberFormat="1" applyFont="1" applyFill="1" applyBorder="1" applyAlignment="1">
      <alignment horizontal="right" vertical="center"/>
    </xf>
    <xf numFmtId="176" fontId="5" fillId="0" borderId="5" xfId="4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0" fontId="7" fillId="0" borderId="2" xfId="7" applyFill="1" applyBorder="1" applyAlignment="1">
      <alignment horizontal="center"/>
    </xf>
    <xf numFmtId="0" fontId="3" fillId="0" borderId="2" xfId="7" applyFont="1" applyFill="1" applyBorder="1" applyAlignment="1">
      <alignment horizontal="center"/>
    </xf>
    <xf numFmtId="0" fontId="7" fillId="0" borderId="2" xfId="7" applyFill="1" applyBorder="1" applyAlignment="1">
      <alignment horizontal="right"/>
    </xf>
    <xf numFmtId="0" fontId="3" fillId="0" borderId="2" xfId="7" applyFont="1" applyFill="1" applyBorder="1" applyAlignment="1">
      <alignment horizontal="right"/>
    </xf>
    <xf numFmtId="178" fontId="5" fillId="0" borderId="2" xfId="7" applyNumberFormat="1" applyFont="1" applyFill="1" applyBorder="1" applyAlignment="1">
      <alignment horizontal="right" wrapText="1"/>
    </xf>
    <xf numFmtId="0" fontId="24" fillId="0" borderId="2" xfId="0" applyFont="1" applyFill="1" applyBorder="1" applyAlignment="1">
      <alignment horizontal="left"/>
    </xf>
    <xf numFmtId="176" fontId="6" fillId="0" borderId="2" xfId="7" applyNumberFormat="1" applyFont="1" applyFill="1" applyBorder="1" applyAlignment="1">
      <alignment horizontal="right" vertical="center"/>
    </xf>
    <xf numFmtId="0" fontId="6" fillId="0" borderId="2" xfId="4" applyFont="1" applyFill="1" applyBorder="1" applyAlignment="1">
      <alignment horizontal="center"/>
    </xf>
    <xf numFmtId="0" fontId="6" fillId="0" borderId="2" xfId="4" applyFont="1" applyFill="1" applyBorder="1"/>
    <xf numFmtId="176" fontId="5" fillId="0" borderId="2" xfId="7" applyNumberFormat="1" applyFont="1" applyFill="1" applyBorder="1" applyAlignment="1">
      <alignment horizontal="right"/>
    </xf>
    <xf numFmtId="176" fontId="5" fillId="0" borderId="2" xfId="7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/>
    </xf>
    <xf numFmtId="176" fontId="5" fillId="0" borderId="2" xfId="0" applyNumberFormat="1" applyFont="1" applyFill="1" applyBorder="1" applyAlignment="1" applyProtection="1">
      <alignment horizontal="right"/>
    </xf>
    <xf numFmtId="176" fontId="6" fillId="0" borderId="2" xfId="7" applyNumberFormat="1" applyFont="1" applyFill="1" applyBorder="1" applyAlignment="1">
      <alignment horizontal="right"/>
    </xf>
    <xf numFmtId="0" fontId="5" fillId="0" borderId="2" xfId="4" applyFont="1" applyFill="1" applyBorder="1" applyAlignment="1">
      <alignment horizontal="left" vertical="center"/>
    </xf>
    <xf numFmtId="176" fontId="25" fillId="0" borderId="2" xfId="0" applyNumberFormat="1" applyFont="1" applyFill="1" applyBorder="1" applyAlignment="1">
      <alignment horizontal="right" wrapText="1"/>
    </xf>
    <xf numFmtId="176" fontId="6" fillId="0" borderId="2" xfId="0" applyNumberFormat="1" applyFont="1" applyFill="1" applyBorder="1" applyAlignment="1">
      <alignment horizontal="right" wrapText="1"/>
    </xf>
    <xf numFmtId="178" fontId="5" fillId="0" borderId="2" xfId="0" applyNumberFormat="1" applyFont="1" applyFill="1" applyBorder="1" applyAlignment="1">
      <alignment horizontal="right"/>
    </xf>
    <xf numFmtId="0" fontId="5" fillId="0" borderId="2" xfId="4" applyFont="1" applyFill="1" applyBorder="1" applyAlignment="1">
      <alignment horizontal="left"/>
    </xf>
    <xf numFmtId="179" fontId="5" fillId="0" borderId="7" xfId="0" applyNumberFormat="1" applyFont="1" applyFill="1" applyBorder="1" applyAlignment="1">
      <alignment horizontal="left" vertical="center" wrapText="1"/>
    </xf>
    <xf numFmtId="176" fontId="6" fillId="0" borderId="7" xfId="0" applyNumberFormat="1" applyFont="1" applyFill="1" applyBorder="1" applyAlignment="1">
      <alignment horizontal="left" vertical="center" wrapText="1"/>
    </xf>
    <xf numFmtId="176" fontId="5" fillId="0" borderId="0" xfId="7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7" applyFont="1" applyFill="1" applyAlignment="1">
      <alignment horizontal="center"/>
    </xf>
    <xf numFmtId="0" fontId="6" fillId="0" borderId="0" xfId="7" applyFont="1" applyFill="1" applyAlignment="1">
      <alignment horizontal="center"/>
    </xf>
    <xf numFmtId="17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9" fillId="0" borderId="0" xfId="7" applyNumberFormat="1" applyFont="1" applyFill="1" applyAlignment="1">
      <alignment horizontal="center"/>
    </xf>
    <xf numFmtId="0" fontId="9" fillId="0" borderId="0" xfId="7" applyFont="1" applyFill="1" applyAlignment="1">
      <alignment horizontal="center"/>
    </xf>
    <xf numFmtId="0" fontId="8" fillId="0" borderId="0" xfId="0" applyFont="1" applyFill="1" applyAlignment="1">
      <alignment vertical="center"/>
    </xf>
    <xf numFmtId="176" fontId="6" fillId="0" borderId="0" xfId="7" applyNumberFormat="1" applyFont="1" applyFill="1" applyAlignment="1">
      <alignment horizont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12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Font="1" applyAlignment="1">
      <alignment vertical="center"/>
    </xf>
    <xf numFmtId="0" fontId="5" fillId="0" borderId="0" xfId="0" applyFont="1" applyAlignme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81" fontId="0" fillId="0" borderId="2" xfId="0" applyNumberFormat="1" applyFont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0" fillId="0" borderId="2" xfId="1" applyNumberFormat="1" applyFont="1" applyFill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8" xfId="1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1" applyNumberFormat="1" applyFont="1" applyFill="1" applyBorder="1" applyAlignment="1">
      <alignment vertical="center"/>
    </xf>
    <xf numFmtId="0" fontId="6" fillId="0" borderId="0" xfId="0" applyFont="1" applyAlignment="1"/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Border="1" applyAlignment="1">
      <alignment vertical="center"/>
    </xf>
    <xf numFmtId="0" fontId="11" fillId="0" borderId="0" xfId="0" applyFont="1" applyAlignment="1"/>
    <xf numFmtId="0" fontId="7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0" xfId="8" applyFont="1" applyBorder="1" applyAlignment="1" applyProtection="1">
      <alignment horizontal="justify" vertical="center" wrapText="1"/>
      <protection locked="0"/>
    </xf>
    <xf numFmtId="0" fontId="8" fillId="0" borderId="0" xfId="13" applyFont="1" applyBorder="1" applyAlignment="1" applyProtection="1">
      <alignment horizontal="justify" vertical="center" wrapText="1"/>
      <protection locked="0"/>
    </xf>
    <xf numFmtId="0" fontId="8" fillId="0" borderId="0" xfId="13" applyFont="1" applyBorder="1" applyAlignment="1" applyProtection="1">
      <alignment horizontal="left" vertical="center" wrapText="1" indent="1"/>
      <protection locked="0"/>
    </xf>
    <xf numFmtId="176" fontId="5" fillId="0" borderId="0" xfId="0" applyNumberFormat="1" applyFont="1" applyBorder="1" applyAlignment="1" applyProtection="1">
      <alignment vertical="center"/>
    </xf>
    <xf numFmtId="0" fontId="5" fillId="0" borderId="0" xfId="14" applyFont="1" applyFill="1" applyAlignment="1">
      <alignment horizontal="left" wrapText="1"/>
    </xf>
    <xf numFmtId="0" fontId="5" fillId="0" borderId="0" xfId="14" applyFont="1" applyFill="1"/>
    <xf numFmtId="176" fontId="5" fillId="0" borderId="0" xfId="16" applyNumberFormat="1" applyFont="1" applyFill="1" applyBorder="1" applyAlignment="1">
      <alignment horizontal="left" vertical="center" wrapText="1"/>
    </xf>
    <xf numFmtId="0" fontId="5" fillId="0" borderId="0" xfId="14" applyFont="1" applyFill="1" applyAlignment="1">
      <alignment horizontal="center"/>
    </xf>
    <xf numFmtId="180" fontId="6" fillId="0" borderId="2" xfId="1" applyNumberFormat="1" applyFont="1" applyFill="1" applyBorder="1" applyAlignment="1">
      <alignment horizontal="center" vertical="center" wrapText="1"/>
    </xf>
    <xf numFmtId="176" fontId="3" fillId="0" borderId="2" xfId="14" applyNumberFormat="1" applyFont="1" applyFill="1" applyBorder="1" applyAlignment="1">
      <alignment vertical="center"/>
    </xf>
    <xf numFmtId="0" fontId="6" fillId="0" borderId="2" xfId="14" applyFont="1" applyFill="1" applyBorder="1" applyAlignment="1">
      <alignment vertical="center"/>
    </xf>
    <xf numFmtId="0" fontId="6" fillId="0" borderId="0" xfId="14" applyFont="1" applyFill="1"/>
    <xf numFmtId="176" fontId="6" fillId="0" borderId="0" xfId="14" applyNumberFormat="1" applyFont="1" applyFill="1"/>
    <xf numFmtId="176" fontId="7" fillId="0" borderId="2" xfId="14" applyNumberFormat="1" applyFont="1" applyFill="1" applyBorder="1" applyAlignment="1">
      <alignment vertical="center"/>
    </xf>
    <xf numFmtId="0" fontId="5" fillId="0" borderId="2" xfId="14" applyFont="1" applyFill="1" applyBorder="1" applyAlignment="1">
      <alignment vertical="center"/>
    </xf>
    <xf numFmtId="176" fontId="5" fillId="0" borderId="0" xfId="14" applyNumberFormat="1" applyFont="1" applyFill="1"/>
    <xf numFmtId="0" fontId="28" fillId="0" borderId="10" xfId="0" applyNumberFormat="1" applyFont="1" applyFill="1" applyBorder="1" applyAlignment="1" applyProtection="1">
      <alignment horizontal="left" vertical="center" wrapText="1"/>
    </xf>
    <xf numFmtId="176" fontId="6" fillId="0" borderId="10" xfId="14" applyNumberFormat="1" applyFont="1" applyFill="1" applyBorder="1" applyAlignment="1">
      <alignment vertical="center"/>
    </xf>
    <xf numFmtId="183" fontId="28" fillId="0" borderId="10" xfId="0" applyNumberFormat="1" applyFont="1" applyFill="1" applyBorder="1" applyAlignment="1" applyProtection="1">
      <alignment horizontal="right" vertical="center"/>
    </xf>
    <xf numFmtId="176" fontId="5" fillId="0" borderId="10" xfId="14" applyNumberFormat="1" applyFont="1" applyFill="1" applyBorder="1" applyAlignment="1">
      <alignment vertical="center"/>
    </xf>
    <xf numFmtId="0" fontId="5" fillId="0" borderId="10" xfId="14" applyFont="1" applyFill="1" applyBorder="1" applyAlignment="1">
      <alignment vertical="center"/>
    </xf>
    <xf numFmtId="180" fontId="6" fillId="0" borderId="10" xfId="1" applyNumberFormat="1" applyFont="1" applyFill="1" applyBorder="1" applyAlignment="1">
      <alignment horizontal="left" vertical="center" wrapText="1"/>
    </xf>
    <xf numFmtId="0" fontId="29" fillId="0" borderId="10" xfId="0" applyNumberFormat="1" applyFont="1" applyFill="1" applyBorder="1" applyAlignment="1" applyProtection="1">
      <alignment horizontal="left" vertical="center" wrapText="1"/>
    </xf>
    <xf numFmtId="183" fontId="29" fillId="0" borderId="10" xfId="0" applyNumberFormat="1" applyFont="1" applyFill="1" applyBorder="1" applyAlignment="1" applyProtection="1">
      <alignment horizontal="right" vertical="center"/>
    </xf>
    <xf numFmtId="180" fontId="5" fillId="0" borderId="10" xfId="1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80" fontId="6" fillId="0" borderId="10" xfId="1" applyNumberFormat="1" applyFont="1" applyFill="1" applyBorder="1" applyAlignment="1">
      <alignment horizontal="center" vertical="center" wrapText="1"/>
    </xf>
    <xf numFmtId="0" fontId="6" fillId="0" borderId="10" xfId="14" applyFont="1" applyFill="1" applyBorder="1" applyAlignment="1">
      <alignment vertical="center"/>
    </xf>
    <xf numFmtId="180" fontId="6" fillId="0" borderId="2" xfId="1" applyNumberFormat="1" applyFont="1" applyFill="1" applyBorder="1" applyAlignment="1">
      <alignment horizontal="left" vertical="center" wrapText="1"/>
    </xf>
    <xf numFmtId="0" fontId="28" fillId="0" borderId="2" xfId="0" applyNumberFormat="1" applyFont="1" applyFill="1" applyBorder="1" applyAlignment="1" applyProtection="1">
      <alignment horizontal="left" vertical="center"/>
    </xf>
    <xf numFmtId="180" fontId="30" fillId="0" borderId="2" xfId="1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31" fontId="6" fillId="0" borderId="0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right" vertical="center"/>
      <protection locked="0"/>
    </xf>
    <xf numFmtId="177" fontId="6" fillId="0" borderId="5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/>
    </xf>
    <xf numFmtId="176" fontId="5" fillId="0" borderId="2" xfId="4" applyNumberFormat="1" applyFont="1" applyFill="1" applyBorder="1" applyAlignment="1"/>
    <xf numFmtId="176" fontId="0" fillId="0" borderId="10" xfId="1" applyNumberFormat="1" applyFont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0" fillId="0" borderId="10" xfId="1" applyNumberFormat="1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0" fillId="0" borderId="0" xfId="0" applyNumberFormat="1" applyFont="1" applyAlignment="1">
      <alignment vertical="center"/>
    </xf>
    <xf numFmtId="0" fontId="9" fillId="0" borderId="10" xfId="13" applyFont="1" applyBorder="1" applyAlignment="1" applyProtection="1">
      <alignment horizontal="justify" vertical="center" wrapText="1"/>
      <protection locked="0"/>
    </xf>
    <xf numFmtId="176" fontId="6" fillId="0" borderId="10" xfId="0" applyNumberFormat="1" applyFont="1" applyFill="1" applyBorder="1" applyAlignment="1">
      <alignment horizontal="right" vertical="center" wrapText="1"/>
    </xf>
    <xf numFmtId="176" fontId="3" fillId="0" borderId="10" xfId="0" applyNumberFormat="1" applyFont="1" applyBorder="1" applyAlignment="1">
      <alignment horizontal="right" vertical="center"/>
    </xf>
    <xf numFmtId="0" fontId="8" fillId="0" borderId="10" xfId="13" applyFont="1" applyBorder="1" applyAlignment="1" applyProtection="1">
      <alignment horizontal="justify" vertical="center" wrapText="1"/>
      <protection locked="0"/>
    </xf>
    <xf numFmtId="176" fontId="0" fillId="0" borderId="10" xfId="0" applyNumberFormat="1" applyFont="1" applyBorder="1" applyAlignment="1">
      <alignment horizontal="right" vertical="center"/>
    </xf>
    <xf numFmtId="0" fontId="8" fillId="0" borderId="10" xfId="13" applyFont="1" applyBorder="1" applyAlignment="1" applyProtection="1">
      <alignment horizontal="left" vertical="center" wrapText="1" indent="1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0" xfId="13" applyFont="1" applyBorder="1" applyAlignment="1" applyProtection="1">
      <alignment horizontal="justify" vertical="center" wrapText="1"/>
      <protection locked="0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9" fillId="0" borderId="10" xfId="8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31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9" fontId="6" fillId="0" borderId="9" xfId="0" applyNumberFormat="1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182" fontId="26" fillId="0" borderId="0" xfId="15" applyNumberFormat="1" applyFont="1" applyFill="1" applyAlignment="1">
      <alignment horizontal="center" vertical="center"/>
    </xf>
  </cellXfs>
  <cellStyles count="17">
    <cellStyle name="_ET_STYLE_NoName_00_" xfId="4"/>
    <cellStyle name="常规" xfId="0" builtinId="0"/>
    <cellStyle name="常规 22" xfId="2"/>
    <cellStyle name="常规 71" xfId="5"/>
    <cellStyle name="常规 73" xfId="6"/>
    <cellStyle name="常规_2003年收入预测表" xfId="10"/>
    <cellStyle name="常规_2003年收入预测表_20151024  2015年市直调整预算收支总表" xfId="14"/>
    <cellStyle name="常规_2006年预算调整表（讨论方案1）_20151024  2015年市直调整预算收支总表" xfId="15"/>
    <cellStyle name="常规_2017年部门预算总表（草案）-单位1220" xfId="12"/>
    <cellStyle name="常规_Book3_20151024  2015年市直调整预算收支总表" xfId="16"/>
    <cellStyle name="常规_Sheet1" xfId="11"/>
    <cellStyle name="常规_Sheet1_1" xfId="8"/>
    <cellStyle name="常规_Sheet1_2011年市直组织收入表" xfId="3"/>
    <cellStyle name="常规_全区社保" xfId="13"/>
    <cellStyle name="常规_全市基金汇总" xfId="7"/>
    <cellStyle name="常规_预算汇总5" xfId="9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24</xdr:row>
      <xdr:rowOff>0</xdr:rowOff>
    </xdr:from>
    <xdr:to>
      <xdr:col>0</xdr:col>
      <xdr:colOff>571500</xdr:colOff>
      <xdr:row>35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95300" y="6105525"/>
          <a:ext cx="76200" cy="2638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24</xdr:row>
      <xdr:rowOff>0</xdr:rowOff>
    </xdr:from>
    <xdr:to>
      <xdr:col>0</xdr:col>
      <xdr:colOff>571500</xdr:colOff>
      <xdr:row>35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95300" y="6105525"/>
          <a:ext cx="76200" cy="2638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24</xdr:row>
      <xdr:rowOff>0</xdr:rowOff>
    </xdr:from>
    <xdr:to>
      <xdr:col>0</xdr:col>
      <xdr:colOff>571500</xdr:colOff>
      <xdr:row>35</xdr:row>
      <xdr:rowOff>142875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495300" y="6105525"/>
          <a:ext cx="76200" cy="2638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24</xdr:row>
      <xdr:rowOff>0</xdr:rowOff>
    </xdr:from>
    <xdr:to>
      <xdr:col>0</xdr:col>
      <xdr:colOff>571500</xdr:colOff>
      <xdr:row>35</xdr:row>
      <xdr:rowOff>142875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495300" y="6105525"/>
          <a:ext cx="76200" cy="2638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24</xdr:row>
      <xdr:rowOff>0</xdr:rowOff>
    </xdr:from>
    <xdr:to>
      <xdr:col>0</xdr:col>
      <xdr:colOff>571500</xdr:colOff>
      <xdr:row>35</xdr:row>
      <xdr:rowOff>142875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495300" y="6105525"/>
          <a:ext cx="76200" cy="2638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24</xdr:row>
      <xdr:rowOff>0</xdr:rowOff>
    </xdr:from>
    <xdr:to>
      <xdr:col>0</xdr:col>
      <xdr:colOff>571500</xdr:colOff>
      <xdr:row>35</xdr:row>
      <xdr:rowOff>142875</xdr:rowOff>
    </xdr:to>
    <xdr:sp macro="" textlink="">
      <xdr:nvSpPr>
        <xdr:cNvPr id="7" name="Text Box 6"/>
        <xdr:cNvSpPr txBox="1">
          <a:spLocks noChangeArrowheads="1"/>
        </xdr:cNvSpPr>
      </xdr:nvSpPr>
      <xdr:spPr>
        <a:xfrm>
          <a:off x="495300" y="6105525"/>
          <a:ext cx="76200" cy="2638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23</xdr:row>
      <xdr:rowOff>0</xdr:rowOff>
    </xdr:from>
    <xdr:to>
      <xdr:col>0</xdr:col>
      <xdr:colOff>571500</xdr:colOff>
      <xdr:row>30</xdr:row>
      <xdr:rowOff>85725</xdr:rowOff>
    </xdr:to>
    <xdr:sp macro="" textlink="">
      <xdr:nvSpPr>
        <xdr:cNvPr id="8" name="Text Box 1052"/>
        <xdr:cNvSpPr txBox="1">
          <a:spLocks noChangeArrowheads="1"/>
        </xdr:cNvSpPr>
      </xdr:nvSpPr>
      <xdr:spPr>
        <a:xfrm>
          <a:off x="495300" y="5838825"/>
          <a:ext cx="76200" cy="2047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23</xdr:row>
      <xdr:rowOff>0</xdr:rowOff>
    </xdr:from>
    <xdr:to>
      <xdr:col>0</xdr:col>
      <xdr:colOff>571500</xdr:colOff>
      <xdr:row>30</xdr:row>
      <xdr:rowOff>85725</xdr:rowOff>
    </xdr:to>
    <xdr:sp macro="" textlink="">
      <xdr:nvSpPr>
        <xdr:cNvPr id="9" name="Text Box 1053"/>
        <xdr:cNvSpPr txBox="1">
          <a:spLocks noChangeArrowheads="1"/>
        </xdr:cNvSpPr>
      </xdr:nvSpPr>
      <xdr:spPr>
        <a:xfrm>
          <a:off x="495300" y="5838825"/>
          <a:ext cx="76200" cy="2047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23</xdr:row>
      <xdr:rowOff>0</xdr:rowOff>
    </xdr:from>
    <xdr:to>
      <xdr:col>0</xdr:col>
      <xdr:colOff>571500</xdr:colOff>
      <xdr:row>30</xdr:row>
      <xdr:rowOff>85725</xdr:rowOff>
    </xdr:to>
    <xdr:sp macro="" textlink="">
      <xdr:nvSpPr>
        <xdr:cNvPr id="10" name="Text Box 1054"/>
        <xdr:cNvSpPr txBox="1">
          <a:spLocks noChangeArrowheads="1"/>
        </xdr:cNvSpPr>
      </xdr:nvSpPr>
      <xdr:spPr>
        <a:xfrm>
          <a:off x="495300" y="5838825"/>
          <a:ext cx="76200" cy="2047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23</xdr:row>
      <xdr:rowOff>0</xdr:rowOff>
    </xdr:from>
    <xdr:to>
      <xdr:col>0</xdr:col>
      <xdr:colOff>571500</xdr:colOff>
      <xdr:row>30</xdr:row>
      <xdr:rowOff>85725</xdr:rowOff>
    </xdr:to>
    <xdr:sp macro="" textlink="">
      <xdr:nvSpPr>
        <xdr:cNvPr id="11" name="Text Box 1055"/>
        <xdr:cNvSpPr txBox="1">
          <a:spLocks noChangeArrowheads="1"/>
        </xdr:cNvSpPr>
      </xdr:nvSpPr>
      <xdr:spPr>
        <a:xfrm>
          <a:off x="495300" y="5838825"/>
          <a:ext cx="76200" cy="2047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23</xdr:row>
      <xdr:rowOff>0</xdr:rowOff>
    </xdr:from>
    <xdr:to>
      <xdr:col>0</xdr:col>
      <xdr:colOff>571500</xdr:colOff>
      <xdr:row>30</xdr:row>
      <xdr:rowOff>85725</xdr:rowOff>
    </xdr:to>
    <xdr:sp macro="" textlink="">
      <xdr:nvSpPr>
        <xdr:cNvPr id="12" name="Text Box 1056"/>
        <xdr:cNvSpPr txBox="1">
          <a:spLocks noChangeArrowheads="1"/>
        </xdr:cNvSpPr>
      </xdr:nvSpPr>
      <xdr:spPr>
        <a:xfrm>
          <a:off x="495300" y="5838825"/>
          <a:ext cx="76200" cy="2047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23</xdr:row>
      <xdr:rowOff>0</xdr:rowOff>
    </xdr:from>
    <xdr:to>
      <xdr:col>0</xdr:col>
      <xdr:colOff>571500</xdr:colOff>
      <xdr:row>30</xdr:row>
      <xdr:rowOff>85725</xdr:rowOff>
    </xdr:to>
    <xdr:sp macro="" textlink="">
      <xdr:nvSpPr>
        <xdr:cNvPr id="13" name="Text Box 1057"/>
        <xdr:cNvSpPr txBox="1">
          <a:spLocks noChangeArrowheads="1"/>
        </xdr:cNvSpPr>
      </xdr:nvSpPr>
      <xdr:spPr>
        <a:xfrm>
          <a:off x="495300" y="5838825"/>
          <a:ext cx="76200" cy="2047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47625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495300" y="1304925"/>
          <a:ext cx="76200" cy="271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47625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495300" y="1304925"/>
          <a:ext cx="76200" cy="271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47625</xdr:rowOff>
    </xdr:to>
    <xdr:sp macro="" textlink="">
      <xdr:nvSpPr>
        <xdr:cNvPr id="16" name="Text Box 3"/>
        <xdr:cNvSpPr txBox="1">
          <a:spLocks noChangeArrowheads="1"/>
        </xdr:cNvSpPr>
      </xdr:nvSpPr>
      <xdr:spPr>
        <a:xfrm>
          <a:off x="495300" y="1304925"/>
          <a:ext cx="76200" cy="271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47625</xdr:rowOff>
    </xdr:to>
    <xdr:sp macro="" textlink="">
      <xdr:nvSpPr>
        <xdr:cNvPr id="17" name="Text Box 4"/>
        <xdr:cNvSpPr txBox="1">
          <a:spLocks noChangeArrowheads="1"/>
        </xdr:cNvSpPr>
      </xdr:nvSpPr>
      <xdr:spPr>
        <a:xfrm>
          <a:off x="495300" y="1304925"/>
          <a:ext cx="76200" cy="271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47625</xdr:rowOff>
    </xdr:to>
    <xdr:sp macro="" textlink="">
      <xdr:nvSpPr>
        <xdr:cNvPr id="18" name="Text Box 5"/>
        <xdr:cNvSpPr txBox="1">
          <a:spLocks noChangeArrowheads="1"/>
        </xdr:cNvSpPr>
      </xdr:nvSpPr>
      <xdr:spPr>
        <a:xfrm>
          <a:off x="495300" y="1304925"/>
          <a:ext cx="76200" cy="271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47625</xdr:rowOff>
    </xdr:to>
    <xdr:sp macro="" textlink="">
      <xdr:nvSpPr>
        <xdr:cNvPr id="19" name="Text Box 6"/>
        <xdr:cNvSpPr txBox="1">
          <a:spLocks noChangeArrowheads="1"/>
        </xdr:cNvSpPr>
      </xdr:nvSpPr>
      <xdr:spPr>
        <a:xfrm>
          <a:off x="495300" y="1304925"/>
          <a:ext cx="76200" cy="2714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13</xdr:row>
      <xdr:rowOff>219075</xdr:rowOff>
    </xdr:to>
    <xdr:sp macro="" textlink="">
      <xdr:nvSpPr>
        <xdr:cNvPr id="20" name="Text Box 1052"/>
        <xdr:cNvSpPr txBox="1">
          <a:spLocks noChangeArrowheads="1"/>
        </xdr:cNvSpPr>
      </xdr:nvSpPr>
      <xdr:spPr>
        <a:xfrm>
          <a:off x="495300" y="1304925"/>
          <a:ext cx="76200" cy="2085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13</xdr:row>
      <xdr:rowOff>219075</xdr:rowOff>
    </xdr:to>
    <xdr:sp macro="" textlink="">
      <xdr:nvSpPr>
        <xdr:cNvPr id="21" name="Text Box 1053"/>
        <xdr:cNvSpPr txBox="1">
          <a:spLocks noChangeArrowheads="1"/>
        </xdr:cNvSpPr>
      </xdr:nvSpPr>
      <xdr:spPr>
        <a:xfrm>
          <a:off x="495300" y="1304925"/>
          <a:ext cx="76200" cy="2085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13</xdr:row>
      <xdr:rowOff>219075</xdr:rowOff>
    </xdr:to>
    <xdr:sp macro="" textlink="">
      <xdr:nvSpPr>
        <xdr:cNvPr id="22" name="Text Box 1054"/>
        <xdr:cNvSpPr txBox="1">
          <a:spLocks noChangeArrowheads="1"/>
        </xdr:cNvSpPr>
      </xdr:nvSpPr>
      <xdr:spPr>
        <a:xfrm>
          <a:off x="495300" y="1304925"/>
          <a:ext cx="76200" cy="2085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13</xdr:row>
      <xdr:rowOff>219075</xdr:rowOff>
    </xdr:to>
    <xdr:sp macro="" textlink="">
      <xdr:nvSpPr>
        <xdr:cNvPr id="23" name="Text Box 1055"/>
        <xdr:cNvSpPr txBox="1">
          <a:spLocks noChangeArrowheads="1"/>
        </xdr:cNvSpPr>
      </xdr:nvSpPr>
      <xdr:spPr>
        <a:xfrm>
          <a:off x="495300" y="1304925"/>
          <a:ext cx="76200" cy="2085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13</xdr:row>
      <xdr:rowOff>219075</xdr:rowOff>
    </xdr:to>
    <xdr:sp macro="" textlink="">
      <xdr:nvSpPr>
        <xdr:cNvPr id="24" name="Text Box 1056"/>
        <xdr:cNvSpPr txBox="1">
          <a:spLocks noChangeArrowheads="1"/>
        </xdr:cNvSpPr>
      </xdr:nvSpPr>
      <xdr:spPr>
        <a:xfrm>
          <a:off x="495300" y="1304925"/>
          <a:ext cx="76200" cy="2085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13</xdr:row>
      <xdr:rowOff>219075</xdr:rowOff>
    </xdr:to>
    <xdr:sp macro="" textlink="">
      <xdr:nvSpPr>
        <xdr:cNvPr id="25" name="Text Box 1057"/>
        <xdr:cNvSpPr txBox="1">
          <a:spLocks noChangeArrowheads="1"/>
        </xdr:cNvSpPr>
      </xdr:nvSpPr>
      <xdr:spPr>
        <a:xfrm>
          <a:off x="495300" y="1304925"/>
          <a:ext cx="76200" cy="2085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17</xdr:row>
      <xdr:rowOff>200025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495300" y="1304925"/>
          <a:ext cx="76200" cy="3133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17</xdr:row>
      <xdr:rowOff>200025</xdr:rowOff>
    </xdr:to>
    <xdr:sp macro="" textlink="">
      <xdr:nvSpPr>
        <xdr:cNvPr id="27" name="Text Box 2"/>
        <xdr:cNvSpPr txBox="1">
          <a:spLocks noChangeArrowheads="1"/>
        </xdr:cNvSpPr>
      </xdr:nvSpPr>
      <xdr:spPr>
        <a:xfrm>
          <a:off x="495300" y="1304925"/>
          <a:ext cx="76200" cy="3133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17</xdr:row>
      <xdr:rowOff>200025</xdr:rowOff>
    </xdr:to>
    <xdr:sp macro="" textlink="">
      <xdr:nvSpPr>
        <xdr:cNvPr id="28" name="Text Box 3"/>
        <xdr:cNvSpPr txBox="1">
          <a:spLocks noChangeArrowheads="1"/>
        </xdr:cNvSpPr>
      </xdr:nvSpPr>
      <xdr:spPr>
        <a:xfrm>
          <a:off x="495300" y="1304925"/>
          <a:ext cx="76200" cy="3133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17</xdr:row>
      <xdr:rowOff>200025</xdr:rowOff>
    </xdr:to>
    <xdr:sp macro="" textlink="">
      <xdr:nvSpPr>
        <xdr:cNvPr id="29" name="Text Box 4"/>
        <xdr:cNvSpPr txBox="1">
          <a:spLocks noChangeArrowheads="1"/>
        </xdr:cNvSpPr>
      </xdr:nvSpPr>
      <xdr:spPr>
        <a:xfrm>
          <a:off x="495300" y="1304925"/>
          <a:ext cx="76200" cy="3133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17</xdr:row>
      <xdr:rowOff>200025</xdr:rowOff>
    </xdr:to>
    <xdr:sp macro="" textlink="">
      <xdr:nvSpPr>
        <xdr:cNvPr id="30" name="Text Box 5"/>
        <xdr:cNvSpPr txBox="1">
          <a:spLocks noChangeArrowheads="1"/>
        </xdr:cNvSpPr>
      </xdr:nvSpPr>
      <xdr:spPr>
        <a:xfrm>
          <a:off x="495300" y="1304925"/>
          <a:ext cx="76200" cy="3133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17</xdr:row>
      <xdr:rowOff>200025</xdr:rowOff>
    </xdr:to>
    <xdr:sp macro="" textlink="">
      <xdr:nvSpPr>
        <xdr:cNvPr id="31" name="Text Box 6"/>
        <xdr:cNvSpPr txBox="1">
          <a:spLocks noChangeArrowheads="1"/>
        </xdr:cNvSpPr>
      </xdr:nvSpPr>
      <xdr:spPr>
        <a:xfrm>
          <a:off x="495300" y="1304925"/>
          <a:ext cx="76200" cy="3133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28575</xdr:rowOff>
    </xdr:to>
    <xdr:sp macro="" textlink="">
      <xdr:nvSpPr>
        <xdr:cNvPr id="32" name="Text Box 1052"/>
        <xdr:cNvSpPr txBox="1">
          <a:spLocks noChangeArrowheads="1"/>
        </xdr:cNvSpPr>
      </xdr:nvSpPr>
      <xdr:spPr>
        <a:xfrm>
          <a:off x="495300" y="1304925"/>
          <a:ext cx="76200" cy="2428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28575</xdr:rowOff>
    </xdr:to>
    <xdr:sp macro="" textlink="">
      <xdr:nvSpPr>
        <xdr:cNvPr id="33" name="Text Box 1053"/>
        <xdr:cNvSpPr txBox="1">
          <a:spLocks noChangeArrowheads="1"/>
        </xdr:cNvSpPr>
      </xdr:nvSpPr>
      <xdr:spPr>
        <a:xfrm>
          <a:off x="495300" y="1304925"/>
          <a:ext cx="76200" cy="2428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28575</xdr:rowOff>
    </xdr:to>
    <xdr:sp macro="" textlink="">
      <xdr:nvSpPr>
        <xdr:cNvPr id="34" name="Text Box 1054"/>
        <xdr:cNvSpPr txBox="1">
          <a:spLocks noChangeArrowheads="1"/>
        </xdr:cNvSpPr>
      </xdr:nvSpPr>
      <xdr:spPr>
        <a:xfrm>
          <a:off x="495300" y="1304925"/>
          <a:ext cx="76200" cy="2428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28575</xdr:rowOff>
    </xdr:to>
    <xdr:sp macro="" textlink="">
      <xdr:nvSpPr>
        <xdr:cNvPr id="35" name="Text Box 1055"/>
        <xdr:cNvSpPr txBox="1">
          <a:spLocks noChangeArrowheads="1"/>
        </xdr:cNvSpPr>
      </xdr:nvSpPr>
      <xdr:spPr>
        <a:xfrm>
          <a:off x="495300" y="1304925"/>
          <a:ext cx="76200" cy="2428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28575</xdr:rowOff>
    </xdr:to>
    <xdr:sp macro="" textlink="">
      <xdr:nvSpPr>
        <xdr:cNvPr id="36" name="Text Box 1056"/>
        <xdr:cNvSpPr txBox="1">
          <a:spLocks noChangeArrowheads="1"/>
        </xdr:cNvSpPr>
      </xdr:nvSpPr>
      <xdr:spPr>
        <a:xfrm>
          <a:off x="495300" y="1304925"/>
          <a:ext cx="76200" cy="2428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28575</xdr:rowOff>
    </xdr:to>
    <xdr:sp macro="" textlink="">
      <xdr:nvSpPr>
        <xdr:cNvPr id="37" name="Text Box 1057"/>
        <xdr:cNvSpPr txBox="1">
          <a:spLocks noChangeArrowheads="1"/>
        </xdr:cNvSpPr>
      </xdr:nvSpPr>
      <xdr:spPr>
        <a:xfrm>
          <a:off x="495300" y="1304925"/>
          <a:ext cx="76200" cy="2428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142875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495300" y="1304925"/>
          <a:ext cx="7620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142875</xdr:rowOff>
    </xdr:to>
    <xdr:sp macro="" textlink="">
      <xdr:nvSpPr>
        <xdr:cNvPr id="39" name="Text Box 2"/>
        <xdr:cNvSpPr txBox="1">
          <a:spLocks noChangeArrowheads="1"/>
        </xdr:cNvSpPr>
      </xdr:nvSpPr>
      <xdr:spPr>
        <a:xfrm>
          <a:off x="495300" y="1304925"/>
          <a:ext cx="7620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142875</xdr:rowOff>
    </xdr:to>
    <xdr:sp macro="" textlink="">
      <xdr:nvSpPr>
        <xdr:cNvPr id="40" name="Text Box 3"/>
        <xdr:cNvSpPr txBox="1">
          <a:spLocks noChangeArrowheads="1"/>
        </xdr:cNvSpPr>
      </xdr:nvSpPr>
      <xdr:spPr>
        <a:xfrm>
          <a:off x="495300" y="1304925"/>
          <a:ext cx="7620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142875</xdr:rowOff>
    </xdr:to>
    <xdr:sp macro="" textlink="">
      <xdr:nvSpPr>
        <xdr:cNvPr id="41" name="Text Box 4"/>
        <xdr:cNvSpPr txBox="1">
          <a:spLocks noChangeArrowheads="1"/>
        </xdr:cNvSpPr>
      </xdr:nvSpPr>
      <xdr:spPr>
        <a:xfrm>
          <a:off x="495300" y="1304925"/>
          <a:ext cx="7620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142875</xdr:rowOff>
    </xdr:to>
    <xdr:sp macro="" textlink="">
      <xdr:nvSpPr>
        <xdr:cNvPr id="42" name="Text Box 5"/>
        <xdr:cNvSpPr txBox="1">
          <a:spLocks noChangeArrowheads="1"/>
        </xdr:cNvSpPr>
      </xdr:nvSpPr>
      <xdr:spPr>
        <a:xfrm>
          <a:off x="495300" y="1304925"/>
          <a:ext cx="7620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16</xdr:row>
      <xdr:rowOff>142875</xdr:rowOff>
    </xdr:to>
    <xdr:sp macro="" textlink="">
      <xdr:nvSpPr>
        <xdr:cNvPr id="43" name="Text Box 6"/>
        <xdr:cNvSpPr txBox="1">
          <a:spLocks noChangeArrowheads="1"/>
        </xdr:cNvSpPr>
      </xdr:nvSpPr>
      <xdr:spPr>
        <a:xfrm>
          <a:off x="495300" y="1304925"/>
          <a:ext cx="7620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14</xdr:row>
      <xdr:rowOff>76200</xdr:rowOff>
    </xdr:to>
    <xdr:sp macro="" textlink="">
      <xdr:nvSpPr>
        <xdr:cNvPr id="44" name="Text Box 1052"/>
        <xdr:cNvSpPr txBox="1">
          <a:spLocks noChangeArrowheads="1"/>
        </xdr:cNvSpPr>
      </xdr:nvSpPr>
      <xdr:spPr>
        <a:xfrm>
          <a:off x="495300" y="1304925"/>
          <a:ext cx="76200" cy="2209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14</xdr:row>
      <xdr:rowOff>76200</xdr:rowOff>
    </xdr:to>
    <xdr:sp macro="" textlink="">
      <xdr:nvSpPr>
        <xdr:cNvPr id="45" name="Text Box 1053"/>
        <xdr:cNvSpPr txBox="1">
          <a:spLocks noChangeArrowheads="1"/>
        </xdr:cNvSpPr>
      </xdr:nvSpPr>
      <xdr:spPr>
        <a:xfrm>
          <a:off x="495300" y="1304925"/>
          <a:ext cx="76200" cy="2209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14</xdr:row>
      <xdr:rowOff>76200</xdr:rowOff>
    </xdr:to>
    <xdr:sp macro="" textlink="">
      <xdr:nvSpPr>
        <xdr:cNvPr id="46" name="Text Box 1054"/>
        <xdr:cNvSpPr txBox="1">
          <a:spLocks noChangeArrowheads="1"/>
        </xdr:cNvSpPr>
      </xdr:nvSpPr>
      <xdr:spPr>
        <a:xfrm>
          <a:off x="495300" y="1304925"/>
          <a:ext cx="76200" cy="2209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14</xdr:row>
      <xdr:rowOff>76200</xdr:rowOff>
    </xdr:to>
    <xdr:sp macro="" textlink="">
      <xdr:nvSpPr>
        <xdr:cNvPr id="47" name="Text Box 1055"/>
        <xdr:cNvSpPr txBox="1">
          <a:spLocks noChangeArrowheads="1"/>
        </xdr:cNvSpPr>
      </xdr:nvSpPr>
      <xdr:spPr>
        <a:xfrm>
          <a:off x="495300" y="1304925"/>
          <a:ext cx="76200" cy="2209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14</xdr:row>
      <xdr:rowOff>76200</xdr:rowOff>
    </xdr:to>
    <xdr:sp macro="" textlink="">
      <xdr:nvSpPr>
        <xdr:cNvPr id="48" name="Text Box 1056"/>
        <xdr:cNvSpPr txBox="1">
          <a:spLocks noChangeArrowheads="1"/>
        </xdr:cNvSpPr>
      </xdr:nvSpPr>
      <xdr:spPr>
        <a:xfrm>
          <a:off x="495300" y="1304925"/>
          <a:ext cx="76200" cy="2209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14</xdr:row>
      <xdr:rowOff>76200</xdr:rowOff>
    </xdr:to>
    <xdr:sp macro="" textlink="">
      <xdr:nvSpPr>
        <xdr:cNvPr id="49" name="Text Box 1057"/>
        <xdr:cNvSpPr txBox="1">
          <a:spLocks noChangeArrowheads="1"/>
        </xdr:cNvSpPr>
      </xdr:nvSpPr>
      <xdr:spPr>
        <a:xfrm>
          <a:off x="495300" y="1304925"/>
          <a:ext cx="76200" cy="2209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18</xdr:row>
      <xdr:rowOff>114300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495300" y="1304925"/>
          <a:ext cx="76200" cy="3314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18</xdr:row>
      <xdr:rowOff>114300</xdr:rowOff>
    </xdr:to>
    <xdr:sp macro="" textlink="">
      <xdr:nvSpPr>
        <xdr:cNvPr id="51" name="Text Box 2"/>
        <xdr:cNvSpPr txBox="1">
          <a:spLocks noChangeArrowheads="1"/>
        </xdr:cNvSpPr>
      </xdr:nvSpPr>
      <xdr:spPr>
        <a:xfrm>
          <a:off x="495300" y="1304925"/>
          <a:ext cx="76200" cy="3314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18</xdr:row>
      <xdr:rowOff>114300</xdr:rowOff>
    </xdr:to>
    <xdr:sp macro="" textlink="">
      <xdr:nvSpPr>
        <xdr:cNvPr id="52" name="Text Box 3"/>
        <xdr:cNvSpPr txBox="1">
          <a:spLocks noChangeArrowheads="1"/>
        </xdr:cNvSpPr>
      </xdr:nvSpPr>
      <xdr:spPr>
        <a:xfrm>
          <a:off x="495300" y="1304925"/>
          <a:ext cx="76200" cy="3314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18</xdr:row>
      <xdr:rowOff>114300</xdr:rowOff>
    </xdr:to>
    <xdr:sp macro="" textlink="">
      <xdr:nvSpPr>
        <xdr:cNvPr id="53" name="Text Box 4"/>
        <xdr:cNvSpPr txBox="1">
          <a:spLocks noChangeArrowheads="1"/>
        </xdr:cNvSpPr>
      </xdr:nvSpPr>
      <xdr:spPr>
        <a:xfrm>
          <a:off x="495300" y="1304925"/>
          <a:ext cx="76200" cy="3314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18</xdr:row>
      <xdr:rowOff>114300</xdr:rowOff>
    </xdr:to>
    <xdr:sp macro="" textlink="">
      <xdr:nvSpPr>
        <xdr:cNvPr id="54" name="Text Box 5"/>
        <xdr:cNvSpPr txBox="1">
          <a:spLocks noChangeArrowheads="1"/>
        </xdr:cNvSpPr>
      </xdr:nvSpPr>
      <xdr:spPr>
        <a:xfrm>
          <a:off x="495300" y="1304925"/>
          <a:ext cx="76200" cy="3314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18</xdr:row>
      <xdr:rowOff>114300</xdr:rowOff>
    </xdr:to>
    <xdr:sp macro="" textlink="">
      <xdr:nvSpPr>
        <xdr:cNvPr id="55" name="Text Box 6"/>
        <xdr:cNvSpPr txBox="1">
          <a:spLocks noChangeArrowheads="1"/>
        </xdr:cNvSpPr>
      </xdr:nvSpPr>
      <xdr:spPr>
        <a:xfrm>
          <a:off x="495300" y="1304925"/>
          <a:ext cx="76200" cy="3314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114300</xdr:rowOff>
    </xdr:to>
    <xdr:sp macro="" textlink="">
      <xdr:nvSpPr>
        <xdr:cNvPr id="56" name="Text Box 1052"/>
        <xdr:cNvSpPr txBox="1">
          <a:spLocks noChangeArrowheads="1"/>
        </xdr:cNvSpPr>
      </xdr:nvSpPr>
      <xdr:spPr>
        <a:xfrm>
          <a:off x="495300" y="1304925"/>
          <a:ext cx="76200" cy="2514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114300</xdr:rowOff>
    </xdr:to>
    <xdr:sp macro="" textlink="">
      <xdr:nvSpPr>
        <xdr:cNvPr id="57" name="Text Box 1053"/>
        <xdr:cNvSpPr txBox="1">
          <a:spLocks noChangeArrowheads="1"/>
        </xdr:cNvSpPr>
      </xdr:nvSpPr>
      <xdr:spPr>
        <a:xfrm>
          <a:off x="495300" y="1304925"/>
          <a:ext cx="76200" cy="2514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114300</xdr:rowOff>
    </xdr:to>
    <xdr:sp macro="" textlink="">
      <xdr:nvSpPr>
        <xdr:cNvPr id="58" name="Text Box 1054"/>
        <xdr:cNvSpPr txBox="1">
          <a:spLocks noChangeArrowheads="1"/>
        </xdr:cNvSpPr>
      </xdr:nvSpPr>
      <xdr:spPr>
        <a:xfrm>
          <a:off x="495300" y="1304925"/>
          <a:ext cx="76200" cy="2514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114300</xdr:rowOff>
    </xdr:to>
    <xdr:sp macro="" textlink="">
      <xdr:nvSpPr>
        <xdr:cNvPr id="59" name="Text Box 1055"/>
        <xdr:cNvSpPr txBox="1">
          <a:spLocks noChangeArrowheads="1"/>
        </xdr:cNvSpPr>
      </xdr:nvSpPr>
      <xdr:spPr>
        <a:xfrm>
          <a:off x="495300" y="1304925"/>
          <a:ext cx="76200" cy="2514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114300</xdr:rowOff>
    </xdr:to>
    <xdr:sp macro="" textlink="">
      <xdr:nvSpPr>
        <xdr:cNvPr id="60" name="Text Box 1056"/>
        <xdr:cNvSpPr txBox="1">
          <a:spLocks noChangeArrowheads="1"/>
        </xdr:cNvSpPr>
      </xdr:nvSpPr>
      <xdr:spPr>
        <a:xfrm>
          <a:off x="495300" y="1304925"/>
          <a:ext cx="76200" cy="2514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15</xdr:row>
      <xdr:rowOff>114300</xdr:rowOff>
    </xdr:to>
    <xdr:sp macro="" textlink="">
      <xdr:nvSpPr>
        <xdr:cNvPr id="61" name="Text Box 1057"/>
        <xdr:cNvSpPr txBox="1">
          <a:spLocks noChangeArrowheads="1"/>
        </xdr:cNvSpPr>
      </xdr:nvSpPr>
      <xdr:spPr>
        <a:xfrm>
          <a:off x="495300" y="1304925"/>
          <a:ext cx="76200" cy="2514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285750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95300" y="1438275"/>
          <a:ext cx="76200" cy="1857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285750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95300" y="1438275"/>
          <a:ext cx="76200" cy="1857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285750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495300" y="1438275"/>
          <a:ext cx="76200" cy="1857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285750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495300" y="1438275"/>
          <a:ext cx="76200" cy="1857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285750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495300" y="1438275"/>
          <a:ext cx="76200" cy="1857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285750</xdr:rowOff>
    </xdr:to>
    <xdr:sp macro="" textlink="">
      <xdr:nvSpPr>
        <xdr:cNvPr id="7" name="Text Box 6"/>
        <xdr:cNvSpPr txBox="1">
          <a:spLocks noChangeArrowheads="1"/>
        </xdr:cNvSpPr>
      </xdr:nvSpPr>
      <xdr:spPr>
        <a:xfrm>
          <a:off x="495300" y="1438275"/>
          <a:ext cx="76200" cy="1857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190500</xdr:rowOff>
    </xdr:to>
    <xdr:sp macro="" textlink="">
      <xdr:nvSpPr>
        <xdr:cNvPr id="8" name="Text Box 1052"/>
        <xdr:cNvSpPr txBox="1">
          <a:spLocks noChangeArrowheads="1"/>
        </xdr:cNvSpPr>
      </xdr:nvSpPr>
      <xdr:spPr>
        <a:xfrm>
          <a:off x="495300" y="1438275"/>
          <a:ext cx="76200" cy="144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190500</xdr:rowOff>
    </xdr:to>
    <xdr:sp macro="" textlink="">
      <xdr:nvSpPr>
        <xdr:cNvPr id="9" name="Text Box 1053"/>
        <xdr:cNvSpPr txBox="1">
          <a:spLocks noChangeArrowheads="1"/>
        </xdr:cNvSpPr>
      </xdr:nvSpPr>
      <xdr:spPr>
        <a:xfrm>
          <a:off x="495300" y="1438275"/>
          <a:ext cx="76200" cy="144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190500</xdr:rowOff>
    </xdr:to>
    <xdr:sp macro="" textlink="">
      <xdr:nvSpPr>
        <xdr:cNvPr id="10" name="Text Box 1054"/>
        <xdr:cNvSpPr txBox="1">
          <a:spLocks noChangeArrowheads="1"/>
        </xdr:cNvSpPr>
      </xdr:nvSpPr>
      <xdr:spPr>
        <a:xfrm>
          <a:off x="495300" y="1438275"/>
          <a:ext cx="76200" cy="144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190500</xdr:rowOff>
    </xdr:to>
    <xdr:sp macro="" textlink="">
      <xdr:nvSpPr>
        <xdr:cNvPr id="11" name="Text Box 1055"/>
        <xdr:cNvSpPr txBox="1">
          <a:spLocks noChangeArrowheads="1"/>
        </xdr:cNvSpPr>
      </xdr:nvSpPr>
      <xdr:spPr>
        <a:xfrm>
          <a:off x="495300" y="1438275"/>
          <a:ext cx="76200" cy="144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190500</xdr:rowOff>
    </xdr:to>
    <xdr:sp macro="" textlink="">
      <xdr:nvSpPr>
        <xdr:cNvPr id="12" name="Text Box 1056"/>
        <xdr:cNvSpPr txBox="1">
          <a:spLocks noChangeArrowheads="1"/>
        </xdr:cNvSpPr>
      </xdr:nvSpPr>
      <xdr:spPr>
        <a:xfrm>
          <a:off x="495300" y="1438275"/>
          <a:ext cx="76200" cy="144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190500</xdr:rowOff>
    </xdr:to>
    <xdr:sp macro="" textlink="">
      <xdr:nvSpPr>
        <xdr:cNvPr id="13" name="Text Box 1057"/>
        <xdr:cNvSpPr txBox="1">
          <a:spLocks noChangeArrowheads="1"/>
        </xdr:cNvSpPr>
      </xdr:nvSpPr>
      <xdr:spPr>
        <a:xfrm>
          <a:off x="495300" y="1438275"/>
          <a:ext cx="76200" cy="1447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285750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495300" y="1438275"/>
          <a:ext cx="76200" cy="217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285750</xdr:rowOff>
    </xdr:to>
    <xdr:sp macro="" textlink="">
      <xdr:nvSpPr>
        <xdr:cNvPr id="15" name="Text Box 2"/>
        <xdr:cNvSpPr txBox="1">
          <a:spLocks noChangeArrowheads="1"/>
        </xdr:cNvSpPr>
      </xdr:nvSpPr>
      <xdr:spPr>
        <a:xfrm>
          <a:off x="495300" y="1438275"/>
          <a:ext cx="76200" cy="217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285750</xdr:rowOff>
    </xdr:to>
    <xdr:sp macro="" textlink="">
      <xdr:nvSpPr>
        <xdr:cNvPr id="16" name="Text Box 3"/>
        <xdr:cNvSpPr txBox="1">
          <a:spLocks noChangeArrowheads="1"/>
        </xdr:cNvSpPr>
      </xdr:nvSpPr>
      <xdr:spPr>
        <a:xfrm>
          <a:off x="495300" y="1438275"/>
          <a:ext cx="76200" cy="217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285750</xdr:rowOff>
    </xdr:to>
    <xdr:sp macro="" textlink="">
      <xdr:nvSpPr>
        <xdr:cNvPr id="17" name="Text Box 4"/>
        <xdr:cNvSpPr txBox="1">
          <a:spLocks noChangeArrowheads="1"/>
        </xdr:cNvSpPr>
      </xdr:nvSpPr>
      <xdr:spPr>
        <a:xfrm>
          <a:off x="495300" y="1438275"/>
          <a:ext cx="76200" cy="217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285750</xdr:rowOff>
    </xdr:to>
    <xdr:sp macro="" textlink="">
      <xdr:nvSpPr>
        <xdr:cNvPr id="18" name="Text Box 5"/>
        <xdr:cNvSpPr txBox="1">
          <a:spLocks noChangeArrowheads="1"/>
        </xdr:cNvSpPr>
      </xdr:nvSpPr>
      <xdr:spPr>
        <a:xfrm>
          <a:off x="495300" y="1438275"/>
          <a:ext cx="76200" cy="217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285750</xdr:rowOff>
    </xdr:to>
    <xdr:sp macro="" textlink="">
      <xdr:nvSpPr>
        <xdr:cNvPr id="19" name="Text Box 6"/>
        <xdr:cNvSpPr txBox="1">
          <a:spLocks noChangeArrowheads="1"/>
        </xdr:cNvSpPr>
      </xdr:nvSpPr>
      <xdr:spPr>
        <a:xfrm>
          <a:off x="495300" y="1438275"/>
          <a:ext cx="76200" cy="217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85725</xdr:rowOff>
    </xdr:to>
    <xdr:sp macro="" textlink="">
      <xdr:nvSpPr>
        <xdr:cNvPr id="20" name="Text Box 1052"/>
        <xdr:cNvSpPr txBox="1">
          <a:spLocks noChangeArrowheads="1"/>
        </xdr:cNvSpPr>
      </xdr:nvSpPr>
      <xdr:spPr>
        <a:xfrm>
          <a:off x="495300" y="1438275"/>
          <a:ext cx="76200" cy="1657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85725</xdr:rowOff>
    </xdr:to>
    <xdr:sp macro="" textlink="">
      <xdr:nvSpPr>
        <xdr:cNvPr id="21" name="Text Box 1053"/>
        <xdr:cNvSpPr txBox="1">
          <a:spLocks noChangeArrowheads="1"/>
        </xdr:cNvSpPr>
      </xdr:nvSpPr>
      <xdr:spPr>
        <a:xfrm>
          <a:off x="495300" y="1438275"/>
          <a:ext cx="76200" cy="1657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85725</xdr:rowOff>
    </xdr:to>
    <xdr:sp macro="" textlink="">
      <xdr:nvSpPr>
        <xdr:cNvPr id="22" name="Text Box 1054"/>
        <xdr:cNvSpPr txBox="1">
          <a:spLocks noChangeArrowheads="1"/>
        </xdr:cNvSpPr>
      </xdr:nvSpPr>
      <xdr:spPr>
        <a:xfrm>
          <a:off x="495300" y="1438275"/>
          <a:ext cx="76200" cy="1657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85725</xdr:rowOff>
    </xdr:to>
    <xdr:sp macro="" textlink="">
      <xdr:nvSpPr>
        <xdr:cNvPr id="23" name="Text Box 1055"/>
        <xdr:cNvSpPr txBox="1">
          <a:spLocks noChangeArrowheads="1"/>
        </xdr:cNvSpPr>
      </xdr:nvSpPr>
      <xdr:spPr>
        <a:xfrm>
          <a:off x="495300" y="1438275"/>
          <a:ext cx="76200" cy="1657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85725</xdr:rowOff>
    </xdr:to>
    <xdr:sp macro="" textlink="">
      <xdr:nvSpPr>
        <xdr:cNvPr id="24" name="Text Box 1056"/>
        <xdr:cNvSpPr txBox="1">
          <a:spLocks noChangeArrowheads="1"/>
        </xdr:cNvSpPr>
      </xdr:nvSpPr>
      <xdr:spPr>
        <a:xfrm>
          <a:off x="495300" y="1438275"/>
          <a:ext cx="76200" cy="1657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85725</xdr:rowOff>
    </xdr:to>
    <xdr:sp macro="" textlink="">
      <xdr:nvSpPr>
        <xdr:cNvPr id="25" name="Text Box 1057"/>
        <xdr:cNvSpPr txBox="1">
          <a:spLocks noChangeArrowheads="1"/>
        </xdr:cNvSpPr>
      </xdr:nvSpPr>
      <xdr:spPr>
        <a:xfrm>
          <a:off x="495300" y="1438275"/>
          <a:ext cx="76200" cy="1657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66675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495300" y="1438275"/>
          <a:ext cx="76200" cy="1952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66675</xdr:rowOff>
    </xdr:to>
    <xdr:sp macro="" textlink="">
      <xdr:nvSpPr>
        <xdr:cNvPr id="27" name="Text Box 2"/>
        <xdr:cNvSpPr txBox="1">
          <a:spLocks noChangeArrowheads="1"/>
        </xdr:cNvSpPr>
      </xdr:nvSpPr>
      <xdr:spPr>
        <a:xfrm>
          <a:off x="495300" y="1438275"/>
          <a:ext cx="76200" cy="1952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66675</xdr:rowOff>
    </xdr:to>
    <xdr:sp macro="" textlink="">
      <xdr:nvSpPr>
        <xdr:cNvPr id="28" name="Text Box 3"/>
        <xdr:cNvSpPr txBox="1">
          <a:spLocks noChangeArrowheads="1"/>
        </xdr:cNvSpPr>
      </xdr:nvSpPr>
      <xdr:spPr>
        <a:xfrm>
          <a:off x="495300" y="1438275"/>
          <a:ext cx="76200" cy="1952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66675</xdr:rowOff>
    </xdr:to>
    <xdr:sp macro="" textlink="">
      <xdr:nvSpPr>
        <xdr:cNvPr id="29" name="Text Box 4"/>
        <xdr:cNvSpPr txBox="1">
          <a:spLocks noChangeArrowheads="1"/>
        </xdr:cNvSpPr>
      </xdr:nvSpPr>
      <xdr:spPr>
        <a:xfrm>
          <a:off x="495300" y="1438275"/>
          <a:ext cx="76200" cy="1952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66675</xdr:rowOff>
    </xdr:to>
    <xdr:sp macro="" textlink="">
      <xdr:nvSpPr>
        <xdr:cNvPr id="30" name="Text Box 5"/>
        <xdr:cNvSpPr txBox="1">
          <a:spLocks noChangeArrowheads="1"/>
        </xdr:cNvSpPr>
      </xdr:nvSpPr>
      <xdr:spPr>
        <a:xfrm>
          <a:off x="495300" y="1438275"/>
          <a:ext cx="76200" cy="1952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66675</xdr:rowOff>
    </xdr:to>
    <xdr:sp macro="" textlink="">
      <xdr:nvSpPr>
        <xdr:cNvPr id="31" name="Text Box 6"/>
        <xdr:cNvSpPr txBox="1">
          <a:spLocks noChangeArrowheads="1"/>
        </xdr:cNvSpPr>
      </xdr:nvSpPr>
      <xdr:spPr>
        <a:xfrm>
          <a:off x="495300" y="1438275"/>
          <a:ext cx="76200" cy="1952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266700</xdr:rowOff>
    </xdr:to>
    <xdr:sp macro="" textlink="">
      <xdr:nvSpPr>
        <xdr:cNvPr id="32" name="Text Box 1052"/>
        <xdr:cNvSpPr txBox="1">
          <a:spLocks noChangeArrowheads="1"/>
        </xdr:cNvSpPr>
      </xdr:nvSpPr>
      <xdr:spPr>
        <a:xfrm>
          <a:off x="495300" y="1438275"/>
          <a:ext cx="76200" cy="1524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266700</xdr:rowOff>
    </xdr:to>
    <xdr:sp macro="" textlink="">
      <xdr:nvSpPr>
        <xdr:cNvPr id="33" name="Text Box 1053"/>
        <xdr:cNvSpPr txBox="1">
          <a:spLocks noChangeArrowheads="1"/>
        </xdr:cNvSpPr>
      </xdr:nvSpPr>
      <xdr:spPr>
        <a:xfrm>
          <a:off x="495300" y="1438275"/>
          <a:ext cx="76200" cy="1524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266700</xdr:rowOff>
    </xdr:to>
    <xdr:sp macro="" textlink="">
      <xdr:nvSpPr>
        <xdr:cNvPr id="34" name="Text Box 1054"/>
        <xdr:cNvSpPr txBox="1">
          <a:spLocks noChangeArrowheads="1"/>
        </xdr:cNvSpPr>
      </xdr:nvSpPr>
      <xdr:spPr>
        <a:xfrm>
          <a:off x="495300" y="1438275"/>
          <a:ext cx="76200" cy="1524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266700</xdr:rowOff>
    </xdr:to>
    <xdr:sp macro="" textlink="">
      <xdr:nvSpPr>
        <xdr:cNvPr id="35" name="Text Box 1055"/>
        <xdr:cNvSpPr txBox="1">
          <a:spLocks noChangeArrowheads="1"/>
        </xdr:cNvSpPr>
      </xdr:nvSpPr>
      <xdr:spPr>
        <a:xfrm>
          <a:off x="495300" y="1438275"/>
          <a:ext cx="76200" cy="1524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266700</xdr:rowOff>
    </xdr:to>
    <xdr:sp macro="" textlink="">
      <xdr:nvSpPr>
        <xdr:cNvPr id="36" name="Text Box 1056"/>
        <xdr:cNvSpPr txBox="1">
          <a:spLocks noChangeArrowheads="1"/>
        </xdr:cNvSpPr>
      </xdr:nvSpPr>
      <xdr:spPr>
        <a:xfrm>
          <a:off x="495300" y="1438275"/>
          <a:ext cx="76200" cy="1524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10</xdr:row>
      <xdr:rowOff>266700</xdr:rowOff>
    </xdr:to>
    <xdr:sp macro="" textlink="">
      <xdr:nvSpPr>
        <xdr:cNvPr id="37" name="Text Box 1057"/>
        <xdr:cNvSpPr txBox="1">
          <a:spLocks noChangeArrowheads="1"/>
        </xdr:cNvSpPr>
      </xdr:nvSpPr>
      <xdr:spPr>
        <a:xfrm>
          <a:off x="495300" y="1438275"/>
          <a:ext cx="76200" cy="1524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400050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495300" y="1438275"/>
          <a:ext cx="76200" cy="2286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400050</xdr:rowOff>
    </xdr:to>
    <xdr:sp macro="" textlink="">
      <xdr:nvSpPr>
        <xdr:cNvPr id="39" name="Text Box 2"/>
        <xdr:cNvSpPr txBox="1">
          <a:spLocks noChangeArrowheads="1"/>
        </xdr:cNvSpPr>
      </xdr:nvSpPr>
      <xdr:spPr>
        <a:xfrm>
          <a:off x="495300" y="1438275"/>
          <a:ext cx="76200" cy="2286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400050</xdr:rowOff>
    </xdr:to>
    <xdr:sp macro="" textlink="">
      <xdr:nvSpPr>
        <xdr:cNvPr id="40" name="Text Box 3"/>
        <xdr:cNvSpPr txBox="1">
          <a:spLocks noChangeArrowheads="1"/>
        </xdr:cNvSpPr>
      </xdr:nvSpPr>
      <xdr:spPr>
        <a:xfrm>
          <a:off x="495300" y="1438275"/>
          <a:ext cx="76200" cy="2286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400050</xdr:rowOff>
    </xdr:to>
    <xdr:sp macro="" textlink="">
      <xdr:nvSpPr>
        <xdr:cNvPr id="41" name="Text Box 4"/>
        <xdr:cNvSpPr txBox="1">
          <a:spLocks noChangeArrowheads="1"/>
        </xdr:cNvSpPr>
      </xdr:nvSpPr>
      <xdr:spPr>
        <a:xfrm>
          <a:off x="495300" y="1438275"/>
          <a:ext cx="76200" cy="2286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400050</xdr:rowOff>
    </xdr:to>
    <xdr:sp macro="" textlink="">
      <xdr:nvSpPr>
        <xdr:cNvPr id="42" name="Text Box 5"/>
        <xdr:cNvSpPr txBox="1">
          <a:spLocks noChangeArrowheads="1"/>
        </xdr:cNvSpPr>
      </xdr:nvSpPr>
      <xdr:spPr>
        <a:xfrm>
          <a:off x="495300" y="1438275"/>
          <a:ext cx="76200" cy="2286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12</xdr:row>
      <xdr:rowOff>400050</xdr:rowOff>
    </xdr:to>
    <xdr:sp macro="" textlink="">
      <xdr:nvSpPr>
        <xdr:cNvPr id="43" name="Text Box 6"/>
        <xdr:cNvSpPr txBox="1">
          <a:spLocks noChangeArrowheads="1"/>
        </xdr:cNvSpPr>
      </xdr:nvSpPr>
      <xdr:spPr>
        <a:xfrm>
          <a:off x="495300" y="1438275"/>
          <a:ext cx="76200" cy="2286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171450</xdr:rowOff>
    </xdr:to>
    <xdr:sp macro="" textlink="">
      <xdr:nvSpPr>
        <xdr:cNvPr id="44" name="Text Box 1052"/>
        <xdr:cNvSpPr txBox="1">
          <a:spLocks noChangeArrowheads="1"/>
        </xdr:cNvSpPr>
      </xdr:nvSpPr>
      <xdr:spPr>
        <a:xfrm>
          <a:off x="495300" y="1438275"/>
          <a:ext cx="76200" cy="1743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171450</xdr:rowOff>
    </xdr:to>
    <xdr:sp macro="" textlink="">
      <xdr:nvSpPr>
        <xdr:cNvPr id="45" name="Text Box 1053"/>
        <xdr:cNvSpPr txBox="1">
          <a:spLocks noChangeArrowheads="1"/>
        </xdr:cNvSpPr>
      </xdr:nvSpPr>
      <xdr:spPr>
        <a:xfrm>
          <a:off x="495300" y="1438275"/>
          <a:ext cx="76200" cy="1743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171450</xdr:rowOff>
    </xdr:to>
    <xdr:sp macro="" textlink="">
      <xdr:nvSpPr>
        <xdr:cNvPr id="46" name="Text Box 1054"/>
        <xdr:cNvSpPr txBox="1">
          <a:spLocks noChangeArrowheads="1"/>
        </xdr:cNvSpPr>
      </xdr:nvSpPr>
      <xdr:spPr>
        <a:xfrm>
          <a:off x="495300" y="1438275"/>
          <a:ext cx="76200" cy="1743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171450</xdr:rowOff>
    </xdr:to>
    <xdr:sp macro="" textlink="">
      <xdr:nvSpPr>
        <xdr:cNvPr id="47" name="Text Box 1055"/>
        <xdr:cNvSpPr txBox="1">
          <a:spLocks noChangeArrowheads="1"/>
        </xdr:cNvSpPr>
      </xdr:nvSpPr>
      <xdr:spPr>
        <a:xfrm>
          <a:off x="495300" y="1438275"/>
          <a:ext cx="76200" cy="1743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171450</xdr:rowOff>
    </xdr:to>
    <xdr:sp macro="" textlink="">
      <xdr:nvSpPr>
        <xdr:cNvPr id="48" name="Text Box 1056"/>
        <xdr:cNvSpPr txBox="1">
          <a:spLocks noChangeArrowheads="1"/>
        </xdr:cNvSpPr>
      </xdr:nvSpPr>
      <xdr:spPr>
        <a:xfrm>
          <a:off x="495300" y="1438275"/>
          <a:ext cx="76200" cy="1743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6</xdr:row>
      <xdr:rowOff>0</xdr:rowOff>
    </xdr:from>
    <xdr:to>
      <xdr:col>0</xdr:col>
      <xdr:colOff>571500</xdr:colOff>
      <xdr:row>11</xdr:row>
      <xdr:rowOff>171450</xdr:rowOff>
    </xdr:to>
    <xdr:sp macro="" textlink="">
      <xdr:nvSpPr>
        <xdr:cNvPr id="49" name="Text Box 1057"/>
        <xdr:cNvSpPr txBox="1">
          <a:spLocks noChangeArrowheads="1"/>
        </xdr:cNvSpPr>
      </xdr:nvSpPr>
      <xdr:spPr>
        <a:xfrm>
          <a:off x="495300" y="1438275"/>
          <a:ext cx="76200" cy="1743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0"/>
  <sheetViews>
    <sheetView showZeros="0" tabSelected="1" workbookViewId="0">
      <selection activeCell="F65" sqref="F65"/>
    </sheetView>
  </sheetViews>
  <sheetFormatPr defaultColWidth="7.875" defaultRowHeight="14.25"/>
  <cols>
    <col min="1" max="1" width="42.5" style="1" customWidth="1"/>
    <col min="2" max="2" width="14.25" style="2" customWidth="1"/>
    <col min="3" max="3" width="12.625" style="2" customWidth="1"/>
    <col min="4" max="4" width="14.125" style="2" customWidth="1"/>
    <col min="5" max="5" width="10.125" style="2" customWidth="1"/>
    <col min="6" max="6" width="12" style="2" customWidth="1"/>
    <col min="7" max="7" width="9.5" style="2" customWidth="1"/>
    <col min="8" max="8" width="10" style="2" customWidth="1"/>
    <col min="9" max="9" width="10.5" style="35" customWidth="1"/>
    <col min="10" max="10" width="35.25" style="1" customWidth="1"/>
    <col min="11" max="11" width="11" style="4" customWidth="1"/>
    <col min="12" max="13" width="10.25" style="2" customWidth="1"/>
    <col min="14" max="15" width="10" style="4" customWidth="1"/>
    <col min="16" max="16" width="11.75" style="4" customWidth="1"/>
    <col min="17" max="17" width="9.375" style="1" hidden="1" customWidth="1"/>
    <col min="18" max="18" width="26.875" style="1" customWidth="1"/>
    <col min="19" max="19" width="9.5" style="1" bestFit="1" customWidth="1"/>
    <col min="20" max="16384" width="7.875" style="1"/>
  </cols>
  <sheetData>
    <row r="1" spans="1:18">
      <c r="A1" s="1" t="s">
        <v>18</v>
      </c>
    </row>
    <row r="2" spans="1:18" s="5" customFormat="1" ht="28.5">
      <c r="A2" s="236" t="s">
        <v>246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8" s="6" customFormat="1" ht="13.5">
      <c r="A3" s="6" t="s">
        <v>19</v>
      </c>
      <c r="B3" s="237" t="s">
        <v>247</v>
      </c>
      <c r="C3" s="237"/>
      <c r="D3" s="237"/>
      <c r="E3" s="237"/>
      <c r="F3" s="237"/>
      <c r="G3" s="237"/>
      <c r="H3" s="237"/>
      <c r="I3" s="237"/>
      <c r="J3" s="237"/>
      <c r="K3" s="7"/>
      <c r="L3" s="8"/>
      <c r="M3" s="8"/>
      <c r="N3" s="7"/>
      <c r="O3" s="201"/>
      <c r="P3" s="9" t="s">
        <v>0</v>
      </c>
    </row>
    <row r="4" spans="1:18" ht="13.5">
      <c r="A4" s="238" t="s">
        <v>1</v>
      </c>
      <c r="B4" s="238"/>
      <c r="C4" s="238"/>
      <c r="D4" s="238"/>
      <c r="E4" s="238"/>
      <c r="F4" s="238"/>
      <c r="G4" s="239"/>
      <c r="H4" s="239"/>
      <c r="I4" s="239"/>
      <c r="J4" s="238" t="s">
        <v>2</v>
      </c>
      <c r="K4" s="238"/>
      <c r="L4" s="238"/>
      <c r="M4" s="238"/>
      <c r="N4" s="238"/>
      <c r="O4" s="238"/>
      <c r="P4" s="238"/>
    </row>
    <row r="5" spans="1:18" s="10" customFormat="1" ht="22.5" customHeight="1">
      <c r="A5" s="234" t="s">
        <v>3</v>
      </c>
      <c r="B5" s="234" t="s">
        <v>20</v>
      </c>
      <c r="C5" s="234" t="s">
        <v>21</v>
      </c>
      <c r="D5" s="234" t="s">
        <v>22</v>
      </c>
      <c r="E5" s="240" t="s">
        <v>4</v>
      </c>
      <c r="F5" s="241"/>
      <c r="G5" s="242"/>
      <c r="H5" s="234" t="s">
        <v>5</v>
      </c>
      <c r="I5" s="243" t="s">
        <v>6</v>
      </c>
      <c r="J5" s="234" t="s">
        <v>7</v>
      </c>
      <c r="K5" s="234" t="s">
        <v>21</v>
      </c>
      <c r="L5" s="234" t="s">
        <v>22</v>
      </c>
      <c r="M5" s="240" t="s">
        <v>4</v>
      </c>
      <c r="N5" s="241"/>
      <c r="O5" s="242"/>
      <c r="P5" s="234" t="s">
        <v>5</v>
      </c>
      <c r="R5" s="37"/>
    </row>
    <row r="6" spans="1:18" s="10" customFormat="1" ht="33" customHeight="1">
      <c r="A6" s="235"/>
      <c r="B6" s="235"/>
      <c r="C6" s="235"/>
      <c r="D6" s="235"/>
      <c r="E6" s="36" t="s">
        <v>206</v>
      </c>
      <c r="F6" s="36" t="s">
        <v>243</v>
      </c>
      <c r="G6" s="36" t="s">
        <v>244</v>
      </c>
      <c r="H6" s="235"/>
      <c r="I6" s="244"/>
      <c r="J6" s="235"/>
      <c r="K6" s="235"/>
      <c r="L6" s="235"/>
      <c r="M6" s="36" t="s">
        <v>206</v>
      </c>
      <c r="N6" s="36" t="s">
        <v>243</v>
      </c>
      <c r="O6" s="36" t="s">
        <v>244</v>
      </c>
      <c r="P6" s="235"/>
      <c r="R6" s="37"/>
    </row>
    <row r="7" spans="1:18" ht="13.5">
      <c r="A7" s="38" t="s">
        <v>23</v>
      </c>
      <c r="B7" s="12">
        <f>B8+B26</f>
        <v>309267</v>
      </c>
      <c r="C7" s="12">
        <f>C8+C26</f>
        <v>325854</v>
      </c>
      <c r="D7" s="12">
        <f>D8+D26</f>
        <v>188632</v>
      </c>
      <c r="E7" s="12">
        <f>F7+G7</f>
        <v>-26590.423999999992</v>
      </c>
      <c r="F7" s="39">
        <f>F8+F26</f>
        <v>-23265.423999999992</v>
      </c>
      <c r="G7" s="39">
        <f>G8+G26</f>
        <v>-3325</v>
      </c>
      <c r="H7" s="13">
        <f>SUM(H8,H26)</f>
        <v>299263.576</v>
      </c>
      <c r="I7" s="40">
        <f>(H7-B7)/B7*100</f>
        <v>-3.2345591349869203</v>
      </c>
      <c r="J7" s="38" t="s">
        <v>24</v>
      </c>
      <c r="K7" s="13">
        <f>SUM(K8:K31)</f>
        <v>647935</v>
      </c>
      <c r="L7" s="13">
        <f>SUM(L8:L31)</f>
        <v>344148</v>
      </c>
      <c r="M7" s="13">
        <f>N7+O7</f>
        <v>62512.642942000006</v>
      </c>
      <c r="N7" s="13">
        <f>SUM(N8:N31)</f>
        <v>54799.378642000011</v>
      </c>
      <c r="O7" s="13">
        <f>SUM(O8:O31)</f>
        <v>7713.2642999999989</v>
      </c>
      <c r="P7" s="41">
        <f>K7+M7</f>
        <v>710447.64294199995</v>
      </c>
      <c r="Q7" s="14"/>
      <c r="R7" s="42"/>
    </row>
    <row r="8" spans="1:18" ht="15">
      <c r="A8" s="19" t="s">
        <v>25</v>
      </c>
      <c r="B8" s="12">
        <f>SUM(B9:B25)</f>
        <v>189405</v>
      </c>
      <c r="C8" s="12">
        <f>SUM(C9:C25)</f>
        <v>214792</v>
      </c>
      <c r="D8" s="12">
        <f>SUM(D9:D25)</f>
        <v>123285</v>
      </c>
      <c r="E8" s="12">
        <f>F8+G8</f>
        <v>-30363.023999999994</v>
      </c>
      <c r="F8" s="12">
        <f>SUM(F9:F25)</f>
        <v>-26983.023999999994</v>
      </c>
      <c r="G8" s="12">
        <f>SUM(G9:G25)</f>
        <v>-3380</v>
      </c>
      <c r="H8" s="13">
        <f>C8+E8</f>
        <v>184428.976</v>
      </c>
      <c r="I8" s="40">
        <f t="shared" ref="I8:I35" si="0">(H8-B8)/B8*100</f>
        <v>-2.6271872442649373</v>
      </c>
      <c r="J8" s="21" t="s">
        <v>26</v>
      </c>
      <c r="K8" s="13">
        <v>90771</v>
      </c>
      <c r="L8" s="20">
        <v>32659</v>
      </c>
      <c r="M8" s="15">
        <f t="shared" ref="M8:M31" si="1">N8+O8</f>
        <v>1917.1634000000004</v>
      </c>
      <c r="N8" s="13">
        <v>507.19340000000022</v>
      </c>
      <c r="O8" s="13">
        <v>1409.97</v>
      </c>
      <c r="P8" s="41">
        <f t="shared" ref="P8:P38" si="2">K8+M8</f>
        <v>92688.163400000005</v>
      </c>
      <c r="R8" s="43"/>
    </row>
    <row r="9" spans="1:18" ht="15">
      <c r="A9" s="44" t="s">
        <v>27</v>
      </c>
      <c r="B9" s="45">
        <v>35180</v>
      </c>
      <c r="C9" s="20">
        <v>36385</v>
      </c>
      <c r="D9" s="20">
        <v>18176</v>
      </c>
      <c r="E9" s="20">
        <f>F9+G9</f>
        <v>-462.32000000000335</v>
      </c>
      <c r="F9" s="46">
        <v>289.67999999999665</v>
      </c>
      <c r="G9" s="208">
        <v>-752</v>
      </c>
      <c r="H9" s="13">
        <f t="shared" ref="H9:H36" si="3">C9+E9</f>
        <v>35922.679999999993</v>
      </c>
      <c r="I9" s="40">
        <f t="shared" si="0"/>
        <v>2.1110858442296561</v>
      </c>
      <c r="J9" s="21" t="s">
        <v>28</v>
      </c>
      <c r="K9" s="13"/>
      <c r="L9" s="20"/>
      <c r="M9" s="15">
        <f t="shared" si="1"/>
        <v>0</v>
      </c>
      <c r="N9" s="13">
        <v>0</v>
      </c>
      <c r="O9" s="13"/>
      <c r="P9" s="41">
        <f t="shared" si="2"/>
        <v>0</v>
      </c>
      <c r="R9" s="43"/>
    </row>
    <row r="10" spans="1:18" ht="15">
      <c r="A10" s="44" t="s">
        <v>29</v>
      </c>
      <c r="B10" s="45">
        <v>17380</v>
      </c>
      <c r="C10" s="20">
        <v>26653</v>
      </c>
      <c r="D10" s="20">
        <v>14859</v>
      </c>
      <c r="E10" s="20">
        <f t="shared" ref="E10:E25" si="4">F10+G10</f>
        <v>-2310.7600000000002</v>
      </c>
      <c r="F10" s="46">
        <v>-557.76000000000022</v>
      </c>
      <c r="G10" s="208">
        <v>-1753</v>
      </c>
      <c r="H10" s="13">
        <f t="shared" si="3"/>
        <v>24342.239999999998</v>
      </c>
      <c r="I10" s="40">
        <f t="shared" si="0"/>
        <v>40.058918296892969</v>
      </c>
      <c r="J10" s="21" t="s">
        <v>30</v>
      </c>
      <c r="K10" s="13">
        <v>1316</v>
      </c>
      <c r="L10" s="20">
        <v>776</v>
      </c>
      <c r="M10" s="15">
        <f t="shared" si="1"/>
        <v>420.96999999999997</v>
      </c>
      <c r="N10" s="13">
        <v>420.96999999999997</v>
      </c>
      <c r="O10" s="13">
        <v>0</v>
      </c>
      <c r="P10" s="41">
        <f t="shared" si="2"/>
        <v>1736.97</v>
      </c>
      <c r="R10" s="43"/>
    </row>
    <row r="11" spans="1:18" ht="15">
      <c r="A11" s="44" t="s">
        <v>31</v>
      </c>
      <c r="B11" s="45">
        <v>145</v>
      </c>
      <c r="C11" s="20"/>
      <c r="D11" s="20"/>
      <c r="E11" s="20">
        <f t="shared" si="4"/>
        <v>0</v>
      </c>
      <c r="F11" s="46">
        <v>0</v>
      </c>
      <c r="G11" s="208"/>
      <c r="H11" s="13">
        <f t="shared" si="3"/>
        <v>0</v>
      </c>
      <c r="I11" s="40">
        <f t="shared" si="0"/>
        <v>-100</v>
      </c>
      <c r="J11" s="47" t="s">
        <v>32</v>
      </c>
      <c r="K11" s="13">
        <v>53404</v>
      </c>
      <c r="L11" s="20">
        <v>30331</v>
      </c>
      <c r="M11" s="15">
        <f t="shared" si="1"/>
        <v>-1829.396</v>
      </c>
      <c r="N11" s="13">
        <v>-2047.396</v>
      </c>
      <c r="O11" s="13">
        <v>218</v>
      </c>
      <c r="P11" s="41">
        <f t="shared" si="2"/>
        <v>51574.603999999999</v>
      </c>
      <c r="R11" s="43"/>
    </row>
    <row r="12" spans="1:18" ht="15">
      <c r="A12" s="44" t="s">
        <v>33</v>
      </c>
      <c r="B12" s="45">
        <v>23216</v>
      </c>
      <c r="C12" s="20">
        <v>27048</v>
      </c>
      <c r="D12" s="20">
        <v>27046</v>
      </c>
      <c r="E12" s="20">
        <f t="shared" si="4"/>
        <v>6401.8400000000038</v>
      </c>
      <c r="F12" s="46">
        <v>2580.8400000000038</v>
      </c>
      <c r="G12" s="208">
        <v>3821</v>
      </c>
      <c r="H12" s="13">
        <f t="shared" si="3"/>
        <v>33449.840000000004</v>
      </c>
      <c r="I12" s="40">
        <f t="shared" si="0"/>
        <v>44.080978635423861</v>
      </c>
      <c r="J12" s="21" t="s">
        <v>34</v>
      </c>
      <c r="K12" s="13">
        <v>60058</v>
      </c>
      <c r="L12" s="20">
        <v>38921</v>
      </c>
      <c r="M12" s="15">
        <f t="shared" si="1"/>
        <v>4345.1039119999996</v>
      </c>
      <c r="N12" s="13">
        <v>1951.1039119999994</v>
      </c>
      <c r="O12" s="13">
        <v>2394</v>
      </c>
      <c r="P12" s="41">
        <f t="shared" si="2"/>
        <v>64403.103911999999</v>
      </c>
      <c r="R12" s="43"/>
    </row>
    <row r="13" spans="1:18" ht="15">
      <c r="A13" s="44" t="s">
        <v>35</v>
      </c>
      <c r="B13" s="45">
        <v>12018</v>
      </c>
      <c r="C13" s="20">
        <v>10415</v>
      </c>
      <c r="D13" s="20">
        <v>3865</v>
      </c>
      <c r="E13" s="20">
        <f t="shared" si="4"/>
        <v>-5093.6399999999994</v>
      </c>
      <c r="F13" s="46">
        <v>-5053.6399999999994</v>
      </c>
      <c r="G13" s="208">
        <v>-40</v>
      </c>
      <c r="H13" s="13">
        <f t="shared" si="3"/>
        <v>5321.3600000000006</v>
      </c>
      <c r="I13" s="40">
        <f t="shared" si="0"/>
        <v>-55.72175070727242</v>
      </c>
      <c r="J13" s="21" t="s">
        <v>36</v>
      </c>
      <c r="K13" s="13">
        <v>2844</v>
      </c>
      <c r="L13" s="20">
        <v>697</v>
      </c>
      <c r="M13" s="15">
        <f t="shared" si="1"/>
        <v>-169.69</v>
      </c>
      <c r="N13" s="48">
        <v>-186.69</v>
      </c>
      <c r="O13" s="48">
        <v>17</v>
      </c>
      <c r="P13" s="41">
        <f t="shared" si="2"/>
        <v>2674.31</v>
      </c>
      <c r="R13" s="43"/>
    </row>
    <row r="14" spans="1:18" ht="15">
      <c r="A14" s="44" t="s">
        <v>37</v>
      </c>
      <c r="B14" s="45"/>
      <c r="C14" s="21"/>
      <c r="D14" s="20">
        <v>8</v>
      </c>
      <c r="E14" s="20">
        <f t="shared" si="4"/>
        <v>8</v>
      </c>
      <c r="F14" s="46"/>
      <c r="G14" s="208">
        <v>8</v>
      </c>
      <c r="H14" s="13">
        <f t="shared" si="3"/>
        <v>8</v>
      </c>
      <c r="I14" s="40"/>
      <c r="J14" s="21" t="s">
        <v>38</v>
      </c>
      <c r="K14" s="13">
        <v>11954</v>
      </c>
      <c r="L14" s="20">
        <v>4839</v>
      </c>
      <c r="M14" s="15">
        <f t="shared" si="1"/>
        <v>-1007.88</v>
      </c>
      <c r="N14" s="48">
        <v>-1011.88</v>
      </c>
      <c r="O14" s="48">
        <v>4</v>
      </c>
      <c r="P14" s="41">
        <f t="shared" si="2"/>
        <v>10946.12</v>
      </c>
      <c r="R14" s="43"/>
    </row>
    <row r="15" spans="1:18" ht="15">
      <c r="A15" s="44" t="s">
        <v>39</v>
      </c>
      <c r="B15" s="45"/>
      <c r="C15" s="21"/>
      <c r="D15" s="20"/>
      <c r="E15" s="20">
        <f t="shared" si="4"/>
        <v>0</v>
      </c>
      <c r="F15" s="46"/>
      <c r="G15" s="208"/>
      <c r="H15" s="13">
        <f t="shared" si="3"/>
        <v>0</v>
      </c>
      <c r="I15" s="40"/>
      <c r="J15" s="21" t="s">
        <v>40</v>
      </c>
      <c r="K15" s="13">
        <v>61442</v>
      </c>
      <c r="L15" s="20">
        <v>40030</v>
      </c>
      <c r="M15" s="15">
        <f t="shared" si="1"/>
        <v>4029.4997199999998</v>
      </c>
      <c r="N15" s="48">
        <v>1191.3907199999999</v>
      </c>
      <c r="O15" s="48">
        <v>2838.1089999999999</v>
      </c>
      <c r="P15" s="41">
        <f t="shared" si="2"/>
        <v>65471.49972</v>
      </c>
      <c r="R15" s="43"/>
    </row>
    <row r="16" spans="1:18" ht="15">
      <c r="A16" s="44" t="s">
        <v>41</v>
      </c>
      <c r="B16" s="45">
        <v>15989</v>
      </c>
      <c r="C16" s="20">
        <v>16140</v>
      </c>
      <c r="D16" s="20">
        <v>10009</v>
      </c>
      <c r="E16" s="20">
        <f t="shared" si="4"/>
        <v>-1295.119999999999</v>
      </c>
      <c r="F16" s="46">
        <v>-855.11999999999898</v>
      </c>
      <c r="G16" s="208">
        <v>-440</v>
      </c>
      <c r="H16" s="13">
        <f t="shared" si="3"/>
        <v>14844.880000000001</v>
      </c>
      <c r="I16" s="40">
        <f t="shared" si="0"/>
        <v>-7.1556695227969165</v>
      </c>
      <c r="J16" s="21" t="s">
        <v>42</v>
      </c>
      <c r="K16" s="13">
        <v>68364</v>
      </c>
      <c r="L16" s="20">
        <v>28798</v>
      </c>
      <c r="M16" s="15">
        <f t="shared" si="1"/>
        <v>-25241.879500000003</v>
      </c>
      <c r="N16" s="48">
        <v>-28739.764800000001</v>
      </c>
      <c r="O16" s="48">
        <v>3497.8852999999999</v>
      </c>
      <c r="P16" s="41">
        <f t="shared" si="2"/>
        <v>43122.120499999997</v>
      </c>
      <c r="R16" s="43"/>
    </row>
    <row r="17" spans="1:19" ht="15">
      <c r="A17" s="44" t="s">
        <v>43</v>
      </c>
      <c r="B17" s="45">
        <v>5658</v>
      </c>
      <c r="C17" s="20">
        <v>7830</v>
      </c>
      <c r="D17" s="20">
        <v>3909</v>
      </c>
      <c r="E17" s="20">
        <f t="shared" si="4"/>
        <v>-1176</v>
      </c>
      <c r="F17" s="46">
        <v>-1226</v>
      </c>
      <c r="G17" s="208">
        <v>50</v>
      </c>
      <c r="H17" s="13">
        <f t="shared" si="3"/>
        <v>6654</v>
      </c>
      <c r="I17" s="40">
        <f t="shared" si="0"/>
        <v>17.6033934252386</v>
      </c>
      <c r="J17" s="21" t="s">
        <v>44</v>
      </c>
      <c r="K17" s="13">
        <v>3635</v>
      </c>
      <c r="L17" s="20">
        <v>1446</v>
      </c>
      <c r="M17" s="15">
        <f t="shared" si="1"/>
        <v>-139.21898999999996</v>
      </c>
      <c r="N17" s="48">
        <v>-326.01898999999997</v>
      </c>
      <c r="O17" s="48">
        <v>186.8</v>
      </c>
      <c r="P17" s="41">
        <f t="shared" si="2"/>
        <v>3495.7810100000002</v>
      </c>
      <c r="R17" s="43"/>
    </row>
    <row r="18" spans="1:19" ht="15">
      <c r="A18" s="44" t="s">
        <v>45</v>
      </c>
      <c r="B18" s="45">
        <v>3976</v>
      </c>
      <c r="C18" s="20">
        <v>5530</v>
      </c>
      <c r="D18" s="20">
        <v>2948</v>
      </c>
      <c r="E18" s="20">
        <f t="shared" si="4"/>
        <v>-1348.8799999999997</v>
      </c>
      <c r="F18" s="46">
        <v>-1548.8799999999997</v>
      </c>
      <c r="G18" s="208">
        <v>200</v>
      </c>
      <c r="H18" s="13">
        <f t="shared" si="3"/>
        <v>4181.1200000000008</v>
      </c>
      <c r="I18" s="40">
        <f t="shared" si="0"/>
        <v>5.1589537223340241</v>
      </c>
      <c r="J18" s="49" t="s">
        <v>46</v>
      </c>
      <c r="K18" s="13">
        <v>61364</v>
      </c>
      <c r="L18" s="20">
        <v>42425</v>
      </c>
      <c r="M18" s="15">
        <f t="shared" si="1"/>
        <v>-3075.92</v>
      </c>
      <c r="N18" s="48">
        <v>1330.08</v>
      </c>
      <c r="O18" s="48">
        <v>-4406</v>
      </c>
      <c r="P18" s="41">
        <f t="shared" si="2"/>
        <v>58288.08</v>
      </c>
      <c r="R18" s="43"/>
    </row>
    <row r="19" spans="1:19" ht="15">
      <c r="A19" s="50" t="s">
        <v>47</v>
      </c>
      <c r="B19" s="45">
        <v>3655</v>
      </c>
      <c r="C19" s="20">
        <v>5850</v>
      </c>
      <c r="D19" s="20">
        <v>1968</v>
      </c>
      <c r="E19" s="20">
        <f t="shared" si="4"/>
        <v>-2319.6</v>
      </c>
      <c r="F19" s="46">
        <v>-1919.6</v>
      </c>
      <c r="G19" s="208">
        <v>-400</v>
      </c>
      <c r="H19" s="13">
        <f t="shared" si="3"/>
        <v>3530.4</v>
      </c>
      <c r="I19" s="40">
        <f t="shared" si="0"/>
        <v>-3.4090287277701754</v>
      </c>
      <c r="J19" s="51" t="s">
        <v>48</v>
      </c>
      <c r="K19" s="13">
        <v>39756</v>
      </c>
      <c r="L19" s="20">
        <v>14261</v>
      </c>
      <c r="M19" s="15">
        <f t="shared" si="1"/>
        <v>2354.8778000000002</v>
      </c>
      <c r="N19" s="48">
        <v>344.37780000000009</v>
      </c>
      <c r="O19" s="48">
        <v>2010.5</v>
      </c>
      <c r="P19" s="41">
        <f t="shared" si="2"/>
        <v>42110.877800000002</v>
      </c>
      <c r="R19" s="43"/>
    </row>
    <row r="20" spans="1:19" ht="15">
      <c r="A20" s="44" t="s">
        <v>49</v>
      </c>
      <c r="B20" s="45">
        <v>20640</v>
      </c>
      <c r="C20" s="20">
        <v>24500</v>
      </c>
      <c r="D20" s="20">
        <v>20278</v>
      </c>
      <c r="E20" s="20">
        <f t="shared" si="4"/>
        <v>1542.4000000000015</v>
      </c>
      <c r="F20" s="46">
        <v>-3457.5999999999985</v>
      </c>
      <c r="G20" s="208">
        <v>5000</v>
      </c>
      <c r="H20" s="13">
        <f t="shared" si="3"/>
        <v>26042.400000000001</v>
      </c>
      <c r="I20" s="40">
        <f t="shared" si="0"/>
        <v>26.174418604651166</v>
      </c>
      <c r="J20" s="51" t="s">
        <v>50</v>
      </c>
      <c r="K20" s="13">
        <v>60817</v>
      </c>
      <c r="L20" s="20">
        <v>37117</v>
      </c>
      <c r="M20" s="15">
        <f t="shared" si="1"/>
        <v>208.60500000000002</v>
      </c>
      <c r="N20" s="48">
        <v>22.605000000000004</v>
      </c>
      <c r="O20" s="48">
        <v>186</v>
      </c>
      <c r="P20" s="41">
        <f t="shared" si="2"/>
        <v>61025.605000000003</v>
      </c>
      <c r="R20" s="43"/>
    </row>
    <row r="21" spans="1:19" ht="15">
      <c r="A21" s="44" t="s">
        <v>51</v>
      </c>
      <c r="B21" s="45">
        <v>2878</v>
      </c>
      <c r="C21" s="20">
        <v>4060</v>
      </c>
      <c r="D21" s="20">
        <v>2202</v>
      </c>
      <c r="E21" s="20">
        <f t="shared" si="4"/>
        <v>-1129.6799999999998</v>
      </c>
      <c r="F21" s="46">
        <v>-1229.6799999999998</v>
      </c>
      <c r="G21" s="208">
        <v>100</v>
      </c>
      <c r="H21" s="13">
        <f t="shared" si="3"/>
        <v>2930.32</v>
      </c>
      <c r="I21" s="40">
        <f t="shared" si="0"/>
        <v>1.8179291174426742</v>
      </c>
      <c r="J21" s="51" t="s">
        <v>52</v>
      </c>
      <c r="K21" s="13">
        <v>50613</v>
      </c>
      <c r="L21" s="20">
        <v>39544</v>
      </c>
      <c r="M21" s="15">
        <f t="shared" si="1"/>
        <v>81847.799800000008</v>
      </c>
      <c r="N21" s="48">
        <v>80173.799800000008</v>
      </c>
      <c r="O21" s="48">
        <v>1674</v>
      </c>
      <c r="P21" s="41">
        <f t="shared" si="2"/>
        <v>132460.79980000001</v>
      </c>
      <c r="R21" s="43"/>
      <c r="S21" s="29"/>
    </row>
    <row r="22" spans="1:19" ht="15">
      <c r="A22" s="44" t="s">
        <v>53</v>
      </c>
      <c r="B22" s="45">
        <v>2058</v>
      </c>
      <c r="C22" s="20">
        <v>2000</v>
      </c>
      <c r="D22" s="20"/>
      <c r="E22" s="20">
        <f t="shared" si="4"/>
        <v>-2000</v>
      </c>
      <c r="F22" s="46"/>
      <c r="G22" s="208">
        <v>-2000</v>
      </c>
      <c r="H22" s="13">
        <f t="shared" si="3"/>
        <v>0</v>
      </c>
      <c r="I22" s="40">
        <f t="shared" si="0"/>
        <v>-100</v>
      </c>
      <c r="J22" s="51" t="s">
        <v>54</v>
      </c>
      <c r="K22" s="13">
        <v>1188</v>
      </c>
      <c r="L22" s="20">
        <v>183</v>
      </c>
      <c r="M22" s="15">
        <f t="shared" si="1"/>
        <v>-164.88000000000002</v>
      </c>
      <c r="N22" s="48">
        <v>-164.88000000000002</v>
      </c>
      <c r="O22" s="48">
        <v>0</v>
      </c>
      <c r="P22" s="41">
        <f t="shared" si="2"/>
        <v>1023.12</v>
      </c>
      <c r="R22" s="43"/>
      <c r="S22" s="29"/>
    </row>
    <row r="23" spans="1:19" ht="15">
      <c r="A23" s="44" t="s">
        <v>55</v>
      </c>
      <c r="B23" s="45">
        <v>46457</v>
      </c>
      <c r="C23" s="20">
        <v>48220</v>
      </c>
      <c r="D23" s="20">
        <v>17981</v>
      </c>
      <c r="E23" s="20">
        <f t="shared" si="4"/>
        <v>-21165</v>
      </c>
      <c r="F23" s="46">
        <v>-13964.999999999998</v>
      </c>
      <c r="G23" s="208">
        <v>-7200</v>
      </c>
      <c r="H23" s="13">
        <f t="shared" si="3"/>
        <v>27055</v>
      </c>
      <c r="I23" s="40">
        <f t="shared" si="0"/>
        <v>-41.763351055815058</v>
      </c>
      <c r="J23" s="51" t="s">
        <v>56</v>
      </c>
      <c r="K23" s="13">
        <v>2445</v>
      </c>
      <c r="L23" s="20">
        <v>26</v>
      </c>
      <c r="M23" s="15">
        <f t="shared" si="1"/>
        <v>-150</v>
      </c>
      <c r="N23" s="48">
        <v>-150</v>
      </c>
      <c r="O23" s="48">
        <v>0</v>
      </c>
      <c r="P23" s="41">
        <f t="shared" si="2"/>
        <v>2295</v>
      </c>
      <c r="R23" s="29"/>
      <c r="S23" s="29"/>
    </row>
    <row r="24" spans="1:19" ht="15">
      <c r="A24" s="44" t="s">
        <v>57</v>
      </c>
      <c r="B24" s="45">
        <v>147</v>
      </c>
      <c r="C24" s="20">
        <v>161</v>
      </c>
      <c r="D24" s="20">
        <v>13</v>
      </c>
      <c r="E24" s="20">
        <f t="shared" si="4"/>
        <v>-43.263999999999996</v>
      </c>
      <c r="F24" s="46">
        <v>-40.263999999999996</v>
      </c>
      <c r="G24" s="208">
        <v>-3</v>
      </c>
      <c r="H24" s="13">
        <f t="shared" si="3"/>
        <v>117.736</v>
      </c>
      <c r="I24" s="40">
        <f t="shared" si="0"/>
        <v>-19.907482993197277</v>
      </c>
      <c r="J24" s="51" t="s">
        <v>58</v>
      </c>
      <c r="K24" s="13">
        <v>4159</v>
      </c>
      <c r="L24" s="20">
        <v>2368</v>
      </c>
      <c r="M24" s="15">
        <f t="shared" si="1"/>
        <v>339.16500000000002</v>
      </c>
      <c r="N24" s="48">
        <v>339.16500000000002</v>
      </c>
      <c r="O24" s="48">
        <v>0</v>
      </c>
      <c r="P24" s="41">
        <f t="shared" si="2"/>
        <v>4498.165</v>
      </c>
      <c r="R24" s="29"/>
      <c r="S24" s="29"/>
    </row>
    <row r="25" spans="1:19" ht="15">
      <c r="A25" s="44" t="s">
        <v>59</v>
      </c>
      <c r="B25" s="45">
        <v>8</v>
      </c>
      <c r="C25" s="20"/>
      <c r="D25" s="20">
        <v>23</v>
      </c>
      <c r="E25" s="20">
        <f t="shared" si="4"/>
        <v>29</v>
      </c>
      <c r="F25" s="52"/>
      <c r="G25" s="208">
        <v>29</v>
      </c>
      <c r="H25" s="13">
        <f t="shared" si="3"/>
        <v>29</v>
      </c>
      <c r="I25" s="40">
        <f t="shared" si="0"/>
        <v>262.5</v>
      </c>
      <c r="J25" s="51" t="s">
        <v>60</v>
      </c>
      <c r="K25" s="13">
        <v>23595</v>
      </c>
      <c r="L25" s="20">
        <v>9389</v>
      </c>
      <c r="M25" s="15">
        <f t="shared" si="1"/>
        <v>1198.7927999999999</v>
      </c>
      <c r="N25" s="48">
        <v>112.7928</v>
      </c>
      <c r="O25" s="48">
        <v>1086</v>
      </c>
      <c r="P25" s="41">
        <f t="shared" si="2"/>
        <v>24793.792799999999</v>
      </c>
      <c r="R25" s="43"/>
      <c r="S25" s="53"/>
    </row>
    <row r="26" spans="1:19" s="18" customFormat="1" ht="15">
      <c r="A26" s="19" t="s">
        <v>61</v>
      </c>
      <c r="B26" s="13">
        <f>B27+B28+B29+B30+B31+B32+B33+B34</f>
        <v>119862</v>
      </c>
      <c r="C26" s="13">
        <f>C27+C28+C29+C30+C31+C32+C33+C34</f>
        <v>111062</v>
      </c>
      <c r="D26" s="13">
        <f>D27+D28+D29+D30+D31+D32+D33+D34</f>
        <v>65347</v>
      </c>
      <c r="E26" s="13">
        <f>F26+G26</f>
        <v>3772.6000000000004</v>
      </c>
      <c r="F26" s="13">
        <f>F27+F28+F29+F30+F31+F32+F33+F34</f>
        <v>3717.6000000000004</v>
      </c>
      <c r="G26" s="13">
        <f>G27+G28+G29+G30+G31+G32+G33+G34</f>
        <v>55</v>
      </c>
      <c r="H26" s="13">
        <f t="shared" si="3"/>
        <v>114834.6</v>
      </c>
      <c r="I26" s="40">
        <f t="shared" si="0"/>
        <v>-4.1943234719927869</v>
      </c>
      <c r="J26" s="51" t="s">
        <v>62</v>
      </c>
      <c r="K26" s="13">
        <v>1468</v>
      </c>
      <c r="L26" s="20">
        <v>696</v>
      </c>
      <c r="M26" s="15">
        <f t="shared" si="1"/>
        <v>-68.650000000000006</v>
      </c>
      <c r="N26" s="48">
        <v>-68.650000000000006</v>
      </c>
      <c r="O26" s="48">
        <v>0</v>
      </c>
      <c r="P26" s="41">
        <f t="shared" si="2"/>
        <v>1399.35</v>
      </c>
      <c r="Q26" s="17"/>
      <c r="R26" s="43"/>
      <c r="S26" s="53"/>
    </row>
    <row r="27" spans="1:19" ht="15">
      <c r="A27" s="44" t="s">
        <v>63</v>
      </c>
      <c r="B27" s="15">
        <v>27710</v>
      </c>
      <c r="C27" s="20">
        <v>23252</v>
      </c>
      <c r="D27" s="20">
        <v>11292</v>
      </c>
      <c r="E27" s="20">
        <f>F27+G27</f>
        <v>-6817.4</v>
      </c>
      <c r="F27" s="46">
        <v>-6562.4</v>
      </c>
      <c r="G27" s="46">
        <v>-255</v>
      </c>
      <c r="H27" s="13">
        <f t="shared" si="3"/>
        <v>16434.599999999999</v>
      </c>
      <c r="I27" s="40">
        <f t="shared" si="0"/>
        <v>-40.690725369902566</v>
      </c>
      <c r="J27" s="51" t="s">
        <v>64</v>
      </c>
      <c r="K27" s="13">
        <v>2862</v>
      </c>
      <c r="L27" s="20">
        <v>1686</v>
      </c>
      <c r="M27" s="15">
        <f t="shared" si="1"/>
        <v>278.32</v>
      </c>
      <c r="N27" s="48">
        <v>201.32</v>
      </c>
      <c r="O27" s="48">
        <v>77</v>
      </c>
      <c r="P27" s="41">
        <f t="shared" si="2"/>
        <v>3140.32</v>
      </c>
      <c r="R27" s="43"/>
      <c r="S27" s="53"/>
    </row>
    <row r="28" spans="1:19" ht="15">
      <c r="A28" s="44" t="s">
        <v>65</v>
      </c>
      <c r="B28" s="15">
        <v>21433</v>
      </c>
      <c r="C28" s="20">
        <v>21570</v>
      </c>
      <c r="D28" s="20">
        <v>11054</v>
      </c>
      <c r="E28" s="20">
        <f t="shared" ref="E28:E34" si="5">F28+G28</f>
        <v>4038</v>
      </c>
      <c r="F28" s="46">
        <v>3918</v>
      </c>
      <c r="G28" s="46">
        <v>120</v>
      </c>
      <c r="H28" s="13">
        <f t="shared" si="3"/>
        <v>25608</v>
      </c>
      <c r="I28" s="40">
        <f t="shared" si="0"/>
        <v>19.479307609760649</v>
      </c>
      <c r="J28" s="51" t="s">
        <v>66</v>
      </c>
      <c r="K28" s="13">
        <v>6640</v>
      </c>
      <c r="L28" s="20"/>
      <c r="M28" s="15">
        <f t="shared" si="1"/>
        <v>0</v>
      </c>
      <c r="N28" s="48">
        <v>0</v>
      </c>
      <c r="O28" s="48">
        <v>0</v>
      </c>
      <c r="P28" s="41">
        <f t="shared" si="2"/>
        <v>6640</v>
      </c>
      <c r="R28" s="43"/>
      <c r="S28" s="29"/>
    </row>
    <row r="29" spans="1:19" ht="15">
      <c r="A29" s="44" t="s">
        <v>67</v>
      </c>
      <c r="B29" s="15">
        <v>12194</v>
      </c>
      <c r="C29" s="20">
        <v>13250</v>
      </c>
      <c r="D29" s="20">
        <v>6796</v>
      </c>
      <c r="E29" s="20">
        <f t="shared" si="5"/>
        <v>8279</v>
      </c>
      <c r="F29" s="46">
        <v>8279</v>
      </c>
      <c r="G29" s="46"/>
      <c r="H29" s="13">
        <f t="shared" si="3"/>
        <v>21529</v>
      </c>
      <c r="I29" s="40">
        <f t="shared" si="0"/>
        <v>76.554042971953422</v>
      </c>
      <c r="J29" s="54" t="s">
        <v>68</v>
      </c>
      <c r="K29" s="13">
        <v>28517</v>
      </c>
      <c r="L29" s="20">
        <v>17797</v>
      </c>
      <c r="M29" s="15">
        <f t="shared" si="1"/>
        <v>-35</v>
      </c>
      <c r="N29" s="48">
        <v>-35</v>
      </c>
      <c r="O29" s="48">
        <v>0</v>
      </c>
      <c r="P29" s="41">
        <f t="shared" si="2"/>
        <v>28482</v>
      </c>
      <c r="R29" s="43"/>
      <c r="S29" s="29"/>
    </row>
    <row r="30" spans="1:19" ht="15">
      <c r="A30" s="44" t="s">
        <v>69</v>
      </c>
      <c r="B30" s="15">
        <v>32077</v>
      </c>
      <c r="C30" s="20">
        <v>46050</v>
      </c>
      <c r="D30" s="20">
        <v>27569</v>
      </c>
      <c r="E30" s="20">
        <f t="shared" si="5"/>
        <v>-11973</v>
      </c>
      <c r="F30" s="46">
        <v>-11973</v>
      </c>
      <c r="G30" s="46"/>
      <c r="H30" s="13">
        <f t="shared" si="3"/>
        <v>34077</v>
      </c>
      <c r="I30" s="40">
        <f t="shared" si="0"/>
        <v>6.2349970383764068</v>
      </c>
      <c r="J30" s="54" t="s">
        <v>70</v>
      </c>
      <c r="K30" s="13"/>
      <c r="L30" s="20">
        <v>12</v>
      </c>
      <c r="M30" s="15">
        <f t="shared" si="1"/>
        <v>113</v>
      </c>
      <c r="N30" s="48">
        <v>60</v>
      </c>
      <c r="O30" s="48">
        <v>53</v>
      </c>
      <c r="P30" s="41">
        <f t="shared" si="2"/>
        <v>113</v>
      </c>
      <c r="R30" s="43"/>
    </row>
    <row r="31" spans="1:19" ht="15">
      <c r="A31" s="44" t="s">
        <v>71</v>
      </c>
      <c r="B31" s="15">
        <v>19005</v>
      </c>
      <c r="C31" s="20">
        <v>1710</v>
      </c>
      <c r="D31" s="20">
        <v>7326</v>
      </c>
      <c r="E31" s="20">
        <f t="shared" si="5"/>
        <v>9974</v>
      </c>
      <c r="F31" s="46">
        <v>9904</v>
      </c>
      <c r="G31" s="46">
        <v>70</v>
      </c>
      <c r="H31" s="13">
        <f t="shared" si="3"/>
        <v>11684</v>
      </c>
      <c r="I31" s="40">
        <f t="shared" si="0"/>
        <v>-38.521441725861614</v>
      </c>
      <c r="J31" s="55" t="s">
        <v>72</v>
      </c>
      <c r="K31" s="13">
        <v>10723</v>
      </c>
      <c r="L31" s="20">
        <v>147</v>
      </c>
      <c r="M31" s="15">
        <f t="shared" si="1"/>
        <v>-2658.14</v>
      </c>
      <c r="N31" s="48">
        <v>874.86</v>
      </c>
      <c r="O31" s="48">
        <v>-3533</v>
      </c>
      <c r="P31" s="41">
        <f t="shared" si="2"/>
        <v>8064.8600000000006</v>
      </c>
      <c r="R31" s="43"/>
    </row>
    <row r="32" spans="1:19" ht="15">
      <c r="A32" s="44" t="s">
        <v>73</v>
      </c>
      <c r="B32" s="15">
        <v>5949</v>
      </c>
      <c r="C32" s="20">
        <v>5000</v>
      </c>
      <c r="D32" s="20">
        <v>1141</v>
      </c>
      <c r="E32" s="20">
        <f t="shared" si="5"/>
        <v>306</v>
      </c>
      <c r="F32" s="46">
        <v>186</v>
      </c>
      <c r="G32" s="46">
        <v>120</v>
      </c>
      <c r="H32" s="13">
        <f t="shared" si="3"/>
        <v>5306</v>
      </c>
      <c r="I32" s="40">
        <f t="shared" si="0"/>
        <v>-10.808539250294167</v>
      </c>
      <c r="J32" s="30"/>
      <c r="K32" s="32"/>
      <c r="L32" s="31"/>
      <c r="M32" s="202"/>
      <c r="N32" s="32"/>
      <c r="O32" s="32"/>
      <c r="P32" s="41"/>
      <c r="R32" s="29"/>
    </row>
    <row r="33" spans="1:18" ht="15">
      <c r="A33" s="44" t="s">
        <v>74</v>
      </c>
      <c r="B33" s="15">
        <v>1494</v>
      </c>
      <c r="C33" s="20">
        <v>230</v>
      </c>
      <c r="D33" s="20">
        <v>166</v>
      </c>
      <c r="E33" s="20">
        <f t="shared" si="5"/>
        <v>-64</v>
      </c>
      <c r="F33" s="46">
        <v>-64</v>
      </c>
      <c r="G33" s="46"/>
      <c r="H33" s="13">
        <f t="shared" si="3"/>
        <v>166</v>
      </c>
      <c r="I33" s="40">
        <f t="shared" si="0"/>
        <v>-88.888888888888886</v>
      </c>
      <c r="J33" s="54"/>
      <c r="K33" s="13"/>
      <c r="L33" s="56"/>
      <c r="M33" s="56"/>
      <c r="N33" s="57"/>
      <c r="O33" s="57"/>
      <c r="P33" s="41"/>
    </row>
    <row r="34" spans="1:18" ht="15">
      <c r="A34" s="44" t="s">
        <v>75</v>
      </c>
      <c r="B34" s="15"/>
      <c r="C34" s="20"/>
      <c r="D34" s="20">
        <v>3</v>
      </c>
      <c r="E34" s="20">
        <f t="shared" si="5"/>
        <v>30</v>
      </c>
      <c r="F34" s="46">
        <v>30</v>
      </c>
      <c r="G34" s="46"/>
      <c r="H34" s="13">
        <f t="shared" si="3"/>
        <v>30</v>
      </c>
      <c r="I34" s="40"/>
      <c r="J34" s="51"/>
      <c r="K34" s="57"/>
      <c r="L34" s="56"/>
      <c r="M34" s="56"/>
      <c r="N34" s="57"/>
      <c r="O34" s="57"/>
      <c r="P34" s="41"/>
    </row>
    <row r="35" spans="1:18" s="18" customFormat="1">
      <c r="A35" s="33" t="s">
        <v>76</v>
      </c>
      <c r="B35" s="59">
        <f>B7</f>
        <v>309267</v>
      </c>
      <c r="C35" s="59">
        <f>C7</f>
        <v>325854</v>
      </c>
      <c r="D35" s="59">
        <f>D7</f>
        <v>188632</v>
      </c>
      <c r="E35" s="59">
        <f>F35+G35</f>
        <v>-26590.423999999992</v>
      </c>
      <c r="F35" s="60">
        <f>F7</f>
        <v>-23265.423999999992</v>
      </c>
      <c r="G35" s="60">
        <f>G7</f>
        <v>-3325</v>
      </c>
      <c r="H35" s="13">
        <f t="shared" si="3"/>
        <v>299263.576</v>
      </c>
      <c r="I35" s="40">
        <f t="shared" si="0"/>
        <v>-3.2345591349869203</v>
      </c>
      <c r="J35" s="33" t="s">
        <v>77</v>
      </c>
      <c r="K35" s="57">
        <f>K7</f>
        <v>647935</v>
      </c>
      <c r="L35" s="57">
        <f>L7</f>
        <v>344148</v>
      </c>
      <c r="M35" s="57">
        <f>N35+O35</f>
        <v>62512.642942000006</v>
      </c>
      <c r="N35" s="57">
        <f>N7</f>
        <v>54799.378642000011</v>
      </c>
      <c r="O35" s="57">
        <f>O7</f>
        <v>7713.2642999999989</v>
      </c>
      <c r="P35" s="41">
        <f t="shared" si="2"/>
        <v>710447.64294199995</v>
      </c>
      <c r="R35" s="17"/>
    </row>
    <row r="36" spans="1:18" s="18" customFormat="1">
      <c r="A36" s="61" t="s">
        <v>78</v>
      </c>
      <c r="B36" s="62">
        <f t="shared" ref="B36:G36" si="6">B37+B43+B44+B46+B50+B49+B48</f>
        <v>694381</v>
      </c>
      <c r="C36" s="62">
        <f t="shared" si="6"/>
        <v>413892</v>
      </c>
      <c r="D36" s="62">
        <f t="shared" si="6"/>
        <v>0</v>
      </c>
      <c r="E36" s="62">
        <f t="shared" si="6"/>
        <v>124537</v>
      </c>
      <c r="F36" s="62">
        <f t="shared" si="6"/>
        <v>113499</v>
      </c>
      <c r="G36" s="62">
        <f t="shared" si="6"/>
        <v>11038</v>
      </c>
      <c r="H36" s="13">
        <f t="shared" si="3"/>
        <v>538429</v>
      </c>
      <c r="I36" s="63"/>
      <c r="J36" s="61" t="s">
        <v>8</v>
      </c>
      <c r="K36" s="26">
        <v>33065</v>
      </c>
      <c r="L36" s="26">
        <v>0</v>
      </c>
      <c r="M36" s="26">
        <v>35435</v>
      </c>
      <c r="N36" s="26">
        <v>35435</v>
      </c>
      <c r="O36" s="26">
        <v>0</v>
      </c>
      <c r="P36" s="41">
        <v>68500</v>
      </c>
    </row>
    <row r="37" spans="1:18" s="18" customFormat="1">
      <c r="A37" s="61" t="s">
        <v>79</v>
      </c>
      <c r="B37" s="62">
        <v>247123</v>
      </c>
      <c r="C37" s="62">
        <v>230365</v>
      </c>
      <c r="D37" s="62">
        <v>0</v>
      </c>
      <c r="E37" s="62">
        <v>33090</v>
      </c>
      <c r="F37" s="62">
        <v>21289</v>
      </c>
      <c r="G37" s="62">
        <v>11801</v>
      </c>
      <c r="H37" s="13">
        <v>263455</v>
      </c>
      <c r="I37" s="63"/>
      <c r="J37" s="61" t="s">
        <v>9</v>
      </c>
      <c r="K37" s="12">
        <v>17834</v>
      </c>
      <c r="L37" s="12">
        <v>0</v>
      </c>
      <c r="M37" s="26">
        <v>0</v>
      </c>
      <c r="N37" s="12">
        <v>0</v>
      </c>
      <c r="O37" s="12">
        <v>0</v>
      </c>
      <c r="P37" s="41">
        <v>17834</v>
      </c>
    </row>
    <row r="38" spans="1:18" s="18" customFormat="1">
      <c r="A38" s="61" t="s">
        <v>80</v>
      </c>
      <c r="B38" s="62">
        <v>34895</v>
      </c>
      <c r="C38" s="62">
        <v>34895</v>
      </c>
      <c r="D38" s="62">
        <f>SUM(D39:D39)</f>
        <v>0</v>
      </c>
      <c r="E38" s="62">
        <f>F38+G38</f>
        <v>0</v>
      </c>
      <c r="F38" s="62">
        <f>SUM(F39:F39)</f>
        <v>0</v>
      </c>
      <c r="G38" s="62">
        <f>SUM(G39:G39)</f>
        <v>0</v>
      </c>
      <c r="H38" s="13">
        <v>34895</v>
      </c>
      <c r="I38" s="63"/>
      <c r="J38" s="64" t="s">
        <v>10</v>
      </c>
      <c r="K38" s="27">
        <v>2216</v>
      </c>
      <c r="L38" s="26"/>
      <c r="M38" s="26">
        <f t="shared" ref="M38" si="7">N38+O38</f>
        <v>0</v>
      </c>
      <c r="N38" s="26"/>
      <c r="O38" s="26"/>
      <c r="P38" s="41">
        <f t="shared" si="2"/>
        <v>2216</v>
      </c>
      <c r="R38" s="17"/>
    </row>
    <row r="39" spans="1:18" ht="13.5">
      <c r="A39" s="65"/>
      <c r="B39" s="20"/>
      <c r="C39" s="20"/>
      <c r="D39" s="66"/>
      <c r="E39" s="20"/>
      <c r="F39" s="66"/>
      <c r="G39" s="66"/>
      <c r="H39" s="13"/>
      <c r="I39" s="63"/>
      <c r="J39" s="64" t="s">
        <v>11</v>
      </c>
      <c r="K39" s="27">
        <v>15618</v>
      </c>
      <c r="L39" s="27">
        <v>0</v>
      </c>
      <c r="M39" s="26">
        <v>0</v>
      </c>
      <c r="N39" s="28">
        <v>0</v>
      </c>
      <c r="O39" s="28">
        <v>0</v>
      </c>
      <c r="P39" s="41">
        <v>15618</v>
      </c>
      <c r="R39" s="14"/>
    </row>
    <row r="40" spans="1:18" ht="13.5">
      <c r="A40" s="69" t="s">
        <v>81</v>
      </c>
      <c r="B40" s="22">
        <v>54047</v>
      </c>
      <c r="C40" s="22">
        <v>75037</v>
      </c>
      <c r="D40" s="22">
        <v>0</v>
      </c>
      <c r="E40" s="22">
        <v>28580</v>
      </c>
      <c r="F40" s="22">
        <v>21289</v>
      </c>
      <c r="G40" s="22">
        <v>7291</v>
      </c>
      <c r="H40" s="13">
        <v>103617</v>
      </c>
      <c r="I40" s="63"/>
      <c r="J40" s="64"/>
      <c r="K40" s="27"/>
      <c r="L40" s="68"/>
      <c r="M40" s="203"/>
      <c r="N40" s="20"/>
      <c r="O40" s="20"/>
      <c r="P40" s="41"/>
    </row>
    <row r="41" spans="1:18" ht="13.5">
      <c r="A41" s="71" t="s">
        <v>82</v>
      </c>
      <c r="B41" s="22">
        <v>158181</v>
      </c>
      <c r="C41" s="22">
        <v>120433</v>
      </c>
      <c r="D41" s="22">
        <v>0</v>
      </c>
      <c r="E41" s="22">
        <v>4510</v>
      </c>
      <c r="F41" s="22">
        <v>0</v>
      </c>
      <c r="G41" s="22">
        <v>4510</v>
      </c>
      <c r="H41" s="13">
        <v>124943</v>
      </c>
      <c r="I41" s="63"/>
      <c r="J41" s="61" t="s">
        <v>13</v>
      </c>
      <c r="K41" s="28">
        <v>15231</v>
      </c>
      <c r="L41" s="28">
        <v>0</v>
      </c>
      <c r="M41" s="28">
        <v>35435</v>
      </c>
      <c r="N41" s="28">
        <v>35435</v>
      </c>
      <c r="O41" s="28">
        <v>0</v>
      </c>
      <c r="P41" s="41">
        <v>50666</v>
      </c>
    </row>
    <row r="42" spans="1:18">
      <c r="A42" s="74"/>
      <c r="B42" s="20"/>
      <c r="C42" s="20"/>
      <c r="D42" s="73"/>
      <c r="E42" s="20"/>
      <c r="F42" s="73"/>
      <c r="G42" s="20"/>
      <c r="H42" s="13"/>
      <c r="I42" s="63"/>
      <c r="J42" s="77" t="s">
        <v>83</v>
      </c>
      <c r="K42" s="70">
        <v>58745</v>
      </c>
      <c r="L42" s="12"/>
      <c r="M42" s="12"/>
      <c r="N42" s="12"/>
      <c r="O42" s="12"/>
      <c r="P42" s="41">
        <v>58745</v>
      </c>
    </row>
    <row r="43" spans="1:18" ht="13.5">
      <c r="A43" s="61" t="s">
        <v>84</v>
      </c>
      <c r="B43" s="22">
        <v>11423</v>
      </c>
      <c r="C43" s="22">
        <v>11423</v>
      </c>
      <c r="D43" s="22">
        <v>0</v>
      </c>
      <c r="E43" s="22">
        <v>3506</v>
      </c>
      <c r="F43" s="60">
        <v>3506</v>
      </c>
      <c r="G43" s="60">
        <v>0</v>
      </c>
      <c r="H43" s="13">
        <v>14929</v>
      </c>
      <c r="I43" s="63"/>
      <c r="J43" s="69"/>
      <c r="K43" s="70"/>
      <c r="L43" s="16"/>
      <c r="M43" s="16"/>
      <c r="N43" s="12"/>
      <c r="O43" s="12"/>
      <c r="P43" s="41"/>
    </row>
    <row r="44" spans="1:18" s="18" customFormat="1">
      <c r="A44" s="69" t="s">
        <v>85</v>
      </c>
      <c r="B44" s="22">
        <f>B45</f>
        <v>8296</v>
      </c>
      <c r="C44" s="22">
        <f>C45</f>
        <v>16360</v>
      </c>
      <c r="D44" s="22"/>
      <c r="E44" s="22">
        <f>F44+G44</f>
        <v>105</v>
      </c>
      <c r="F44" s="22">
        <f>F45</f>
        <v>0</v>
      </c>
      <c r="G44" s="22">
        <f>G45</f>
        <v>105</v>
      </c>
      <c r="H44" s="13">
        <f t="shared" ref="H44:H58" si="8">C44+E44</f>
        <v>16465</v>
      </c>
      <c r="I44" s="63"/>
      <c r="J44" s="67"/>
      <c r="K44" s="81"/>
      <c r="L44" s="82"/>
      <c r="M44" s="82"/>
      <c r="N44" s="78"/>
      <c r="O44" s="78"/>
      <c r="P44" s="41"/>
    </row>
    <row r="45" spans="1:18" s="18" customFormat="1">
      <c r="A45" s="67" t="s">
        <v>86</v>
      </c>
      <c r="B45" s="20">
        <v>8296</v>
      </c>
      <c r="C45" s="20">
        <v>16360</v>
      </c>
      <c r="D45" s="46"/>
      <c r="E45" s="46">
        <f>F45+G45</f>
        <v>105</v>
      </c>
      <c r="F45" s="20"/>
      <c r="G45" s="20">
        <v>105</v>
      </c>
      <c r="H45" s="13">
        <f t="shared" si="8"/>
        <v>16465</v>
      </c>
      <c r="I45" s="63"/>
      <c r="J45" s="67"/>
      <c r="K45" s="81"/>
      <c r="L45" s="82"/>
      <c r="M45" s="82"/>
      <c r="N45" s="78"/>
      <c r="O45" s="78"/>
      <c r="P45" s="41"/>
    </row>
    <row r="46" spans="1:18">
      <c r="A46" s="69" t="s">
        <v>87</v>
      </c>
      <c r="B46" s="22">
        <v>112997</v>
      </c>
      <c r="C46" s="22">
        <v>16999</v>
      </c>
      <c r="D46" s="22"/>
      <c r="E46" s="22">
        <f>F46+G46</f>
        <v>71790</v>
      </c>
      <c r="F46" s="85">
        <v>72714</v>
      </c>
      <c r="G46" s="85">
        <v>-924</v>
      </c>
      <c r="H46" s="13">
        <f t="shared" si="8"/>
        <v>88789</v>
      </c>
      <c r="I46" s="63"/>
      <c r="J46" s="67"/>
      <c r="K46" s="81"/>
      <c r="L46" s="82"/>
      <c r="M46" s="82"/>
      <c r="N46" s="78"/>
      <c r="O46" s="78"/>
      <c r="P46" s="41"/>
    </row>
    <row r="47" spans="1:18" hidden="1">
      <c r="A47" s="67" t="s">
        <v>88</v>
      </c>
      <c r="B47" s="20"/>
      <c r="C47" s="20"/>
      <c r="D47" s="80"/>
      <c r="E47" s="80"/>
      <c r="F47" s="85"/>
      <c r="G47" s="85"/>
      <c r="H47" s="13">
        <f t="shared" si="8"/>
        <v>0</v>
      </c>
      <c r="I47" s="63"/>
      <c r="J47" s="72"/>
      <c r="K47" s="86"/>
      <c r="L47" s="78"/>
      <c r="M47" s="78"/>
      <c r="N47" s="78"/>
      <c r="O47" s="78"/>
      <c r="P47" s="41"/>
    </row>
    <row r="48" spans="1:18" hidden="1">
      <c r="A48" s="61" t="s">
        <v>89</v>
      </c>
      <c r="B48" s="20"/>
      <c r="C48" s="20"/>
      <c r="D48" s="80"/>
      <c r="E48" s="80"/>
      <c r="F48" s="85"/>
      <c r="G48" s="85"/>
      <c r="H48" s="13">
        <f t="shared" si="8"/>
        <v>0</v>
      </c>
      <c r="I48" s="63"/>
      <c r="J48" s="72"/>
      <c r="K48" s="86"/>
      <c r="L48" s="78"/>
      <c r="M48" s="78"/>
      <c r="N48" s="78"/>
      <c r="O48" s="78"/>
      <c r="P48" s="41"/>
    </row>
    <row r="49" spans="1:19">
      <c r="A49" s="61" t="s">
        <v>90</v>
      </c>
      <c r="B49" s="22">
        <v>87662</v>
      </c>
      <c r="C49" s="22">
        <v>80000</v>
      </c>
      <c r="D49" s="46"/>
      <c r="E49" s="60">
        <f>F49+G49</f>
        <v>7090</v>
      </c>
      <c r="F49" s="217">
        <v>7090</v>
      </c>
      <c r="G49" s="85"/>
      <c r="H49" s="13">
        <f t="shared" si="8"/>
        <v>87090</v>
      </c>
      <c r="I49" s="63"/>
      <c r="J49" s="87" t="s">
        <v>15</v>
      </c>
      <c r="K49" s="88"/>
      <c r="L49" s="88"/>
      <c r="M49" s="88"/>
      <c r="N49" s="88"/>
      <c r="O49" s="88"/>
      <c r="P49" s="88"/>
      <c r="Q49" s="2" t="s">
        <v>91</v>
      </c>
    </row>
    <row r="50" spans="1:19">
      <c r="A50" s="61" t="s">
        <v>92</v>
      </c>
      <c r="B50" s="22">
        <v>226880</v>
      </c>
      <c r="C50" s="22">
        <v>58745</v>
      </c>
      <c r="D50" s="46"/>
      <c r="E50" s="60">
        <f>F50+G50</f>
        <v>8956</v>
      </c>
      <c r="F50" s="85">
        <v>8900</v>
      </c>
      <c r="G50" s="85">
        <v>56</v>
      </c>
      <c r="H50" s="13">
        <f t="shared" si="8"/>
        <v>67701</v>
      </c>
      <c r="I50" s="63"/>
      <c r="J50" s="67" t="s">
        <v>93</v>
      </c>
      <c r="K50" s="89"/>
      <c r="L50" s="90"/>
      <c r="M50" s="90"/>
      <c r="N50" s="25"/>
      <c r="O50" s="232"/>
      <c r="P50" s="58"/>
    </row>
    <row r="51" spans="1:19" s="18" customFormat="1">
      <c r="A51" s="91"/>
      <c r="B51" s="39"/>
      <c r="C51" s="46"/>
      <c r="D51" s="46"/>
      <c r="E51" s="46"/>
      <c r="F51" s="84"/>
      <c r="G51" s="84"/>
      <c r="H51" s="13"/>
      <c r="I51" s="63"/>
      <c r="J51" s="92" t="s">
        <v>94</v>
      </c>
      <c r="K51" s="93"/>
      <c r="L51" s="90"/>
      <c r="M51" s="90"/>
      <c r="N51" s="25"/>
      <c r="O51" s="232"/>
      <c r="P51" s="58"/>
    </row>
    <row r="52" spans="1:19" ht="13.5">
      <c r="A52" s="94" t="s">
        <v>16</v>
      </c>
      <c r="B52" s="88">
        <f>B35+B36</f>
        <v>1003648</v>
      </c>
      <c r="C52" s="88">
        <f>C35+C36</f>
        <v>739746</v>
      </c>
      <c r="D52" s="88"/>
      <c r="E52" s="88">
        <f>F52+G52</f>
        <v>97946.576000000001</v>
      </c>
      <c r="F52" s="88">
        <f>F35+F36</f>
        <v>90233.576000000001</v>
      </c>
      <c r="G52" s="88">
        <f>G35+G36</f>
        <v>7713</v>
      </c>
      <c r="H52" s="13">
        <f t="shared" si="8"/>
        <v>837692.576</v>
      </c>
      <c r="I52" s="63"/>
      <c r="J52" s="94" t="s">
        <v>17</v>
      </c>
      <c r="K52" s="88">
        <f>K42+K35+K36+1</f>
        <v>739746</v>
      </c>
      <c r="L52" s="88"/>
      <c r="M52" s="88">
        <f>N52+O52-1</f>
        <v>97946.642942000006</v>
      </c>
      <c r="N52" s="88">
        <f>N35+N36+N42</f>
        <v>90234.378642000011</v>
      </c>
      <c r="O52" s="88">
        <f>O35+O36+O42</f>
        <v>7713.2642999999989</v>
      </c>
      <c r="P52" s="88">
        <f>P35+P36+P42</f>
        <v>837692.64294199995</v>
      </c>
      <c r="S52" s="14">
        <f>P52-H52</f>
        <v>6.6941999946720898E-2</v>
      </c>
    </row>
    <row r="53" spans="1:19">
      <c r="A53" s="69" t="s">
        <v>95</v>
      </c>
      <c r="B53" s="88"/>
      <c r="C53" s="95"/>
      <c r="D53" s="96"/>
      <c r="E53" s="96"/>
      <c r="F53" s="97"/>
      <c r="G53" s="97"/>
      <c r="H53" s="13"/>
      <c r="I53" s="63"/>
      <c r="J53" s="69"/>
      <c r="K53" s="88"/>
      <c r="L53" s="25"/>
      <c r="M53" s="25"/>
      <c r="N53" s="25"/>
      <c r="O53" s="232"/>
      <c r="P53" s="232"/>
    </row>
    <row r="54" spans="1:19" ht="13.5">
      <c r="A54" s="98" t="s">
        <v>96</v>
      </c>
      <c r="B54" s="12">
        <v>206956</v>
      </c>
      <c r="C54" s="12">
        <v>222922</v>
      </c>
      <c r="D54" s="12">
        <v>0</v>
      </c>
      <c r="E54" s="60">
        <v>-4604.4559999999929</v>
      </c>
      <c r="F54" s="12">
        <v>-8172.4559999999929</v>
      </c>
      <c r="G54" s="12">
        <v>3568</v>
      </c>
      <c r="H54" s="13">
        <v>218317.54399999999</v>
      </c>
      <c r="I54" s="63"/>
      <c r="J54" s="69"/>
      <c r="K54" s="81"/>
      <c r="L54" s="90"/>
      <c r="M54" s="90"/>
      <c r="N54" s="25"/>
      <c r="O54" s="25"/>
      <c r="P54" s="25"/>
    </row>
    <row r="55" spans="1:19">
      <c r="A55" s="98" t="s">
        <v>97</v>
      </c>
      <c r="B55" s="12">
        <v>52989</v>
      </c>
      <c r="C55" s="12">
        <v>50225</v>
      </c>
      <c r="D55" s="12">
        <v>0</v>
      </c>
      <c r="E55" s="60">
        <v>-2667.8799999999983</v>
      </c>
      <c r="F55" s="12">
        <v>-2424.8799999999983</v>
      </c>
      <c r="G55" s="12">
        <v>-243</v>
      </c>
      <c r="H55" s="13">
        <v>47557.120000000003</v>
      </c>
      <c r="I55" s="99"/>
      <c r="J55" s="69"/>
      <c r="K55" s="81"/>
      <c r="L55" s="31"/>
      <c r="M55" s="31"/>
      <c r="N55" s="32"/>
      <c r="O55" s="32"/>
      <c r="P55" s="32"/>
    </row>
    <row r="56" spans="1:19">
      <c r="A56" s="100" t="s">
        <v>98</v>
      </c>
      <c r="B56" s="12">
        <f>B57+B58</f>
        <v>569269</v>
      </c>
      <c r="C56" s="12">
        <f>C57+C58</f>
        <v>599000</v>
      </c>
      <c r="D56" s="12">
        <f>D57+D58</f>
        <v>0</v>
      </c>
      <c r="E56" s="60">
        <f t="shared" ref="E56:E58" si="9">F56+G56</f>
        <v>-33862.359999999986</v>
      </c>
      <c r="F56" s="12">
        <f>F57+F58</f>
        <v>-33862.359999999986</v>
      </c>
      <c r="G56" s="12">
        <f>G57+G58</f>
        <v>0</v>
      </c>
      <c r="H56" s="13">
        <f>C56+E56</f>
        <v>565137.64</v>
      </c>
      <c r="I56" s="101"/>
      <c r="J56" s="69"/>
      <c r="K56" s="81"/>
      <c r="L56" s="31"/>
      <c r="M56" s="31"/>
      <c r="N56" s="32"/>
      <c r="O56" s="32"/>
      <c r="P56" s="32"/>
    </row>
    <row r="57" spans="1:19">
      <c r="A57" s="102" t="s">
        <v>99</v>
      </c>
      <c r="B57" s="16">
        <v>466390</v>
      </c>
      <c r="C57" s="16">
        <v>506040</v>
      </c>
      <c r="D57" s="46"/>
      <c r="E57" s="46">
        <f t="shared" si="9"/>
        <v>-41908.359999999986</v>
      </c>
      <c r="F57" s="46">
        <v>-41908.359999999986</v>
      </c>
      <c r="G57" s="46"/>
      <c r="H57" s="15">
        <f t="shared" si="8"/>
        <v>464131.64</v>
      </c>
      <c r="I57" s="101"/>
      <c r="J57" s="67"/>
      <c r="K57" s="81"/>
      <c r="L57" s="31"/>
      <c r="M57" s="31"/>
      <c r="N57" s="32"/>
      <c r="O57" s="32"/>
      <c r="P57" s="32"/>
    </row>
    <row r="58" spans="1:19">
      <c r="A58" s="102" t="s">
        <v>100</v>
      </c>
      <c r="B58" s="16">
        <v>102879</v>
      </c>
      <c r="C58" s="16">
        <v>92960</v>
      </c>
      <c r="D58" s="46"/>
      <c r="E58" s="46">
        <f t="shared" si="9"/>
        <v>8046</v>
      </c>
      <c r="F58" s="46">
        <v>8046</v>
      </c>
      <c r="G58" s="46"/>
      <c r="H58" s="15">
        <f t="shared" si="8"/>
        <v>101006</v>
      </c>
      <c r="I58" s="101"/>
      <c r="J58" s="67"/>
      <c r="K58" s="88"/>
      <c r="L58" s="31"/>
      <c r="M58" s="31"/>
      <c r="N58" s="32"/>
      <c r="O58" s="32"/>
      <c r="P58" s="32"/>
    </row>
    <row r="60" spans="1:19">
      <c r="C60" s="3"/>
    </row>
    <row r="61" spans="1:19">
      <c r="B61" s="3"/>
      <c r="C61" s="3"/>
      <c r="D61" s="3"/>
      <c r="E61" s="3"/>
      <c r="F61" s="3"/>
      <c r="G61" s="3"/>
      <c r="H61" s="3"/>
    </row>
    <row r="62" spans="1:19">
      <c r="C62" s="3"/>
    </row>
    <row r="63" spans="1:19">
      <c r="D63" s="3"/>
      <c r="E63" s="3"/>
    </row>
    <row r="64" spans="1:19">
      <c r="B64" s="3"/>
      <c r="C64" s="3"/>
      <c r="D64" s="3"/>
      <c r="E64" s="3"/>
      <c r="F64" s="3"/>
    </row>
    <row r="65" spans="1:7">
      <c r="G65" s="3"/>
    </row>
    <row r="66" spans="1:7">
      <c r="E66" s="3"/>
      <c r="F66" s="3"/>
    </row>
    <row r="70" spans="1:7">
      <c r="G70" s="3"/>
    </row>
    <row r="76" spans="1:7">
      <c r="A76" s="6"/>
    </row>
    <row r="165" spans="1:9">
      <c r="I165" s="35">
        <v>-280</v>
      </c>
    </row>
    <row r="168" spans="1:9">
      <c r="A168" s="34"/>
      <c r="D168" s="2">
        <v>-480</v>
      </c>
      <c r="I168" s="35">
        <v>-480</v>
      </c>
    </row>
    <row r="170" spans="1:9">
      <c r="D170" s="2">
        <v>-1100</v>
      </c>
      <c r="I170" s="35">
        <v>-1100</v>
      </c>
    </row>
  </sheetData>
  <mergeCells count="16">
    <mergeCell ref="P5:P6"/>
    <mergeCell ref="A2:P2"/>
    <mergeCell ref="B3:J3"/>
    <mergeCell ref="A4:I4"/>
    <mergeCell ref="J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O5"/>
  </mergeCells>
  <phoneticPr fontId="2" type="noConversion"/>
  <printOptions horizontalCentered="1"/>
  <pageMargins left="0.32" right="0.28000000000000003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4"/>
  <sheetViews>
    <sheetView showZeros="0" workbookViewId="0">
      <selection activeCell="D37" sqref="D37"/>
    </sheetView>
  </sheetViews>
  <sheetFormatPr defaultColWidth="7.875" defaultRowHeight="14.25"/>
  <cols>
    <col min="1" max="1" width="30.625" style="1" customWidth="1"/>
    <col min="2" max="2" width="11.5" style="103" customWidth="1"/>
    <col min="3" max="3" width="10.25" style="4" customWidth="1"/>
    <col min="4" max="5" width="10.875" style="2" customWidth="1"/>
    <col min="6" max="6" width="11.75" style="103" customWidth="1"/>
    <col min="7" max="7" width="10.25" style="103" customWidth="1"/>
    <col min="8" max="8" width="11.125" style="105" customWidth="1"/>
    <col min="9" max="9" width="9.125" style="103" customWidth="1"/>
    <col min="10" max="10" width="54.875" style="1" customWidth="1"/>
    <col min="11" max="11" width="11.375" style="4" customWidth="1"/>
    <col min="12" max="13" width="10.625" style="2" customWidth="1"/>
    <col min="14" max="15" width="10" style="104" customWidth="1"/>
    <col min="16" max="16" width="10.875" style="105" customWidth="1"/>
    <col min="17" max="17" width="7.875" style="1" hidden="1" customWidth="1"/>
    <col min="18" max="18" width="6.125" style="1" customWidth="1"/>
    <col min="19" max="19" width="9.375" style="1" customWidth="1"/>
    <col min="20" max="16384" width="7.875" style="1"/>
  </cols>
  <sheetData>
    <row r="1" spans="1:19">
      <c r="A1" s="1" t="s">
        <v>101</v>
      </c>
      <c r="H1" s="104"/>
    </row>
    <row r="2" spans="1:19" ht="28.5">
      <c r="A2" s="236" t="s">
        <v>245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9" ht="13.5">
      <c r="A3" s="6" t="s">
        <v>102</v>
      </c>
      <c r="B3" s="106"/>
      <c r="C3" s="245" t="s">
        <v>247</v>
      </c>
      <c r="D3" s="245"/>
      <c r="E3" s="245"/>
      <c r="F3" s="245"/>
      <c r="G3" s="245"/>
      <c r="H3" s="245"/>
      <c r="I3" s="245"/>
      <c r="J3" s="245"/>
      <c r="K3" s="106"/>
      <c r="L3" s="106"/>
      <c r="M3" s="106"/>
      <c r="N3" s="107"/>
      <c r="O3" s="205"/>
      <c r="P3" s="108" t="s">
        <v>0</v>
      </c>
    </row>
    <row r="4" spans="1:19" ht="13.5">
      <c r="A4" s="246" t="s">
        <v>103</v>
      </c>
      <c r="B4" s="239"/>
      <c r="C4" s="239"/>
      <c r="D4" s="239"/>
      <c r="E4" s="239"/>
      <c r="F4" s="239"/>
      <c r="G4" s="239"/>
      <c r="H4" s="239"/>
      <c r="I4" s="247"/>
      <c r="J4" s="239" t="s">
        <v>104</v>
      </c>
      <c r="K4" s="239"/>
      <c r="L4" s="239"/>
      <c r="M4" s="239"/>
      <c r="N4" s="239"/>
      <c r="O4" s="239"/>
      <c r="P4" s="247"/>
    </row>
    <row r="5" spans="1:19" s="18" customFormat="1" ht="24.75" customHeight="1">
      <c r="A5" s="248" t="s">
        <v>3</v>
      </c>
      <c r="B5" s="234" t="s">
        <v>20</v>
      </c>
      <c r="C5" s="234" t="s">
        <v>21</v>
      </c>
      <c r="D5" s="234" t="s">
        <v>22</v>
      </c>
      <c r="E5" s="240" t="s">
        <v>4</v>
      </c>
      <c r="F5" s="241"/>
      <c r="G5" s="242"/>
      <c r="H5" s="234" t="s">
        <v>5</v>
      </c>
      <c r="I5" s="234" t="s">
        <v>6</v>
      </c>
      <c r="J5" s="248" t="s">
        <v>3</v>
      </c>
      <c r="K5" s="234" t="s">
        <v>21</v>
      </c>
      <c r="L5" s="234" t="s">
        <v>22</v>
      </c>
      <c r="M5" s="250" t="s">
        <v>4</v>
      </c>
      <c r="N5" s="251"/>
      <c r="O5" s="252"/>
      <c r="P5" s="234" t="s">
        <v>5</v>
      </c>
    </row>
    <row r="6" spans="1:19" s="18" customFormat="1" ht="30.75" customHeight="1">
      <c r="A6" s="249"/>
      <c r="B6" s="235"/>
      <c r="C6" s="235"/>
      <c r="D6" s="235"/>
      <c r="E6" s="36" t="s">
        <v>206</v>
      </c>
      <c r="F6" s="36" t="s">
        <v>243</v>
      </c>
      <c r="G6" s="36" t="s">
        <v>244</v>
      </c>
      <c r="H6" s="235"/>
      <c r="I6" s="235"/>
      <c r="J6" s="249"/>
      <c r="K6" s="235"/>
      <c r="L6" s="235"/>
      <c r="M6" s="36" t="s">
        <v>206</v>
      </c>
      <c r="N6" s="36" t="s">
        <v>243</v>
      </c>
      <c r="O6" s="36" t="s">
        <v>244</v>
      </c>
      <c r="P6" s="235"/>
    </row>
    <row r="7" spans="1:19" ht="13.5">
      <c r="A7" s="23" t="s">
        <v>105</v>
      </c>
      <c r="B7" s="12">
        <v>367954</v>
      </c>
      <c r="C7" s="12">
        <v>442700</v>
      </c>
      <c r="D7" s="12">
        <v>262410</v>
      </c>
      <c r="E7" s="12">
        <f>F7+G7</f>
        <v>130885</v>
      </c>
      <c r="F7" s="12">
        <v>130885</v>
      </c>
      <c r="G7" s="12"/>
      <c r="H7" s="12">
        <f>C7+E7</f>
        <v>573585</v>
      </c>
      <c r="I7" s="109">
        <f t="shared" ref="I7:I12" si="0">(H7-B7)/B7*100</f>
        <v>55.884974752278815</v>
      </c>
      <c r="J7" s="23" t="s">
        <v>106</v>
      </c>
      <c r="K7" s="11">
        <f>K8+K9+K10+K11+K12</f>
        <v>448171</v>
      </c>
      <c r="L7" s="11">
        <f>SUM(L8:L14)</f>
        <v>331856</v>
      </c>
      <c r="M7" s="11">
        <f>M8+M9+M10+M11+M12+M13+M14</f>
        <v>210244.96247699999</v>
      </c>
      <c r="N7" s="11">
        <f>N8+N9+N10+N11+N12+N13+N14</f>
        <v>192074.22197700001</v>
      </c>
      <c r="O7" s="11">
        <f>O8+O9+O10+O11+O12+O13+O14</f>
        <v>18170.7405</v>
      </c>
      <c r="P7" s="12">
        <f>K7+M7</f>
        <v>658415.96247699996</v>
      </c>
    </row>
    <row r="8" spans="1:19" ht="13.5">
      <c r="A8" s="23" t="s">
        <v>107</v>
      </c>
      <c r="B8" s="12">
        <v>10577</v>
      </c>
      <c r="C8" s="12">
        <v>7000</v>
      </c>
      <c r="D8" s="12">
        <v>298</v>
      </c>
      <c r="E8" s="12">
        <f t="shared" ref="E8:E12" si="1">F8+G8</f>
        <v>0</v>
      </c>
      <c r="F8" s="12"/>
      <c r="G8" s="12"/>
      <c r="H8" s="12">
        <f t="shared" ref="H8:H12" si="2">C8+E8</f>
        <v>7000</v>
      </c>
      <c r="I8" s="109">
        <f t="shared" si="0"/>
        <v>-33.818663136995369</v>
      </c>
      <c r="J8" s="23" t="s">
        <v>108</v>
      </c>
      <c r="K8" s="24">
        <v>422638</v>
      </c>
      <c r="L8" s="24">
        <v>272408</v>
      </c>
      <c r="M8" s="24">
        <f>N8+O8</f>
        <v>125644.96247699999</v>
      </c>
      <c r="N8" s="16">
        <v>107474.22197699999</v>
      </c>
      <c r="O8" s="16">
        <v>18170.7405</v>
      </c>
      <c r="P8" s="12">
        <f t="shared" ref="P8:P22" si="3">K8+M8</f>
        <v>548282.96247699996</v>
      </c>
    </row>
    <row r="9" spans="1:19" ht="13.5">
      <c r="A9" s="23" t="s">
        <v>109</v>
      </c>
      <c r="B9" s="12">
        <v>360</v>
      </c>
      <c r="C9" s="12">
        <v>2000</v>
      </c>
      <c r="D9" s="12"/>
      <c r="E9" s="12">
        <f t="shared" si="1"/>
        <v>0</v>
      </c>
      <c r="F9" s="12"/>
      <c r="G9" s="12"/>
      <c r="H9" s="12">
        <f t="shared" si="2"/>
        <v>2000</v>
      </c>
      <c r="I9" s="109">
        <f t="shared" si="0"/>
        <v>455.55555555555554</v>
      </c>
      <c r="J9" s="23" t="s">
        <v>110</v>
      </c>
      <c r="K9" s="24">
        <v>6233</v>
      </c>
      <c r="L9" s="24">
        <v>1272</v>
      </c>
      <c r="M9" s="24">
        <f t="shared" ref="M9:M14" si="4">N9+O9</f>
        <v>0</v>
      </c>
      <c r="N9" s="81"/>
      <c r="O9" s="81"/>
      <c r="P9" s="12">
        <f t="shared" si="3"/>
        <v>6233</v>
      </c>
    </row>
    <row r="10" spans="1:19" ht="13.5">
      <c r="A10" s="23" t="s">
        <v>111</v>
      </c>
      <c r="B10" s="12">
        <v>11624</v>
      </c>
      <c r="C10" s="12">
        <v>11300</v>
      </c>
      <c r="D10" s="12">
        <v>3974</v>
      </c>
      <c r="E10" s="12">
        <f t="shared" si="1"/>
        <v>0</v>
      </c>
      <c r="F10" s="12"/>
      <c r="G10" s="12"/>
      <c r="H10" s="12">
        <f t="shared" si="2"/>
        <v>11300</v>
      </c>
      <c r="I10" s="109">
        <f t="shared" si="0"/>
        <v>-2.7873365450791465</v>
      </c>
      <c r="J10" s="23" t="s">
        <v>112</v>
      </c>
      <c r="K10" s="24">
        <v>2000</v>
      </c>
      <c r="L10" s="24"/>
      <c r="M10" s="24">
        <f t="shared" si="4"/>
        <v>0</v>
      </c>
      <c r="N10" s="81">
        <v>0</v>
      </c>
      <c r="O10" s="81"/>
      <c r="P10" s="12">
        <f t="shared" si="3"/>
        <v>2000</v>
      </c>
    </row>
    <row r="11" spans="1:19" ht="13.5">
      <c r="A11" s="23" t="s">
        <v>113</v>
      </c>
      <c r="B11" s="12">
        <v>5567</v>
      </c>
      <c r="C11" s="12">
        <v>6000</v>
      </c>
      <c r="D11" s="12"/>
      <c r="E11" s="12">
        <f t="shared" si="1"/>
        <v>22</v>
      </c>
      <c r="F11" s="12">
        <v>22</v>
      </c>
      <c r="G11" s="12"/>
      <c r="H11" s="12">
        <f t="shared" si="2"/>
        <v>6022</v>
      </c>
      <c r="I11" s="109">
        <f t="shared" si="0"/>
        <v>8.1731632836357111</v>
      </c>
      <c r="J11" s="23" t="s">
        <v>114</v>
      </c>
      <c r="K11" s="24">
        <v>11300</v>
      </c>
      <c r="L11" s="24">
        <v>526</v>
      </c>
      <c r="M11" s="24">
        <f t="shared" si="4"/>
        <v>0</v>
      </c>
      <c r="N11" s="81">
        <v>0</v>
      </c>
      <c r="O11" s="81"/>
      <c r="P11" s="12">
        <f t="shared" si="3"/>
        <v>11300</v>
      </c>
    </row>
    <row r="12" spans="1:19" ht="13.5">
      <c r="A12" s="23" t="s">
        <v>115</v>
      </c>
      <c r="B12" s="12">
        <v>869</v>
      </c>
      <c r="C12" s="12"/>
      <c r="D12" s="12">
        <v>51</v>
      </c>
      <c r="E12" s="12">
        <f t="shared" si="1"/>
        <v>51</v>
      </c>
      <c r="F12" s="12">
        <v>51</v>
      </c>
      <c r="G12" s="12"/>
      <c r="H12" s="12">
        <f t="shared" si="2"/>
        <v>51</v>
      </c>
      <c r="I12" s="109">
        <f t="shared" si="0"/>
        <v>-94.131185270425775</v>
      </c>
      <c r="J12" s="23" t="s">
        <v>116</v>
      </c>
      <c r="K12" s="24">
        <v>6000</v>
      </c>
      <c r="L12" s="24">
        <v>3496</v>
      </c>
      <c r="M12" s="24">
        <f t="shared" si="4"/>
        <v>0</v>
      </c>
      <c r="N12" s="81">
        <v>0</v>
      </c>
      <c r="O12" s="81"/>
      <c r="P12" s="12">
        <f t="shared" si="3"/>
        <v>6000</v>
      </c>
    </row>
    <row r="13" spans="1:19" ht="13.5">
      <c r="A13" s="23"/>
      <c r="B13" s="12"/>
      <c r="C13" s="12"/>
      <c r="D13" s="12"/>
      <c r="E13" s="12"/>
      <c r="F13" s="16"/>
      <c r="G13" s="16"/>
      <c r="H13" s="110"/>
      <c r="I13" s="109"/>
      <c r="J13" s="23" t="s">
        <v>117</v>
      </c>
      <c r="K13" s="24"/>
      <c r="L13" s="24">
        <v>22078</v>
      </c>
      <c r="M13" s="24">
        <f t="shared" si="4"/>
        <v>34000</v>
      </c>
      <c r="N13" s="111">
        <v>34000</v>
      </c>
      <c r="O13" s="111"/>
      <c r="P13" s="12">
        <f t="shared" si="3"/>
        <v>34000</v>
      </c>
      <c r="S13" s="14"/>
    </row>
    <row r="14" spans="1:19" ht="13.5">
      <c r="A14" s="23"/>
      <c r="B14" s="12"/>
      <c r="C14" s="12"/>
      <c r="D14" s="12"/>
      <c r="E14" s="12"/>
      <c r="F14" s="16"/>
      <c r="G14" s="16"/>
      <c r="H14" s="110"/>
      <c r="I14" s="109"/>
      <c r="J14" s="23" t="s">
        <v>118</v>
      </c>
      <c r="K14" s="24"/>
      <c r="L14" s="24">
        <v>32076</v>
      </c>
      <c r="M14" s="24">
        <f t="shared" si="4"/>
        <v>50600</v>
      </c>
      <c r="N14" s="111">
        <v>50600</v>
      </c>
      <c r="O14" s="111"/>
      <c r="P14" s="12">
        <f t="shared" si="3"/>
        <v>50600</v>
      </c>
    </row>
    <row r="15" spans="1:19" ht="13.5">
      <c r="A15" s="23"/>
      <c r="B15" s="12"/>
      <c r="C15" s="12"/>
      <c r="D15" s="12"/>
      <c r="E15" s="12"/>
      <c r="F15" s="16"/>
      <c r="G15" s="16"/>
      <c r="H15" s="110"/>
      <c r="I15" s="109"/>
      <c r="J15" s="21" t="s">
        <v>119</v>
      </c>
      <c r="K15" s="11">
        <v>24</v>
      </c>
      <c r="L15" s="11">
        <v>19</v>
      </c>
      <c r="M15" s="204">
        <f>N15+O15</f>
        <v>0</v>
      </c>
      <c r="N15" s="112"/>
      <c r="O15" s="112"/>
      <c r="P15" s="12">
        <f t="shared" si="3"/>
        <v>24</v>
      </c>
    </row>
    <row r="16" spans="1:19" ht="13.5">
      <c r="A16" s="23"/>
      <c r="B16" s="12"/>
      <c r="C16" s="12"/>
      <c r="D16" s="12"/>
      <c r="E16" s="12"/>
      <c r="F16" s="16"/>
      <c r="G16" s="16"/>
      <c r="H16" s="12"/>
      <c r="I16" s="109"/>
      <c r="J16" s="21" t="s">
        <v>120</v>
      </c>
      <c r="K16" s="11">
        <v>30000</v>
      </c>
      <c r="L16" s="11">
        <v>23940</v>
      </c>
      <c r="M16" s="204">
        <f>N16+O16</f>
        <v>0</v>
      </c>
      <c r="N16" s="112"/>
      <c r="O16" s="112"/>
      <c r="P16" s="12">
        <f t="shared" si="3"/>
        <v>30000</v>
      </c>
    </row>
    <row r="17" spans="1:17" ht="13.5">
      <c r="A17" s="23"/>
      <c r="B17" s="12"/>
      <c r="C17" s="12"/>
      <c r="D17" s="12"/>
      <c r="E17" s="12"/>
      <c r="F17" s="16"/>
      <c r="G17" s="16"/>
      <c r="H17" s="12"/>
      <c r="I17" s="109"/>
      <c r="J17" s="23" t="s">
        <v>121</v>
      </c>
      <c r="K17" s="11">
        <f>K18+K19+K20</f>
        <v>1220</v>
      </c>
      <c r="L17" s="11">
        <f>L18+L19+L20</f>
        <v>13637</v>
      </c>
      <c r="M17" s="11">
        <f>N17+O17</f>
        <v>20634.07</v>
      </c>
      <c r="N17" s="11">
        <f>N18+N19+N20</f>
        <v>20621.07</v>
      </c>
      <c r="O17" s="11">
        <f>O18+O19+O20</f>
        <v>13</v>
      </c>
      <c r="P17" s="12">
        <f t="shared" si="3"/>
        <v>21854.07</v>
      </c>
    </row>
    <row r="18" spans="1:17" ht="13.5">
      <c r="A18" s="23"/>
      <c r="B18" s="12"/>
      <c r="C18" s="12"/>
      <c r="D18" s="110"/>
      <c r="E18" s="110"/>
      <c r="F18" s="16"/>
      <c r="G18" s="16"/>
      <c r="H18" s="12"/>
      <c r="I18" s="109"/>
      <c r="J18" s="23" t="s">
        <v>122</v>
      </c>
      <c r="K18" s="24">
        <v>537</v>
      </c>
      <c r="L18" s="24">
        <v>13185</v>
      </c>
      <c r="M18" s="24">
        <f>N18+O18</f>
        <v>20621.07</v>
      </c>
      <c r="N18" s="16">
        <v>20621.07</v>
      </c>
      <c r="O18" s="16"/>
      <c r="P18" s="12">
        <f t="shared" si="3"/>
        <v>21158.07</v>
      </c>
    </row>
    <row r="19" spans="1:17">
      <c r="A19" s="30"/>
      <c r="B19" s="113"/>
      <c r="C19" s="32"/>
      <c r="D19" s="31"/>
      <c r="E19" s="31"/>
      <c r="F19" s="113"/>
      <c r="G19" s="113"/>
      <c r="H19" s="114"/>
      <c r="I19" s="113"/>
      <c r="J19" s="23" t="s">
        <v>123</v>
      </c>
      <c r="K19" s="24">
        <v>15</v>
      </c>
      <c r="L19" s="24">
        <v>268</v>
      </c>
      <c r="M19" s="24">
        <f t="shared" ref="M19:M20" si="5">N19+O19</f>
        <v>0</v>
      </c>
      <c r="N19" s="12"/>
      <c r="O19" s="12"/>
      <c r="P19" s="12">
        <f t="shared" si="3"/>
        <v>15</v>
      </c>
    </row>
    <row r="20" spans="1:17">
      <c r="A20" s="30"/>
      <c r="B20" s="113"/>
      <c r="C20" s="32"/>
      <c r="D20" s="31"/>
      <c r="E20" s="31"/>
      <c r="F20" s="113"/>
      <c r="G20" s="113"/>
      <c r="H20" s="114"/>
      <c r="I20" s="113"/>
      <c r="J20" s="23" t="s">
        <v>124</v>
      </c>
      <c r="K20" s="24">
        <v>668</v>
      </c>
      <c r="L20" s="24">
        <v>184</v>
      </c>
      <c r="M20" s="24">
        <f t="shared" si="5"/>
        <v>13</v>
      </c>
      <c r="N20" s="16">
        <v>0</v>
      </c>
      <c r="O20" s="16">
        <v>13</v>
      </c>
      <c r="P20" s="12">
        <f t="shared" si="3"/>
        <v>681</v>
      </c>
    </row>
    <row r="21" spans="1:17">
      <c r="A21" s="30"/>
      <c r="B21" s="115"/>
      <c r="C21" s="76"/>
      <c r="D21" s="75"/>
      <c r="E21" s="75"/>
      <c r="F21" s="115"/>
      <c r="G21" s="115"/>
      <c r="H21" s="116"/>
      <c r="I21" s="115"/>
      <c r="J21" s="21" t="s">
        <v>125</v>
      </c>
      <c r="K21" s="11">
        <v>10955</v>
      </c>
      <c r="L21" s="11">
        <v>6933</v>
      </c>
      <c r="M21" s="11">
        <f>N21+O21</f>
        <v>2159</v>
      </c>
      <c r="N21" s="11">
        <v>2159</v>
      </c>
      <c r="O21" s="11"/>
      <c r="P21" s="12">
        <f t="shared" si="3"/>
        <v>13114</v>
      </c>
    </row>
    <row r="22" spans="1:17">
      <c r="A22" s="30"/>
      <c r="B22" s="115"/>
      <c r="C22" s="76"/>
      <c r="D22" s="75"/>
      <c r="E22" s="75"/>
      <c r="F22" s="115"/>
      <c r="G22" s="115"/>
      <c r="H22" s="116"/>
      <c r="I22" s="115"/>
      <c r="J22" s="21" t="s">
        <v>126</v>
      </c>
      <c r="K22" s="11">
        <v>75</v>
      </c>
      <c r="L22" s="11">
        <v>89</v>
      </c>
      <c r="M22" s="11">
        <f>N22+O22</f>
        <v>86</v>
      </c>
      <c r="N22" s="12">
        <v>86</v>
      </c>
      <c r="O22" s="12"/>
      <c r="P22" s="12">
        <f t="shared" si="3"/>
        <v>161</v>
      </c>
    </row>
    <row r="23" spans="1:17" s="18" customFormat="1">
      <c r="A23" s="118" t="s">
        <v>127</v>
      </c>
      <c r="B23" s="119">
        <f>SUM(B7:B12)</f>
        <v>396951</v>
      </c>
      <c r="C23" s="119">
        <f>SUM(C7:C12)</f>
        <v>469000</v>
      </c>
      <c r="D23" s="119">
        <f>SUM(D7:D12)</f>
        <v>266733</v>
      </c>
      <c r="E23" s="119">
        <f>F23+G23</f>
        <v>130958</v>
      </c>
      <c r="F23" s="119">
        <f>SUM(F7:F12)</f>
        <v>130958</v>
      </c>
      <c r="G23" s="119">
        <f>SUM(G7:G12)</f>
        <v>0</v>
      </c>
      <c r="H23" s="119">
        <f>SUM(H7:H12)</f>
        <v>599958</v>
      </c>
      <c r="I23" s="109">
        <f>(H23-B23)/B23*100</f>
        <v>51.141576668153</v>
      </c>
      <c r="J23" s="120" t="s">
        <v>128</v>
      </c>
      <c r="K23" s="119">
        <f>K7+K15+K16+K17+K21+K22</f>
        <v>490445</v>
      </c>
      <c r="L23" s="119">
        <f>L7+L15+L16+L17+L21+L22</f>
        <v>376474</v>
      </c>
      <c r="M23" s="119">
        <f>N23+O23</f>
        <v>233124.03247700003</v>
      </c>
      <c r="N23" s="119">
        <f>N7+N15+N16+N17+N21+N22</f>
        <v>214940.29197700002</v>
      </c>
      <c r="O23" s="119">
        <f>O7+O15+O16+O17+O21+O22</f>
        <v>18183.7405</v>
      </c>
      <c r="P23" s="119">
        <f>P7+P15+P16+P17+P21+P22</f>
        <v>723569.03247699991</v>
      </c>
    </row>
    <row r="24" spans="1:17" ht="13.5">
      <c r="A24" s="121" t="s">
        <v>78</v>
      </c>
      <c r="B24" s="119">
        <f>B25+B26+B27+B28+B29</f>
        <v>170900</v>
      </c>
      <c r="C24" s="119">
        <f>C25+C26+C27+C28+C29</f>
        <v>46384</v>
      </c>
      <c r="D24" s="119"/>
      <c r="E24" s="119">
        <f>F24+G24</f>
        <v>169048</v>
      </c>
      <c r="F24" s="119">
        <f>F25+F26+F27+F28+F29</f>
        <v>149043</v>
      </c>
      <c r="G24" s="119">
        <f>G25+G26+G27+G28+G29</f>
        <v>20005</v>
      </c>
      <c r="H24" s="119">
        <f>H25+H26+H27+H28+H29</f>
        <v>215432</v>
      </c>
      <c r="I24" s="117"/>
      <c r="J24" s="121" t="s">
        <v>8</v>
      </c>
      <c r="K24" s="41">
        <f>K25+K26+K27</f>
        <v>23739</v>
      </c>
      <c r="L24" s="41"/>
      <c r="M24" s="41">
        <f t="shared" ref="M24:O24" si="6">M25+M26+M27</f>
        <v>68082</v>
      </c>
      <c r="N24" s="41">
        <f t="shared" si="6"/>
        <v>65061</v>
      </c>
      <c r="O24" s="41">
        <f t="shared" si="6"/>
        <v>3021</v>
      </c>
      <c r="P24" s="41">
        <f>P25+P26+P27</f>
        <v>91821</v>
      </c>
    </row>
    <row r="25" spans="1:17" ht="13.5">
      <c r="A25" s="23" t="s">
        <v>129</v>
      </c>
      <c r="B25" s="122">
        <v>26047</v>
      </c>
      <c r="C25" s="123">
        <v>34700</v>
      </c>
      <c r="D25" s="16"/>
      <c r="E25" s="16">
        <f>F25+G25</f>
        <v>59</v>
      </c>
      <c r="F25" s="16"/>
      <c r="G25" s="16">
        <v>59</v>
      </c>
      <c r="H25" s="119">
        <f>C25+E25</f>
        <v>34759</v>
      </c>
      <c r="I25" s="117"/>
      <c r="J25" s="23" t="s">
        <v>12</v>
      </c>
      <c r="K25" s="124">
        <v>2000</v>
      </c>
      <c r="L25" s="125"/>
      <c r="M25" s="125">
        <f>N25+O25</f>
        <v>4021</v>
      </c>
      <c r="N25" s="126"/>
      <c r="O25" s="126">
        <v>4021</v>
      </c>
      <c r="P25" s="12">
        <f>K25+M25</f>
        <v>6021</v>
      </c>
    </row>
    <row r="26" spans="1:17" ht="13.5">
      <c r="A26" s="23" t="s">
        <v>130</v>
      </c>
      <c r="B26" s="122">
        <v>5000</v>
      </c>
      <c r="C26" s="123">
        <v>5000</v>
      </c>
      <c r="D26" s="16"/>
      <c r="E26" s="16">
        <f t="shared" ref="E26:E29" si="7">F26+G26</f>
        <v>1021</v>
      </c>
      <c r="F26" s="16">
        <v>1021</v>
      </c>
      <c r="G26" s="16"/>
      <c r="H26" s="119">
        <f t="shared" ref="H26:H29" si="8">C26+E26</f>
        <v>6021</v>
      </c>
      <c r="I26" s="117"/>
      <c r="J26" s="23" t="s">
        <v>131</v>
      </c>
      <c r="K26" s="12">
        <v>5000</v>
      </c>
      <c r="L26" s="12"/>
      <c r="M26" s="125"/>
      <c r="N26" s="12"/>
      <c r="O26" s="12"/>
      <c r="P26" s="12">
        <f t="shared" ref="P26:P30" si="9">K26+M26</f>
        <v>5000</v>
      </c>
    </row>
    <row r="27" spans="1:17" ht="13.5">
      <c r="A27" s="127" t="s">
        <v>132</v>
      </c>
      <c r="B27" s="122">
        <v>16786</v>
      </c>
      <c r="C27" s="123">
        <v>6684</v>
      </c>
      <c r="D27" s="16"/>
      <c r="E27" s="16">
        <f t="shared" si="7"/>
        <v>39668</v>
      </c>
      <c r="F27" s="16">
        <v>42722</v>
      </c>
      <c r="G27" s="16">
        <v>-3054</v>
      </c>
      <c r="H27" s="119">
        <f t="shared" si="8"/>
        <v>46352</v>
      </c>
      <c r="I27" s="117"/>
      <c r="J27" s="23" t="s">
        <v>133</v>
      </c>
      <c r="K27" s="124">
        <v>16739</v>
      </c>
      <c r="L27" s="125"/>
      <c r="M27" s="125">
        <f t="shared" ref="M27" si="10">N27+O27</f>
        <v>64061</v>
      </c>
      <c r="N27" s="126">
        <v>65061</v>
      </c>
      <c r="O27" s="126">
        <v>-1000</v>
      </c>
      <c r="P27" s="12">
        <f t="shared" si="9"/>
        <v>80800</v>
      </c>
    </row>
    <row r="28" spans="1:17" ht="13.5">
      <c r="A28" s="127" t="s">
        <v>134</v>
      </c>
      <c r="B28" s="122">
        <v>350</v>
      </c>
      <c r="C28" s="16"/>
      <c r="D28" s="16"/>
      <c r="E28" s="16"/>
      <c r="F28" s="16"/>
      <c r="G28" s="16"/>
      <c r="H28" s="119"/>
      <c r="I28" s="117"/>
      <c r="J28" s="121" t="s">
        <v>15</v>
      </c>
      <c r="K28" s="128"/>
      <c r="L28" s="129"/>
      <c r="M28" s="129"/>
      <c r="N28" s="129"/>
      <c r="O28" s="129"/>
      <c r="P28" s="12"/>
      <c r="Q28" s="1" t="s">
        <v>91</v>
      </c>
    </row>
    <row r="29" spans="1:17" ht="13.5">
      <c r="A29" s="83" t="s">
        <v>135</v>
      </c>
      <c r="B29" s="22">
        <v>122717</v>
      </c>
      <c r="C29" s="22"/>
      <c r="D29" s="22"/>
      <c r="E29" s="12">
        <f t="shared" si="7"/>
        <v>128300</v>
      </c>
      <c r="F29" s="22">
        <v>105300</v>
      </c>
      <c r="G29" s="22">
        <v>23000</v>
      </c>
      <c r="H29" s="119">
        <f t="shared" si="8"/>
        <v>128300</v>
      </c>
      <c r="I29" s="130"/>
      <c r="J29" s="131" t="s">
        <v>136</v>
      </c>
      <c r="K29" s="81"/>
      <c r="L29" s="82"/>
      <c r="M29" s="82"/>
      <c r="N29" s="12"/>
      <c r="O29" s="12"/>
      <c r="P29" s="12"/>
    </row>
    <row r="30" spans="1:17" ht="13.5">
      <c r="A30" s="79"/>
      <c r="B30" s="60"/>
      <c r="C30" s="22"/>
      <c r="D30" s="22"/>
      <c r="E30" s="22"/>
      <c r="F30" s="216"/>
      <c r="G30" s="216"/>
      <c r="H30" s="119"/>
      <c r="I30" s="130"/>
      <c r="J30" s="69" t="s">
        <v>14</v>
      </c>
      <c r="K30" s="88">
        <v>1200</v>
      </c>
      <c r="L30" s="82"/>
      <c r="M30" s="16">
        <f>N30+O30</f>
        <v>-1200</v>
      </c>
      <c r="N30" s="12"/>
      <c r="O30" s="12">
        <v>-1200</v>
      </c>
      <c r="P30" s="12">
        <f t="shared" si="9"/>
        <v>0</v>
      </c>
    </row>
    <row r="31" spans="1:17" s="18" customFormat="1">
      <c r="A31" s="120" t="s">
        <v>16</v>
      </c>
      <c r="B31" s="60">
        <f>B23+B24</f>
        <v>567851</v>
      </c>
      <c r="C31" s="60">
        <f>C23+C24</f>
        <v>515384</v>
      </c>
      <c r="D31" s="60"/>
      <c r="E31" s="60">
        <f>F31+G31</f>
        <v>300006</v>
      </c>
      <c r="F31" s="60">
        <f>F23+F24</f>
        <v>280001</v>
      </c>
      <c r="G31" s="60">
        <f>G23+G24</f>
        <v>20005</v>
      </c>
      <c r="H31" s="60">
        <f>H23+H24</f>
        <v>815390</v>
      </c>
      <c r="I31" s="117"/>
      <c r="J31" s="120" t="s">
        <v>17</v>
      </c>
      <c r="K31" s="129">
        <f>K23+K24+K30</f>
        <v>515384</v>
      </c>
      <c r="L31" s="129"/>
      <c r="M31" s="129">
        <f t="shared" ref="M31:P31" si="11">M23+M24+M30</f>
        <v>300006.03247700003</v>
      </c>
      <c r="N31" s="129">
        <f t="shared" si="11"/>
        <v>280001.29197700002</v>
      </c>
      <c r="O31" s="129">
        <f>O23+O24+O30</f>
        <v>20004.7405</v>
      </c>
      <c r="P31" s="129">
        <f t="shared" si="11"/>
        <v>815390.03247699991</v>
      </c>
    </row>
    <row r="32" spans="1:17" ht="13.5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3"/>
      <c r="O32" s="133"/>
      <c r="P32" s="132"/>
    </row>
    <row r="33" spans="1:16" ht="13.5">
      <c r="A33" s="6"/>
      <c r="B33" s="134"/>
      <c r="C33" s="135"/>
      <c r="D33" s="9"/>
      <c r="E33" s="9"/>
      <c r="F33" s="136"/>
      <c r="G33" s="136"/>
      <c r="H33" s="137"/>
      <c r="I33" s="136"/>
      <c r="J33" s="138"/>
      <c r="K33" s="139"/>
      <c r="L33" s="140"/>
      <c r="M33" s="140"/>
      <c r="N33" s="141"/>
      <c r="O33" s="141"/>
      <c r="P33" s="142"/>
    </row>
    <row r="34" spans="1:16" ht="13.5">
      <c r="A34" s="6"/>
      <c r="B34" s="136"/>
      <c r="C34" s="135"/>
      <c r="D34" s="9"/>
      <c r="E34" s="9"/>
      <c r="F34" s="136"/>
      <c r="G34" s="136"/>
      <c r="H34" s="137"/>
      <c r="I34" s="136"/>
      <c r="J34" s="138"/>
      <c r="K34" s="139"/>
      <c r="L34" s="140"/>
      <c r="M34" s="140"/>
      <c r="N34" s="141"/>
      <c r="O34" s="141"/>
      <c r="P34" s="142"/>
    </row>
    <row r="35" spans="1:16" ht="13.5">
      <c r="A35" s="6"/>
      <c r="B35" s="136"/>
      <c r="C35" s="135"/>
      <c r="D35" s="9"/>
      <c r="E35" s="9"/>
      <c r="F35" s="136"/>
      <c r="G35" s="136"/>
      <c r="H35" s="137"/>
      <c r="I35" s="136"/>
      <c r="J35" s="143"/>
      <c r="K35" s="139"/>
      <c r="L35" s="140"/>
      <c r="M35" s="140"/>
      <c r="N35" s="141"/>
      <c r="O35" s="141"/>
      <c r="P35" s="142"/>
    </row>
    <row r="36" spans="1:16" ht="13.5">
      <c r="A36" s="6"/>
      <c r="B36" s="136"/>
      <c r="C36" s="135"/>
      <c r="D36" s="9"/>
      <c r="E36" s="9"/>
      <c r="F36" s="136"/>
      <c r="G36" s="136"/>
      <c r="H36" s="137"/>
      <c r="I36" s="136"/>
      <c r="J36" s="143"/>
      <c r="K36" s="139"/>
      <c r="L36" s="140"/>
      <c r="M36" s="140"/>
      <c r="N36" s="141"/>
      <c r="O36" s="141"/>
      <c r="P36" s="142"/>
    </row>
    <row r="37" spans="1:16" ht="13.5">
      <c r="A37" s="6"/>
      <c r="B37" s="136"/>
      <c r="C37" s="135"/>
      <c r="D37" s="9"/>
      <c r="E37" s="9"/>
      <c r="F37" s="136"/>
      <c r="G37" s="136"/>
      <c r="H37" s="137"/>
      <c r="I37" s="136"/>
      <c r="J37" s="143"/>
      <c r="K37" s="139"/>
      <c r="L37" s="140"/>
      <c r="M37" s="140"/>
      <c r="N37" s="141"/>
      <c r="O37" s="141"/>
      <c r="P37" s="142"/>
    </row>
    <row r="38" spans="1:16" ht="13.5">
      <c r="A38" s="6"/>
      <c r="B38" s="136"/>
      <c r="C38" s="135"/>
      <c r="D38" s="9"/>
      <c r="E38" s="9"/>
      <c r="F38" s="134"/>
      <c r="G38" s="134"/>
      <c r="H38" s="137"/>
      <c r="I38" s="136"/>
      <c r="J38" s="143"/>
      <c r="K38" s="139"/>
      <c r="L38" s="140"/>
      <c r="M38" s="140"/>
      <c r="N38" s="141"/>
      <c r="O38" s="141"/>
      <c r="P38" s="142"/>
    </row>
    <row r="39" spans="1:16" ht="13.5">
      <c r="A39" s="6"/>
      <c r="B39" s="136"/>
      <c r="C39" s="135"/>
      <c r="D39" s="9"/>
      <c r="E39" s="9"/>
      <c r="F39" s="136"/>
      <c r="G39" s="136"/>
      <c r="H39" s="137"/>
      <c r="I39" s="136"/>
      <c r="J39" s="143"/>
      <c r="K39" s="139"/>
      <c r="L39" s="140"/>
      <c r="M39" s="140"/>
      <c r="N39" s="141"/>
      <c r="O39" s="141"/>
      <c r="P39" s="142"/>
    </row>
    <row r="40" spans="1:16" ht="13.5">
      <c r="A40" s="6"/>
      <c r="B40" s="136"/>
      <c r="C40" s="135"/>
      <c r="D40" s="9"/>
      <c r="E40" s="9"/>
      <c r="F40" s="136"/>
      <c r="G40" s="136"/>
      <c r="H40" s="137"/>
      <c r="I40" s="136"/>
      <c r="J40" s="6"/>
      <c r="K40" s="135"/>
      <c r="L40" s="9"/>
      <c r="M40" s="9"/>
      <c r="N40" s="144"/>
      <c r="O40" s="144"/>
      <c r="P40" s="137"/>
    </row>
    <row r="41" spans="1:16" ht="13.5">
      <c r="A41" s="6"/>
      <c r="B41" s="136"/>
      <c r="C41" s="135"/>
      <c r="D41" s="9"/>
      <c r="E41" s="9"/>
      <c r="F41" s="136"/>
      <c r="G41" s="136"/>
      <c r="H41" s="137"/>
      <c r="I41" s="136"/>
      <c r="J41" s="6"/>
      <c r="K41" s="135"/>
      <c r="L41" s="9"/>
      <c r="M41" s="9"/>
      <c r="N41" s="144"/>
      <c r="O41" s="144"/>
      <c r="P41" s="137"/>
    </row>
    <row r="42" spans="1:16" ht="13.5">
      <c r="A42" s="6"/>
      <c r="B42" s="136"/>
      <c r="C42" s="135"/>
      <c r="D42" s="9"/>
      <c r="E42" s="9"/>
      <c r="F42" s="136"/>
      <c r="G42" s="136"/>
      <c r="H42" s="137"/>
      <c r="I42" s="136"/>
      <c r="J42" s="6"/>
      <c r="K42" s="135"/>
      <c r="L42" s="9"/>
      <c r="M42" s="9"/>
      <c r="N42" s="144"/>
      <c r="O42" s="144"/>
      <c r="P42" s="137"/>
    </row>
    <row r="43" spans="1:16" ht="13.5">
      <c r="A43" s="6"/>
      <c r="B43" s="136"/>
      <c r="C43" s="135"/>
      <c r="D43" s="9"/>
      <c r="E43" s="9"/>
      <c r="F43" s="136"/>
      <c r="G43" s="136"/>
      <c r="H43" s="137"/>
      <c r="I43" s="136"/>
      <c r="J43" s="6"/>
      <c r="K43" s="135"/>
      <c r="L43" s="9"/>
      <c r="M43" s="9"/>
      <c r="N43" s="144"/>
      <c r="O43" s="144"/>
      <c r="P43" s="137"/>
    </row>
    <row r="44" spans="1:16" ht="13.5">
      <c r="A44" s="6"/>
      <c r="B44" s="136"/>
      <c r="C44" s="135"/>
      <c r="D44" s="9"/>
      <c r="E44" s="9"/>
      <c r="F44" s="136"/>
      <c r="G44" s="136"/>
      <c r="H44" s="137"/>
      <c r="I44" s="136"/>
      <c r="J44" s="6"/>
      <c r="K44" s="135"/>
      <c r="L44" s="9"/>
      <c r="M44" s="9"/>
      <c r="N44" s="144"/>
      <c r="O44" s="144"/>
      <c r="P44" s="137"/>
    </row>
    <row r="45" spans="1:16" ht="13.5">
      <c r="A45" s="6"/>
      <c r="B45" s="136"/>
      <c r="C45" s="135"/>
      <c r="D45" s="9"/>
      <c r="E45" s="9"/>
      <c r="F45" s="136"/>
      <c r="G45" s="136"/>
      <c r="H45" s="137"/>
      <c r="I45" s="136"/>
      <c r="J45" s="6"/>
      <c r="K45" s="135"/>
      <c r="L45" s="9"/>
      <c r="M45" s="9"/>
      <c r="N45" s="144"/>
      <c r="O45" s="144"/>
      <c r="P45" s="137"/>
    </row>
    <row r="46" spans="1:16" ht="13.5">
      <c r="A46" s="6"/>
      <c r="B46" s="136"/>
      <c r="C46" s="135"/>
      <c r="D46" s="9"/>
      <c r="E46" s="9"/>
      <c r="F46" s="136"/>
      <c r="G46" s="136"/>
      <c r="H46" s="137"/>
      <c r="I46" s="136"/>
      <c r="J46" s="6"/>
      <c r="K46" s="135"/>
      <c r="L46" s="9"/>
      <c r="M46" s="9"/>
      <c r="N46" s="144"/>
      <c r="O46" s="144"/>
      <c r="P46" s="137"/>
    </row>
    <row r="47" spans="1:16" ht="13.5">
      <c r="A47" s="6"/>
      <c r="B47" s="136">
        <f>SUM(B48:B55)+B58</f>
        <v>0</v>
      </c>
      <c r="C47" s="135"/>
      <c r="D47" s="9"/>
      <c r="E47" s="9"/>
      <c r="F47" s="136"/>
      <c r="G47" s="136"/>
      <c r="H47" s="137"/>
      <c r="I47" s="136"/>
      <c r="J47" s="6"/>
      <c r="K47" s="135"/>
      <c r="L47" s="9"/>
      <c r="M47" s="9"/>
      <c r="N47" s="144"/>
      <c r="O47" s="144"/>
      <c r="P47" s="137"/>
    </row>
    <row r="48" spans="1:16" ht="13.5">
      <c r="A48" s="6"/>
      <c r="B48" s="136"/>
      <c r="C48" s="135"/>
      <c r="D48" s="9"/>
      <c r="E48" s="9"/>
      <c r="F48" s="136"/>
      <c r="G48" s="136"/>
      <c r="H48" s="137"/>
      <c r="I48" s="136"/>
      <c r="J48" s="6"/>
      <c r="K48" s="135"/>
      <c r="L48" s="9"/>
      <c r="M48" s="9"/>
      <c r="N48" s="144"/>
      <c r="O48" s="144"/>
      <c r="P48" s="137"/>
    </row>
    <row r="49" spans="1:16" ht="13.5">
      <c r="A49" s="6"/>
      <c r="B49" s="136"/>
      <c r="C49" s="135"/>
      <c r="D49" s="9"/>
      <c r="E49" s="9"/>
      <c r="F49" s="136"/>
      <c r="G49" s="136"/>
      <c r="H49" s="137"/>
      <c r="I49" s="136"/>
      <c r="J49" s="6"/>
      <c r="K49" s="135"/>
      <c r="L49" s="9"/>
      <c r="M49" s="9"/>
      <c r="N49" s="144"/>
      <c r="O49" s="144"/>
      <c r="P49" s="137"/>
    </row>
    <row r="50" spans="1:16" ht="13.5">
      <c r="A50" s="6"/>
      <c r="B50" s="136"/>
      <c r="C50" s="135"/>
      <c r="D50" s="9"/>
      <c r="E50" s="9"/>
      <c r="F50" s="136"/>
      <c r="G50" s="136"/>
      <c r="H50" s="137"/>
      <c r="I50" s="136"/>
      <c r="J50" s="6"/>
      <c r="K50" s="135"/>
      <c r="L50" s="9"/>
      <c r="M50" s="9"/>
      <c r="N50" s="144"/>
      <c r="O50" s="144"/>
      <c r="P50" s="137"/>
    </row>
    <row r="51" spans="1:16" ht="13.5">
      <c r="A51" s="6"/>
      <c r="B51" s="136"/>
      <c r="C51" s="135"/>
      <c r="D51" s="9"/>
      <c r="E51" s="9"/>
      <c r="F51" s="136"/>
      <c r="G51" s="136"/>
      <c r="H51" s="137"/>
      <c r="I51" s="136"/>
      <c r="J51" s="6"/>
      <c r="K51" s="135"/>
      <c r="L51" s="9"/>
      <c r="M51" s="9"/>
      <c r="N51" s="144"/>
      <c r="O51" s="144"/>
      <c r="P51" s="137"/>
    </row>
    <row r="52" spans="1:16" ht="13.5">
      <c r="A52" s="6"/>
      <c r="B52" s="136"/>
      <c r="C52" s="135"/>
      <c r="D52" s="9"/>
      <c r="E52" s="9"/>
      <c r="F52" s="136"/>
      <c r="G52" s="136"/>
      <c r="H52" s="137"/>
      <c r="I52" s="136"/>
      <c r="J52" s="6"/>
      <c r="K52" s="135"/>
      <c r="L52" s="9"/>
      <c r="M52" s="9"/>
      <c r="N52" s="144"/>
      <c r="O52" s="144"/>
      <c r="P52" s="137"/>
    </row>
    <row r="53" spans="1:16" ht="13.5">
      <c r="A53" s="6"/>
      <c r="B53" s="136"/>
      <c r="C53" s="135"/>
      <c r="D53" s="9"/>
      <c r="E53" s="9"/>
      <c r="F53" s="136"/>
      <c r="G53" s="136"/>
      <c r="H53" s="137"/>
      <c r="I53" s="136"/>
      <c r="J53" s="6"/>
      <c r="K53" s="135"/>
      <c r="L53" s="9"/>
      <c r="M53" s="9"/>
      <c r="N53" s="144"/>
      <c r="O53" s="144"/>
      <c r="P53" s="137"/>
    </row>
    <row r="54" spans="1:16" ht="13.5">
      <c r="A54" s="6"/>
      <c r="B54" s="136"/>
      <c r="C54" s="135"/>
      <c r="D54" s="9"/>
      <c r="E54" s="9"/>
      <c r="F54" s="136"/>
      <c r="G54" s="136"/>
      <c r="H54" s="137"/>
      <c r="I54" s="136"/>
      <c r="J54" s="6"/>
      <c r="K54" s="135"/>
      <c r="L54" s="9"/>
      <c r="M54" s="9"/>
      <c r="N54" s="144"/>
      <c r="O54" s="144"/>
      <c r="P54" s="137"/>
    </row>
    <row r="55" spans="1:16" ht="13.5">
      <c r="A55" s="6"/>
      <c r="B55" s="136">
        <f>D55+H55</f>
        <v>0</v>
      </c>
      <c r="C55" s="135"/>
      <c r="D55" s="9"/>
      <c r="E55" s="9"/>
      <c r="F55" s="136"/>
      <c r="G55" s="136"/>
      <c r="H55" s="137"/>
      <c r="I55" s="136"/>
      <c r="J55" s="6"/>
      <c r="K55" s="135"/>
      <c r="L55" s="9"/>
      <c r="M55" s="9"/>
      <c r="N55" s="144"/>
      <c r="O55" s="144"/>
      <c r="P55" s="137"/>
    </row>
    <row r="56" spans="1:16" ht="13.5">
      <c r="A56" s="6"/>
      <c r="B56" s="136"/>
      <c r="C56" s="135"/>
      <c r="D56" s="9"/>
      <c r="E56" s="9"/>
      <c r="F56" s="136"/>
      <c r="G56" s="136"/>
      <c r="H56" s="137"/>
      <c r="I56" s="136"/>
      <c r="J56" s="6"/>
      <c r="K56" s="135"/>
      <c r="L56" s="9"/>
      <c r="M56" s="9"/>
      <c r="N56" s="144"/>
      <c r="O56" s="144"/>
      <c r="P56" s="137"/>
    </row>
    <row r="57" spans="1:16" ht="13.5">
      <c r="A57" s="6"/>
      <c r="B57" s="136"/>
      <c r="C57" s="135"/>
      <c r="D57" s="9"/>
      <c r="E57" s="9"/>
      <c r="F57" s="136"/>
      <c r="G57" s="136"/>
      <c r="H57" s="137"/>
      <c r="I57" s="136"/>
      <c r="J57" s="6"/>
      <c r="K57" s="135"/>
      <c r="L57" s="9"/>
      <c r="M57" s="9"/>
      <c r="N57" s="144"/>
      <c r="O57" s="144"/>
      <c r="P57" s="137"/>
    </row>
    <row r="58" spans="1:16" ht="13.5">
      <c r="A58" s="6"/>
      <c r="B58" s="136"/>
      <c r="C58" s="135"/>
      <c r="D58" s="9"/>
      <c r="E58" s="9"/>
      <c r="F58" s="136"/>
      <c r="G58" s="136"/>
      <c r="H58" s="137"/>
      <c r="I58" s="136"/>
      <c r="J58" s="6"/>
      <c r="K58" s="135"/>
      <c r="L58" s="9"/>
      <c r="M58" s="9"/>
      <c r="N58" s="144"/>
      <c r="O58" s="144"/>
      <c r="P58" s="137"/>
    </row>
    <row r="59" spans="1:16" ht="13.5">
      <c r="A59" s="6"/>
      <c r="B59" s="136"/>
      <c r="C59" s="135"/>
      <c r="D59" s="9"/>
      <c r="E59" s="9"/>
      <c r="F59" s="136"/>
      <c r="G59" s="136"/>
      <c r="H59" s="137"/>
      <c r="I59" s="136"/>
      <c r="J59" s="6"/>
      <c r="K59" s="135"/>
      <c r="L59" s="9"/>
      <c r="M59" s="9"/>
      <c r="N59" s="144"/>
      <c r="O59" s="144"/>
      <c r="P59" s="137"/>
    </row>
    <row r="60" spans="1:16" ht="13.5">
      <c r="A60" s="6"/>
      <c r="B60" s="136"/>
      <c r="C60" s="135"/>
      <c r="D60" s="9"/>
      <c r="E60" s="9"/>
      <c r="F60" s="136"/>
      <c r="G60" s="136"/>
      <c r="H60" s="137"/>
      <c r="I60" s="136"/>
      <c r="J60" s="6"/>
      <c r="K60" s="135"/>
      <c r="L60" s="9"/>
      <c r="M60" s="9"/>
      <c r="N60" s="144"/>
      <c r="O60" s="144"/>
      <c r="P60" s="137"/>
    </row>
    <row r="61" spans="1:16" ht="13.5">
      <c r="A61" s="6"/>
      <c r="B61" s="136"/>
      <c r="C61" s="135"/>
      <c r="D61" s="9"/>
      <c r="E61" s="9"/>
      <c r="F61" s="136"/>
      <c r="G61" s="136"/>
      <c r="H61" s="137"/>
      <c r="I61" s="136"/>
      <c r="J61" s="6"/>
      <c r="K61" s="135"/>
      <c r="L61" s="9"/>
      <c r="M61" s="9"/>
      <c r="N61" s="144"/>
      <c r="O61" s="144"/>
      <c r="P61" s="137"/>
    </row>
    <row r="62" spans="1:16" ht="13.5">
      <c r="A62" s="6"/>
      <c r="B62" s="136"/>
      <c r="C62" s="135"/>
      <c r="D62" s="9"/>
      <c r="E62" s="9"/>
      <c r="F62" s="136"/>
      <c r="G62" s="136"/>
      <c r="H62" s="137"/>
      <c r="I62" s="136"/>
      <c r="J62" s="6"/>
      <c r="K62" s="135"/>
      <c r="L62" s="9"/>
      <c r="M62" s="9"/>
      <c r="N62" s="144"/>
      <c r="O62" s="144"/>
      <c r="P62" s="137"/>
    </row>
    <row r="63" spans="1:16" ht="13.5">
      <c r="A63" s="6"/>
      <c r="B63" s="136"/>
      <c r="C63" s="135"/>
      <c r="D63" s="9"/>
      <c r="E63" s="9"/>
      <c r="F63" s="136"/>
      <c r="G63" s="136"/>
      <c r="H63" s="137"/>
      <c r="I63" s="136"/>
      <c r="J63" s="6"/>
      <c r="K63" s="135"/>
      <c r="L63" s="9"/>
      <c r="M63" s="9"/>
      <c r="N63" s="144"/>
      <c r="O63" s="144"/>
      <c r="P63" s="137"/>
    </row>
    <row r="64" spans="1:16" ht="13.5">
      <c r="A64" s="6"/>
      <c r="B64" s="136"/>
      <c r="C64" s="135"/>
      <c r="D64" s="9"/>
      <c r="E64" s="9"/>
      <c r="F64" s="136"/>
      <c r="G64" s="136"/>
      <c r="H64" s="137"/>
      <c r="I64" s="136"/>
      <c r="J64" s="6"/>
      <c r="K64" s="135"/>
      <c r="L64" s="9"/>
      <c r="M64" s="9"/>
      <c r="N64" s="144"/>
      <c r="O64" s="144"/>
      <c r="P64" s="137"/>
    </row>
    <row r="65" spans="1:16" ht="13.5">
      <c r="A65" s="6"/>
      <c r="B65" s="136"/>
      <c r="C65" s="135"/>
      <c r="D65" s="9"/>
      <c r="E65" s="9"/>
      <c r="F65" s="136"/>
      <c r="G65" s="136"/>
      <c r="H65" s="137"/>
      <c r="I65" s="136"/>
      <c r="J65" s="6"/>
      <c r="K65" s="135"/>
      <c r="L65" s="9"/>
      <c r="M65" s="9"/>
      <c r="N65" s="144"/>
      <c r="O65" s="144"/>
      <c r="P65" s="137"/>
    </row>
    <row r="66" spans="1:16" ht="13.5">
      <c r="A66" s="6"/>
      <c r="B66" s="136"/>
      <c r="C66" s="135"/>
      <c r="D66" s="9"/>
      <c r="E66" s="9"/>
      <c r="F66" s="136"/>
      <c r="G66" s="136"/>
      <c r="H66" s="137"/>
      <c r="I66" s="136"/>
      <c r="J66" s="6"/>
      <c r="K66" s="135"/>
      <c r="L66" s="9"/>
      <c r="M66" s="9"/>
      <c r="N66" s="144"/>
      <c r="O66" s="144"/>
      <c r="P66" s="137"/>
    </row>
    <row r="67" spans="1:16" ht="13.5">
      <c r="A67" s="6"/>
      <c r="B67" s="136"/>
      <c r="C67" s="135"/>
      <c r="D67" s="9"/>
      <c r="E67" s="9"/>
      <c r="F67" s="136"/>
      <c r="G67" s="136"/>
      <c r="H67" s="137"/>
      <c r="I67" s="136"/>
      <c r="J67" s="6"/>
      <c r="K67" s="135"/>
      <c r="L67" s="9"/>
      <c r="M67" s="9"/>
      <c r="N67" s="144"/>
      <c r="O67" s="144"/>
      <c r="P67" s="137"/>
    </row>
    <row r="68" spans="1:16" ht="13.5">
      <c r="A68" s="6"/>
      <c r="B68" s="136"/>
      <c r="C68" s="135"/>
      <c r="D68" s="9"/>
      <c r="E68" s="9"/>
      <c r="F68" s="136"/>
      <c r="G68" s="136"/>
      <c r="H68" s="137"/>
      <c r="I68" s="136"/>
      <c r="J68" s="6"/>
      <c r="K68" s="135"/>
      <c r="L68" s="9"/>
      <c r="M68" s="9"/>
      <c r="N68" s="145"/>
      <c r="O68" s="145"/>
      <c r="P68" s="135"/>
    </row>
    <row r="69" spans="1:16" ht="13.5">
      <c r="A69" s="6"/>
      <c r="B69" s="136"/>
      <c r="C69" s="135"/>
      <c r="D69" s="9"/>
      <c r="E69" s="9"/>
      <c r="F69" s="136"/>
      <c r="G69" s="136"/>
      <c r="H69" s="137"/>
      <c r="I69" s="136"/>
      <c r="J69" s="6"/>
      <c r="K69" s="135"/>
      <c r="L69" s="9"/>
      <c r="M69" s="9"/>
      <c r="N69" s="145"/>
      <c r="O69" s="145"/>
      <c r="P69" s="135"/>
    </row>
    <row r="70" spans="1:16" ht="13.5">
      <c r="A70" s="6"/>
      <c r="B70" s="136"/>
      <c r="C70" s="135"/>
      <c r="D70" s="9"/>
      <c r="E70" s="9"/>
      <c r="F70" s="136"/>
      <c r="G70" s="136"/>
      <c r="H70" s="137"/>
      <c r="I70" s="136"/>
      <c r="J70" s="6"/>
      <c r="K70" s="135"/>
      <c r="L70" s="9"/>
      <c r="M70" s="9"/>
      <c r="N70" s="144"/>
      <c r="O70" s="144"/>
      <c r="P70" s="137"/>
    </row>
    <row r="71" spans="1:16" ht="13.5">
      <c r="A71" s="6"/>
      <c r="B71" s="136"/>
      <c r="C71" s="135"/>
      <c r="D71" s="9"/>
      <c r="E71" s="9"/>
      <c r="F71" s="136"/>
      <c r="G71" s="136"/>
      <c r="H71" s="137"/>
      <c r="I71" s="136"/>
      <c r="J71" s="6"/>
      <c r="K71" s="135"/>
      <c r="L71" s="9"/>
      <c r="M71" s="9"/>
      <c r="N71" s="144"/>
      <c r="O71" s="144"/>
      <c r="P71" s="137"/>
    </row>
    <row r="72" spans="1:16" ht="13.5">
      <c r="A72" s="6"/>
      <c r="B72" s="136"/>
      <c r="C72" s="135"/>
      <c r="D72" s="9"/>
      <c r="E72" s="9"/>
      <c r="F72" s="136"/>
      <c r="G72" s="136"/>
      <c r="H72" s="137"/>
      <c r="I72" s="136"/>
      <c r="J72" s="6"/>
      <c r="K72" s="135"/>
      <c r="L72" s="9"/>
      <c r="M72" s="9"/>
      <c r="N72" s="144"/>
      <c r="O72" s="144"/>
      <c r="P72" s="137">
        <f>P45+P47-1+P69</f>
        <v>-1</v>
      </c>
    </row>
    <row r="73" spans="1:16" ht="13.5">
      <c r="A73" s="6"/>
      <c r="B73" s="136"/>
      <c r="C73" s="135"/>
      <c r="D73" s="9"/>
      <c r="E73" s="9"/>
      <c r="F73" s="136"/>
      <c r="G73" s="136"/>
      <c r="H73" s="137"/>
      <c r="I73" s="136"/>
      <c r="J73" s="6"/>
      <c r="K73" s="135"/>
      <c r="L73" s="9"/>
      <c r="M73" s="9"/>
      <c r="N73" s="144"/>
      <c r="O73" s="144"/>
      <c r="P73" s="137"/>
    </row>
    <row r="74" spans="1:16" ht="13.5">
      <c r="A74" s="6"/>
      <c r="B74" s="136"/>
      <c r="C74" s="135"/>
      <c r="D74" s="9"/>
      <c r="E74" s="9"/>
      <c r="F74" s="136"/>
      <c r="G74" s="136"/>
      <c r="H74" s="137"/>
      <c r="I74" s="136"/>
      <c r="J74" s="6"/>
      <c r="K74" s="135"/>
      <c r="L74" s="9"/>
      <c r="M74" s="9"/>
      <c r="N74" s="144"/>
      <c r="O74" s="144"/>
      <c r="P74" s="137"/>
    </row>
    <row r="75" spans="1:16" ht="13.5">
      <c r="A75" s="6"/>
      <c r="B75" s="136"/>
      <c r="C75" s="135"/>
      <c r="D75" s="9"/>
      <c r="E75" s="9"/>
      <c r="F75" s="136"/>
      <c r="G75" s="136"/>
      <c r="H75" s="137"/>
      <c r="I75" s="136"/>
      <c r="J75" s="6"/>
      <c r="K75" s="135"/>
      <c r="L75" s="9"/>
      <c r="M75" s="9"/>
      <c r="N75" s="144"/>
      <c r="O75" s="144"/>
      <c r="P75" s="137"/>
    </row>
    <row r="76" spans="1:16" ht="13.5">
      <c r="A76" s="6"/>
      <c r="B76" s="136"/>
      <c r="C76" s="135"/>
      <c r="D76" s="9"/>
      <c r="E76" s="9"/>
      <c r="F76" s="136"/>
      <c r="G76" s="136"/>
      <c r="H76" s="137"/>
      <c r="I76" s="136"/>
      <c r="J76" s="6"/>
      <c r="K76" s="135"/>
      <c r="L76" s="9"/>
      <c r="M76" s="9"/>
      <c r="N76" s="144"/>
      <c r="O76" s="144"/>
      <c r="P76" s="137"/>
    </row>
    <row r="77" spans="1:16" ht="13.5">
      <c r="A77" s="6"/>
      <c r="B77" s="136"/>
      <c r="C77" s="135"/>
      <c r="D77" s="9"/>
      <c r="E77" s="9"/>
      <c r="F77" s="136"/>
      <c r="G77" s="136"/>
      <c r="H77" s="137"/>
      <c r="I77" s="136"/>
      <c r="J77" s="6"/>
      <c r="K77" s="135"/>
      <c r="L77" s="9"/>
      <c r="M77" s="9"/>
      <c r="N77" s="144"/>
      <c r="O77" s="144"/>
      <c r="P77" s="137"/>
    </row>
    <row r="78" spans="1:16" ht="13.5">
      <c r="A78" s="6"/>
      <c r="B78" s="136"/>
      <c r="C78" s="135"/>
      <c r="D78" s="9"/>
      <c r="E78" s="9"/>
      <c r="F78" s="136"/>
      <c r="G78" s="136"/>
      <c r="H78" s="137"/>
      <c r="I78" s="136"/>
      <c r="J78" s="6"/>
      <c r="K78" s="135"/>
      <c r="L78" s="9"/>
      <c r="M78" s="9"/>
      <c r="N78" s="144"/>
      <c r="O78" s="144"/>
      <c r="P78" s="137"/>
    </row>
    <row r="79" spans="1:16" ht="13.5">
      <c r="A79" s="6"/>
      <c r="B79" s="136"/>
      <c r="C79" s="135"/>
      <c r="D79" s="9"/>
      <c r="E79" s="9"/>
      <c r="F79" s="136"/>
      <c r="G79" s="136"/>
      <c r="H79" s="137"/>
      <c r="I79" s="136"/>
      <c r="J79" s="6"/>
      <c r="K79" s="135"/>
      <c r="L79" s="9"/>
      <c r="M79" s="9"/>
      <c r="N79" s="144"/>
      <c r="O79" s="144"/>
      <c r="P79" s="137"/>
    </row>
    <row r="80" spans="1:16" ht="13.5">
      <c r="A80" s="6"/>
      <c r="B80" s="136"/>
      <c r="C80" s="135"/>
      <c r="D80" s="9"/>
      <c r="E80" s="9"/>
      <c r="F80" s="136"/>
      <c r="G80" s="136"/>
      <c r="H80" s="137"/>
      <c r="I80" s="136"/>
      <c r="J80" s="6"/>
      <c r="K80" s="135"/>
      <c r="L80" s="9"/>
      <c r="M80" s="9"/>
      <c r="N80" s="144"/>
      <c r="O80" s="144"/>
      <c r="P80" s="137"/>
    </row>
    <row r="81" spans="1:16" ht="13.5">
      <c r="A81" s="6"/>
      <c r="B81" s="136"/>
      <c r="C81" s="135"/>
      <c r="D81" s="9"/>
      <c r="E81" s="9"/>
      <c r="F81" s="136"/>
      <c r="G81" s="136"/>
      <c r="H81" s="137"/>
      <c r="I81" s="136"/>
      <c r="J81" s="6"/>
      <c r="K81" s="135"/>
      <c r="L81" s="9"/>
      <c r="M81" s="9"/>
      <c r="N81" s="144"/>
      <c r="O81" s="144"/>
      <c r="P81" s="137"/>
    </row>
    <row r="82" spans="1:16" ht="13.5">
      <c r="A82" s="6"/>
      <c r="B82" s="136"/>
      <c r="C82" s="135"/>
      <c r="D82" s="9"/>
      <c r="E82" s="9"/>
      <c r="F82" s="136"/>
      <c r="G82" s="136"/>
      <c r="H82" s="137"/>
      <c r="I82" s="136"/>
      <c r="J82" s="6"/>
      <c r="K82" s="135"/>
      <c r="L82" s="9"/>
      <c r="M82" s="9"/>
      <c r="N82" s="144"/>
      <c r="O82" s="144"/>
      <c r="P82" s="137"/>
    </row>
    <row r="83" spans="1:16" ht="13.5">
      <c r="A83" s="6"/>
      <c r="B83" s="136"/>
      <c r="C83" s="135"/>
      <c r="D83" s="9"/>
      <c r="E83" s="9"/>
      <c r="F83" s="136"/>
      <c r="G83" s="136"/>
      <c r="H83" s="137"/>
      <c r="I83" s="136"/>
      <c r="J83" s="6"/>
      <c r="K83" s="135"/>
      <c r="L83" s="9"/>
      <c r="M83" s="9"/>
      <c r="N83" s="144"/>
      <c r="O83" s="144"/>
      <c r="P83" s="137"/>
    </row>
    <row r="84" spans="1:16" ht="13.5">
      <c r="A84" s="6"/>
      <c r="B84" s="136"/>
      <c r="C84" s="135"/>
      <c r="D84" s="9"/>
      <c r="E84" s="9"/>
      <c r="F84" s="136"/>
      <c r="G84" s="136"/>
      <c r="H84" s="137"/>
      <c r="I84" s="136"/>
      <c r="J84" s="6"/>
      <c r="K84" s="135"/>
      <c r="L84" s="9"/>
      <c r="M84" s="9"/>
      <c r="N84" s="144"/>
      <c r="O84" s="144"/>
      <c r="P84" s="137"/>
    </row>
    <row r="85" spans="1:16" ht="13.5">
      <c r="A85" s="6"/>
      <c r="B85" s="136"/>
      <c r="C85" s="135"/>
      <c r="D85" s="9"/>
      <c r="E85" s="9"/>
      <c r="F85" s="136"/>
      <c r="G85" s="136"/>
      <c r="H85" s="137"/>
      <c r="I85" s="136"/>
      <c r="J85" s="6"/>
      <c r="K85" s="135"/>
      <c r="L85" s="9"/>
      <c r="M85" s="9"/>
      <c r="N85" s="144"/>
      <c r="O85" s="144"/>
      <c r="P85" s="137"/>
    </row>
    <row r="86" spans="1:16" ht="13.5">
      <c r="A86" s="6"/>
      <c r="B86" s="136"/>
      <c r="C86" s="135"/>
      <c r="D86" s="9"/>
      <c r="E86" s="9"/>
      <c r="F86" s="136"/>
      <c r="G86" s="136"/>
      <c r="H86" s="137"/>
      <c r="I86" s="136"/>
      <c r="J86" s="6"/>
      <c r="K86" s="135"/>
      <c r="L86" s="9"/>
      <c r="M86" s="9"/>
      <c r="N86" s="144"/>
      <c r="O86" s="144"/>
      <c r="P86" s="137"/>
    </row>
    <row r="87" spans="1:16" ht="13.5">
      <c r="A87" s="6"/>
      <c r="B87" s="136"/>
      <c r="C87" s="135"/>
      <c r="D87" s="135"/>
      <c r="E87" s="135"/>
      <c r="F87" s="136"/>
      <c r="G87" s="136"/>
      <c r="H87" s="137"/>
      <c r="I87" s="136"/>
      <c r="J87" s="6"/>
      <c r="K87" s="135"/>
      <c r="L87" s="9"/>
      <c r="M87" s="9"/>
      <c r="N87" s="144"/>
      <c r="O87" s="144"/>
      <c r="P87" s="137"/>
    </row>
    <row r="88" spans="1:16" ht="13.5">
      <c r="A88" s="6"/>
      <c r="B88" s="136"/>
      <c r="C88" s="135"/>
      <c r="D88" s="9"/>
      <c r="E88" s="9"/>
      <c r="F88" s="136"/>
      <c r="G88" s="136"/>
      <c r="H88" s="137"/>
      <c r="I88" s="136"/>
      <c r="J88" s="6"/>
      <c r="K88" s="135"/>
      <c r="L88" s="9"/>
      <c r="M88" s="9"/>
      <c r="N88" s="144"/>
      <c r="O88" s="144"/>
      <c r="P88" s="137"/>
    </row>
    <row r="89" spans="1:16" ht="13.5">
      <c r="A89" s="6"/>
      <c r="B89" s="136"/>
      <c r="C89" s="135"/>
      <c r="D89" s="9"/>
      <c r="E89" s="9"/>
      <c r="F89" s="136"/>
      <c r="G89" s="136"/>
      <c r="H89" s="137"/>
      <c r="I89" s="136"/>
      <c r="J89" s="6"/>
      <c r="K89" s="135"/>
      <c r="L89" s="9"/>
      <c r="M89" s="9"/>
      <c r="N89" s="144"/>
      <c r="O89" s="144"/>
      <c r="P89" s="137"/>
    </row>
    <row r="90" spans="1:16" ht="13.5">
      <c r="A90" s="6"/>
      <c r="B90" s="136"/>
      <c r="C90" s="135"/>
      <c r="D90" s="9"/>
      <c r="E90" s="9"/>
      <c r="F90" s="136"/>
      <c r="G90" s="136"/>
      <c r="H90" s="137"/>
      <c r="I90" s="136"/>
      <c r="J90" s="6"/>
      <c r="K90" s="135"/>
      <c r="L90" s="9"/>
      <c r="M90" s="9"/>
      <c r="N90" s="144"/>
      <c r="O90" s="144"/>
      <c r="P90" s="137"/>
    </row>
    <row r="91" spans="1:16">
      <c r="A91" s="6"/>
    </row>
    <row r="92" spans="1:16">
      <c r="A92" s="6"/>
    </row>
    <row r="93" spans="1:16">
      <c r="A93" s="6"/>
    </row>
    <row r="94" spans="1:16">
      <c r="A94" s="6"/>
    </row>
    <row r="95" spans="1:16">
      <c r="A95" s="6"/>
    </row>
    <row r="96" spans="1:16" hidden="1">
      <c r="A96" s="6"/>
    </row>
    <row r="97" spans="1:21">
      <c r="A97" s="6"/>
    </row>
    <row r="98" spans="1:21">
      <c r="A98" s="6"/>
      <c r="T98" s="1">
        <v>162</v>
      </c>
    </row>
    <row r="99" spans="1:21">
      <c r="A99" s="6"/>
      <c r="T99" s="1">
        <v>369</v>
      </c>
      <c r="U99" s="6" t="s">
        <v>137</v>
      </c>
    </row>
    <row r="100" spans="1:21">
      <c r="A100" s="6"/>
    </row>
    <row r="101" spans="1:21">
      <c r="A101" s="6"/>
    </row>
    <row r="102" spans="1:21">
      <c r="A102" s="6"/>
    </row>
    <row r="103" spans="1:21">
      <c r="A103" s="6"/>
    </row>
    <row r="104" spans="1:21">
      <c r="A104" s="6"/>
    </row>
    <row r="105" spans="1:21">
      <c r="A105" s="6"/>
    </row>
    <row r="106" spans="1:21">
      <c r="A106" s="6"/>
    </row>
    <row r="107" spans="1:21">
      <c r="A107" s="6"/>
    </row>
    <row r="109" spans="1:21">
      <c r="A109" s="6"/>
    </row>
    <row r="112" spans="1:21">
      <c r="A112" s="6"/>
    </row>
    <row r="113" spans="1:1">
      <c r="A113" s="6"/>
    </row>
    <row r="114" spans="1:1">
      <c r="A114" s="6"/>
    </row>
    <row r="135" spans="1:1">
      <c r="A135" s="6"/>
    </row>
    <row r="192" spans="9:9">
      <c r="I192" s="103">
        <v>-280</v>
      </c>
    </row>
    <row r="195" spans="1:9">
      <c r="F195" s="103">
        <v>-480</v>
      </c>
      <c r="I195" s="103">
        <v>-480</v>
      </c>
    </row>
    <row r="196" spans="1:9">
      <c r="A196" s="6" t="s">
        <v>138</v>
      </c>
    </row>
    <row r="197" spans="1:9">
      <c r="F197" s="103">
        <v>-1100</v>
      </c>
      <c r="I197" s="103">
        <v>-1100</v>
      </c>
    </row>
    <row r="234" spans="1:1">
      <c r="A234" s="34"/>
    </row>
  </sheetData>
  <mergeCells count="16">
    <mergeCell ref="P5:P6"/>
    <mergeCell ref="A2:P2"/>
    <mergeCell ref="C3:J3"/>
    <mergeCell ref="A4:I4"/>
    <mergeCell ref="J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O5"/>
  </mergeCells>
  <phoneticPr fontId="2" type="noConversion"/>
  <printOptions horizontalCentered="1"/>
  <pageMargins left="0.47" right="0.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4"/>
  <sheetViews>
    <sheetView showZeros="0" workbookViewId="0">
      <selection activeCell="A15" sqref="A15:XFD17"/>
    </sheetView>
  </sheetViews>
  <sheetFormatPr defaultColWidth="9" defaultRowHeight="13.5"/>
  <cols>
    <col min="1" max="1" width="27.375" style="149" customWidth="1"/>
    <col min="2" max="2" width="10" style="149" customWidth="1"/>
    <col min="3" max="3" width="10.375" style="149" customWidth="1"/>
    <col min="4" max="4" width="9.625" style="149" customWidth="1"/>
    <col min="5" max="7" width="10.125" style="149" customWidth="1"/>
    <col min="8" max="8" width="9.875" style="149" customWidth="1"/>
    <col min="9" max="9" width="35.625" style="149" customWidth="1"/>
    <col min="10" max="10" width="10.125" style="149" customWidth="1"/>
    <col min="11" max="11" width="10.25" style="149" customWidth="1"/>
    <col min="12" max="12" width="9.875" style="149" customWidth="1"/>
    <col min="13" max="13" width="8.875" style="149" customWidth="1"/>
    <col min="14" max="14" width="9.25" style="149" customWidth="1"/>
    <col min="15" max="15" width="10" style="149" customWidth="1"/>
    <col min="16" max="16384" width="9" style="149"/>
  </cols>
  <sheetData>
    <row r="1" spans="1:15">
      <c r="A1" s="146" t="s">
        <v>139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</row>
    <row r="2" spans="1:15" ht="37.5" customHeight="1">
      <c r="A2" s="253" t="s">
        <v>242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</row>
    <row r="3" spans="1:15" ht="27.75" customHeight="1">
      <c r="A3" s="150"/>
      <c r="B3" s="150"/>
      <c r="C3" s="245" t="s">
        <v>247</v>
      </c>
      <c r="D3" s="245"/>
      <c r="E3" s="245"/>
      <c r="F3" s="245"/>
      <c r="G3" s="245"/>
      <c r="H3" s="245"/>
      <c r="I3" s="245"/>
      <c r="J3" s="245"/>
      <c r="K3" s="150"/>
      <c r="L3" s="150"/>
      <c r="M3" s="150"/>
      <c r="N3" s="150"/>
      <c r="O3" s="150" t="s">
        <v>0</v>
      </c>
    </row>
    <row r="4" spans="1:15" s="151" customFormat="1" ht="18" customHeight="1">
      <c r="A4" s="254" t="s">
        <v>140</v>
      </c>
      <c r="B4" s="255"/>
      <c r="C4" s="255"/>
      <c r="D4" s="255"/>
      <c r="E4" s="255"/>
      <c r="F4" s="255"/>
      <c r="G4" s="255"/>
      <c r="H4" s="256"/>
      <c r="I4" s="257" t="s">
        <v>141</v>
      </c>
      <c r="J4" s="257"/>
      <c r="K4" s="257"/>
      <c r="L4" s="257"/>
      <c r="M4" s="257"/>
      <c r="N4" s="257"/>
      <c r="O4" s="257"/>
    </row>
    <row r="5" spans="1:15" s="151" customFormat="1" ht="23.25" customHeight="1">
      <c r="A5" s="258" t="s">
        <v>142</v>
      </c>
      <c r="B5" s="234" t="s">
        <v>20</v>
      </c>
      <c r="C5" s="234" t="s">
        <v>21</v>
      </c>
      <c r="D5" s="234" t="s">
        <v>22</v>
      </c>
      <c r="E5" s="240" t="s">
        <v>4</v>
      </c>
      <c r="F5" s="241"/>
      <c r="G5" s="242"/>
      <c r="H5" s="234" t="s">
        <v>5</v>
      </c>
      <c r="I5" s="257" t="s">
        <v>142</v>
      </c>
      <c r="J5" s="260" t="s">
        <v>21</v>
      </c>
      <c r="K5" s="260" t="s">
        <v>22</v>
      </c>
      <c r="L5" s="260" t="s">
        <v>4</v>
      </c>
      <c r="M5" s="260"/>
      <c r="N5" s="260"/>
      <c r="O5" s="260" t="s">
        <v>5</v>
      </c>
    </row>
    <row r="6" spans="1:15" s="151" customFormat="1" ht="23.25" customHeight="1">
      <c r="A6" s="259"/>
      <c r="B6" s="235"/>
      <c r="C6" s="235"/>
      <c r="D6" s="235"/>
      <c r="E6" s="206" t="s">
        <v>206</v>
      </c>
      <c r="F6" s="206" t="s">
        <v>243</v>
      </c>
      <c r="G6" s="206" t="s">
        <v>244</v>
      </c>
      <c r="H6" s="235"/>
      <c r="I6" s="257"/>
      <c r="J6" s="260"/>
      <c r="K6" s="260"/>
      <c r="L6" s="206" t="s">
        <v>206</v>
      </c>
      <c r="M6" s="206" t="s">
        <v>243</v>
      </c>
      <c r="N6" s="206" t="s">
        <v>244</v>
      </c>
      <c r="O6" s="260"/>
    </row>
    <row r="7" spans="1:15" s="151" customFormat="1" ht="14.25">
      <c r="A7" s="153" t="s">
        <v>143</v>
      </c>
      <c r="B7" s="154">
        <v>243</v>
      </c>
      <c r="C7" s="155">
        <v>1000</v>
      </c>
      <c r="D7" s="155">
        <v>1749</v>
      </c>
      <c r="E7" s="209">
        <f>F7+G7</f>
        <v>749</v>
      </c>
      <c r="F7" s="156">
        <v>749</v>
      </c>
      <c r="G7" s="211"/>
      <c r="H7" s="157">
        <f>C7+E7</f>
        <v>1749</v>
      </c>
      <c r="I7" s="213" t="s">
        <v>144</v>
      </c>
      <c r="J7" s="209">
        <v>0</v>
      </c>
      <c r="K7" s="209"/>
      <c r="L7" s="209">
        <f>M7+N7</f>
        <v>0</v>
      </c>
      <c r="M7" s="215">
        <f>M8</f>
        <v>0</v>
      </c>
      <c r="N7" s="215">
        <f>N8</f>
        <v>0</v>
      </c>
      <c r="O7" s="214">
        <f>J7+L7</f>
        <v>0</v>
      </c>
    </row>
    <row r="8" spans="1:15" s="151" customFormat="1" ht="14.25">
      <c r="A8" s="153" t="s">
        <v>145</v>
      </c>
      <c r="B8" s="154">
        <v>0</v>
      </c>
      <c r="C8" s="155"/>
      <c r="D8" s="155">
        <v>2</v>
      </c>
      <c r="E8" s="209">
        <f t="shared" ref="E8:E11" si="0">F8+G8</f>
        <v>2</v>
      </c>
      <c r="F8" s="156"/>
      <c r="G8" s="211">
        <v>2</v>
      </c>
      <c r="H8" s="157">
        <f t="shared" ref="H8:H11" si="1">C8+E8</f>
        <v>2</v>
      </c>
      <c r="I8" s="213" t="s">
        <v>146</v>
      </c>
      <c r="J8" s="209"/>
      <c r="K8" s="209"/>
      <c r="L8" s="209">
        <f t="shared" ref="L8:L14" si="2">M8+N8</f>
        <v>0</v>
      </c>
      <c r="M8" s="209"/>
      <c r="N8" s="209"/>
      <c r="O8" s="214">
        <f t="shared" ref="O8:O14" si="3">J8+L8</f>
        <v>0</v>
      </c>
    </row>
    <row r="9" spans="1:15" s="151" customFormat="1" ht="14.25">
      <c r="A9" s="153" t="s">
        <v>147</v>
      </c>
      <c r="B9" s="154">
        <v>3274</v>
      </c>
      <c r="C9" s="155"/>
      <c r="D9" s="155"/>
      <c r="E9" s="209">
        <f t="shared" si="0"/>
        <v>0</v>
      </c>
      <c r="F9" s="156"/>
      <c r="G9" s="211"/>
      <c r="H9" s="157">
        <f t="shared" si="1"/>
        <v>0</v>
      </c>
      <c r="I9" s="213" t="s">
        <v>148</v>
      </c>
      <c r="J9" s="209">
        <f>SUM(J10:J14)</f>
        <v>740</v>
      </c>
      <c r="K9" s="209">
        <f>SUM(K10:K14)</f>
        <v>50</v>
      </c>
      <c r="L9" s="209">
        <f t="shared" si="2"/>
        <v>0</v>
      </c>
      <c r="M9" s="209">
        <f>SUM(M10:M14)</f>
        <v>0</v>
      </c>
      <c r="N9" s="209">
        <f>SUM(N10:N14)</f>
        <v>0</v>
      </c>
      <c r="O9" s="214">
        <f t="shared" si="3"/>
        <v>740</v>
      </c>
    </row>
    <row r="10" spans="1:15" s="151" customFormat="1" ht="14.25">
      <c r="A10" s="153" t="s">
        <v>149</v>
      </c>
      <c r="B10" s="154">
        <v>0</v>
      </c>
      <c r="C10" s="155"/>
      <c r="D10" s="159"/>
      <c r="E10" s="209">
        <f t="shared" si="0"/>
        <v>0</v>
      </c>
      <c r="F10" s="160"/>
      <c r="G10" s="160"/>
      <c r="H10" s="157">
        <f t="shared" si="1"/>
        <v>0</v>
      </c>
      <c r="I10" s="207" t="s">
        <v>150</v>
      </c>
      <c r="J10" s="209">
        <v>540</v>
      </c>
      <c r="K10" s="209">
        <v>50</v>
      </c>
      <c r="L10" s="209">
        <f t="shared" si="2"/>
        <v>0</v>
      </c>
      <c r="M10" s="209"/>
      <c r="N10" s="209"/>
      <c r="O10" s="214">
        <f t="shared" si="3"/>
        <v>540</v>
      </c>
    </row>
    <row r="11" spans="1:15" s="151" customFormat="1" ht="14.25">
      <c r="A11" s="153" t="s">
        <v>151</v>
      </c>
      <c r="B11" s="154">
        <v>181</v>
      </c>
      <c r="C11" s="155"/>
      <c r="D11" s="155">
        <v>38</v>
      </c>
      <c r="E11" s="209">
        <f t="shared" si="0"/>
        <v>38</v>
      </c>
      <c r="F11" s="155">
        <v>38</v>
      </c>
      <c r="G11" s="209"/>
      <c r="H11" s="157">
        <f t="shared" si="1"/>
        <v>38</v>
      </c>
      <c r="I11" s="153" t="s">
        <v>152</v>
      </c>
      <c r="J11" s="155"/>
      <c r="K11" s="155"/>
      <c r="L11" s="209">
        <f t="shared" si="2"/>
        <v>0</v>
      </c>
      <c r="M11" s="155"/>
      <c r="N11" s="209"/>
      <c r="O11" s="214">
        <f t="shared" si="3"/>
        <v>0</v>
      </c>
    </row>
    <row r="12" spans="1:15" s="151" customFormat="1" ht="14.25">
      <c r="A12" s="152"/>
      <c r="B12" s="152"/>
      <c r="C12" s="155"/>
      <c r="D12" s="155"/>
      <c r="E12" s="209"/>
      <c r="F12" s="155"/>
      <c r="G12" s="209"/>
      <c r="H12" s="157"/>
      <c r="I12" s="153" t="s">
        <v>153</v>
      </c>
      <c r="J12" s="155"/>
      <c r="K12" s="155"/>
      <c r="L12" s="209">
        <f t="shared" si="2"/>
        <v>0</v>
      </c>
      <c r="M12" s="155"/>
      <c r="N12" s="209"/>
      <c r="O12" s="214">
        <f t="shared" si="3"/>
        <v>0</v>
      </c>
    </row>
    <row r="13" spans="1:15" s="151" customFormat="1" ht="14.25">
      <c r="A13" s="152"/>
      <c r="B13" s="152"/>
      <c r="C13" s="155"/>
      <c r="D13" s="155"/>
      <c r="E13" s="209"/>
      <c r="F13" s="155"/>
      <c r="G13" s="209"/>
      <c r="H13" s="157"/>
      <c r="I13" s="153" t="s">
        <v>154</v>
      </c>
      <c r="J13" s="155"/>
      <c r="K13" s="155"/>
      <c r="L13" s="209">
        <f t="shared" si="2"/>
        <v>0</v>
      </c>
      <c r="M13" s="155"/>
      <c r="N13" s="209"/>
      <c r="O13" s="214">
        <f t="shared" si="3"/>
        <v>0</v>
      </c>
    </row>
    <row r="14" spans="1:15" s="151" customFormat="1" ht="14.25">
      <c r="A14" s="152"/>
      <c r="B14" s="152"/>
      <c r="C14" s="155"/>
      <c r="D14" s="155"/>
      <c r="E14" s="209"/>
      <c r="F14" s="155"/>
      <c r="G14" s="209"/>
      <c r="H14" s="157"/>
      <c r="I14" s="153" t="s">
        <v>155</v>
      </c>
      <c r="J14" s="155">
        <v>200</v>
      </c>
      <c r="K14" s="155"/>
      <c r="L14" s="209">
        <f t="shared" si="2"/>
        <v>0</v>
      </c>
      <c r="M14" s="155"/>
      <c r="N14" s="209"/>
      <c r="O14" s="214">
        <f t="shared" si="3"/>
        <v>200</v>
      </c>
    </row>
    <row r="15" spans="1:15" s="151" customFormat="1" ht="14.25">
      <c r="A15" s="152"/>
      <c r="B15" s="152"/>
      <c r="C15" s="155"/>
      <c r="D15" s="155"/>
      <c r="E15" s="209"/>
      <c r="F15" s="155"/>
      <c r="G15" s="209"/>
      <c r="H15" s="157"/>
      <c r="I15" s="153"/>
      <c r="J15" s="155"/>
      <c r="K15" s="155"/>
      <c r="L15" s="209"/>
      <c r="M15" s="155"/>
      <c r="N15" s="209"/>
      <c r="O15" s="158"/>
    </row>
    <row r="16" spans="1:15" s="151" customFormat="1" ht="14.25">
      <c r="A16" s="152"/>
      <c r="B16" s="152"/>
      <c r="C16" s="155"/>
      <c r="D16" s="155"/>
      <c r="E16" s="209"/>
      <c r="F16" s="155"/>
      <c r="G16" s="209"/>
      <c r="H16" s="157"/>
      <c r="I16" s="153"/>
      <c r="J16" s="153"/>
      <c r="K16" s="153"/>
      <c r="L16" s="213"/>
      <c r="M16" s="155"/>
      <c r="N16" s="209"/>
      <c r="O16" s="158"/>
    </row>
    <row r="17" spans="1:15" s="151" customFormat="1" ht="14.25">
      <c r="A17" s="152"/>
      <c r="B17" s="152"/>
      <c r="C17" s="155"/>
      <c r="D17" s="155"/>
      <c r="E17" s="209"/>
      <c r="F17" s="155"/>
      <c r="G17" s="209"/>
      <c r="H17" s="157"/>
      <c r="I17" s="152"/>
      <c r="J17" s="152"/>
      <c r="K17" s="152"/>
      <c r="L17" s="212"/>
      <c r="M17" s="155"/>
      <c r="N17" s="209"/>
      <c r="O17" s="158"/>
    </row>
    <row r="18" spans="1:15" s="163" customFormat="1" ht="14.25">
      <c r="A18" s="161" t="s">
        <v>156</v>
      </c>
      <c r="B18" s="162">
        <f>SUM(B7:B11)</f>
        <v>3698</v>
      </c>
      <c r="C18" s="162">
        <f>SUM(C7:C11)</f>
        <v>1000</v>
      </c>
      <c r="D18" s="162">
        <f>SUM(D7:D11)</f>
        <v>1789</v>
      </c>
      <c r="E18" s="210">
        <f>SUM(E7:E11)</f>
        <v>789</v>
      </c>
      <c r="F18" s="210">
        <f t="shared" ref="F18:G18" si="4">SUM(F7:F11)</f>
        <v>787</v>
      </c>
      <c r="G18" s="210">
        <f t="shared" si="4"/>
        <v>2</v>
      </c>
      <c r="H18" s="162">
        <f>SUM(H7:H11)</f>
        <v>1789</v>
      </c>
      <c r="I18" s="161" t="s">
        <v>157</v>
      </c>
      <c r="J18" s="158">
        <f t="shared" ref="J18:O18" si="5">SUM(J7,J9)</f>
        <v>740</v>
      </c>
      <c r="K18" s="158">
        <f t="shared" si="5"/>
        <v>50</v>
      </c>
      <c r="L18" s="157">
        <f t="shared" si="5"/>
        <v>0</v>
      </c>
      <c r="M18" s="157">
        <f t="shared" si="5"/>
        <v>0</v>
      </c>
      <c r="N18" s="157">
        <f t="shared" si="5"/>
        <v>0</v>
      </c>
      <c r="O18" s="158">
        <f t="shared" si="5"/>
        <v>740</v>
      </c>
    </row>
    <row r="19" spans="1:15" s="151" customFormat="1" ht="14.25">
      <c r="A19" s="164" t="s">
        <v>78</v>
      </c>
      <c r="B19" s="164"/>
      <c r="C19" s="155"/>
      <c r="D19" s="155"/>
      <c r="E19" s="209">
        <f>E20</f>
        <v>74</v>
      </c>
      <c r="F19" s="155"/>
      <c r="G19" s="209"/>
      <c r="H19" s="157">
        <f>C19+E19</f>
        <v>74</v>
      </c>
      <c r="I19" s="164" t="s">
        <v>8</v>
      </c>
      <c r="J19" s="165">
        <f>J20+J21</f>
        <v>260</v>
      </c>
      <c r="K19" s="165"/>
      <c r="L19" s="215">
        <f>M19+N19</f>
        <v>863</v>
      </c>
      <c r="M19" s="165">
        <f>M20+M21</f>
        <v>787</v>
      </c>
      <c r="N19" s="165">
        <f>N20+N21</f>
        <v>76</v>
      </c>
      <c r="O19" s="233">
        <f>J19+L19</f>
        <v>1123</v>
      </c>
    </row>
    <row r="20" spans="1:15" s="151" customFormat="1" ht="14.25">
      <c r="A20" s="153" t="s">
        <v>158</v>
      </c>
      <c r="B20" s="153"/>
      <c r="C20" s="155"/>
      <c r="D20" s="155"/>
      <c r="E20" s="209">
        <v>74</v>
      </c>
      <c r="F20" s="155"/>
      <c r="G20" s="209"/>
      <c r="H20" s="157">
        <f>C20+E20</f>
        <v>74</v>
      </c>
      <c r="I20" s="153" t="s">
        <v>133</v>
      </c>
      <c r="J20" s="155">
        <v>260</v>
      </c>
      <c r="K20" s="155"/>
      <c r="L20" s="215">
        <f>M20+N20</f>
        <v>863</v>
      </c>
      <c r="M20" s="165">
        <v>787</v>
      </c>
      <c r="N20" s="215">
        <v>76</v>
      </c>
      <c r="O20" s="233">
        <f>J20+L20</f>
        <v>1123</v>
      </c>
    </row>
    <row r="21" spans="1:15" s="151" customFormat="1" ht="14.25">
      <c r="A21" s="153"/>
      <c r="B21" s="153"/>
      <c r="C21" s="155"/>
      <c r="D21" s="155"/>
      <c r="E21" s="209"/>
      <c r="F21" s="155"/>
      <c r="G21" s="209"/>
      <c r="H21" s="157"/>
      <c r="I21" s="153" t="s">
        <v>159</v>
      </c>
      <c r="J21" s="155"/>
      <c r="K21" s="155"/>
      <c r="L21" s="209"/>
      <c r="M21" s="153"/>
      <c r="N21" s="213"/>
      <c r="O21" s="233">
        <f>H22-O22</f>
        <v>0</v>
      </c>
    </row>
    <row r="22" spans="1:15" s="163" customFormat="1" ht="15.75">
      <c r="A22" s="161" t="s">
        <v>160</v>
      </c>
      <c r="B22" s="157">
        <f>SUM(B18,B20)</f>
        <v>3698</v>
      </c>
      <c r="C22" s="157">
        <f t="shared" ref="C22:G22" si="6">SUM(C18,C20)</f>
        <v>1000</v>
      </c>
      <c r="D22" s="157">
        <f t="shared" si="6"/>
        <v>1789</v>
      </c>
      <c r="E22" s="157">
        <f t="shared" si="6"/>
        <v>863</v>
      </c>
      <c r="F22" s="157">
        <f t="shared" si="6"/>
        <v>787</v>
      </c>
      <c r="G22" s="157">
        <f t="shared" si="6"/>
        <v>2</v>
      </c>
      <c r="H22" s="157">
        <f>SUM(H18,H20)</f>
        <v>1863</v>
      </c>
      <c r="I22" s="161" t="s">
        <v>161</v>
      </c>
      <c r="J22" s="157">
        <f>J18+J20</f>
        <v>1000</v>
      </c>
      <c r="K22" s="157">
        <f t="shared" ref="K22:N22" si="7">K18+K20</f>
        <v>50</v>
      </c>
      <c r="L22" s="157">
        <f t="shared" si="7"/>
        <v>863</v>
      </c>
      <c r="M22" s="157">
        <f t="shared" si="7"/>
        <v>787</v>
      </c>
      <c r="N22" s="157">
        <f t="shared" si="7"/>
        <v>76</v>
      </c>
      <c r="O22" s="162">
        <f>O18+O20</f>
        <v>1863</v>
      </c>
    </row>
    <row r="24" spans="1:15" ht="14.25">
      <c r="A24" s="166"/>
      <c r="B24" s="166"/>
    </row>
  </sheetData>
  <mergeCells count="15">
    <mergeCell ref="A2:O2"/>
    <mergeCell ref="C3:J3"/>
    <mergeCell ref="A4:H4"/>
    <mergeCell ref="I4:O4"/>
    <mergeCell ref="E5:G5"/>
    <mergeCell ref="A5:A6"/>
    <mergeCell ref="B5:B6"/>
    <mergeCell ref="C5:C6"/>
    <mergeCell ref="D5:D6"/>
    <mergeCell ref="I5:I6"/>
    <mergeCell ref="J5:J6"/>
    <mergeCell ref="K5:K6"/>
    <mergeCell ref="O5:O6"/>
    <mergeCell ref="L5:N5"/>
    <mergeCell ref="H5:H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90" orientation="landscape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64"/>
  <sheetViews>
    <sheetView topLeftCell="A4" workbookViewId="0">
      <selection activeCell="E12" sqref="E12"/>
    </sheetView>
  </sheetViews>
  <sheetFormatPr defaultRowHeight="13.5"/>
  <cols>
    <col min="1" max="1" width="43.875" style="150" customWidth="1"/>
    <col min="2" max="2" width="15.5" style="150" customWidth="1"/>
    <col min="3" max="3" width="13" style="150" customWidth="1"/>
    <col min="4" max="4" width="15.125" style="150" customWidth="1"/>
    <col min="5" max="5" width="46.375" style="150" customWidth="1"/>
    <col min="6" max="6" width="16.5" style="150" customWidth="1"/>
    <col min="7" max="7" width="12.125" style="150" customWidth="1"/>
    <col min="8" max="8" width="14.875" style="150" customWidth="1"/>
    <col min="9" max="9" width="11.625" style="150" bestFit="1" customWidth="1"/>
    <col min="10" max="16384" width="9" style="150"/>
  </cols>
  <sheetData>
    <row r="1" spans="1:9" ht="14.25">
      <c r="A1" s="167" t="s">
        <v>162</v>
      </c>
    </row>
    <row r="2" spans="1:9" ht="40.5" customHeight="1">
      <c r="A2" s="261" t="s">
        <v>163</v>
      </c>
      <c r="B2" s="261"/>
      <c r="C2" s="261"/>
      <c r="D2" s="261"/>
      <c r="E2" s="261"/>
      <c r="F2" s="261"/>
      <c r="G2" s="261"/>
      <c r="H2" s="261"/>
    </row>
    <row r="3" spans="1:9">
      <c r="C3" s="218"/>
      <c r="D3" s="147" t="s">
        <v>270</v>
      </c>
      <c r="H3" s="150" t="s">
        <v>0</v>
      </c>
    </row>
    <row r="4" spans="1:9" ht="20.25" customHeight="1">
      <c r="A4" s="262" t="s">
        <v>164</v>
      </c>
      <c r="B4" s="262"/>
      <c r="C4" s="262"/>
      <c r="D4" s="262"/>
      <c r="E4" s="262" t="s">
        <v>165</v>
      </c>
      <c r="F4" s="262"/>
      <c r="G4" s="262"/>
      <c r="H4" s="262"/>
    </row>
    <row r="5" spans="1:9" ht="12.75" customHeight="1">
      <c r="A5" s="263" t="s">
        <v>166</v>
      </c>
      <c r="B5" s="260" t="s">
        <v>167</v>
      </c>
      <c r="C5" s="260" t="s">
        <v>4</v>
      </c>
      <c r="D5" s="260" t="s">
        <v>5</v>
      </c>
      <c r="E5" s="262" t="s">
        <v>166</v>
      </c>
      <c r="F5" s="260" t="s">
        <v>167</v>
      </c>
      <c r="G5" s="260" t="s">
        <v>4</v>
      </c>
      <c r="H5" s="260" t="s">
        <v>5</v>
      </c>
    </row>
    <row r="6" spans="1:9" ht="12.75" customHeight="1">
      <c r="A6" s="263"/>
      <c r="B6" s="260" t="s">
        <v>167</v>
      </c>
      <c r="C6" s="260"/>
      <c r="D6" s="260"/>
      <c r="E6" s="262"/>
      <c r="F6" s="260" t="s">
        <v>167</v>
      </c>
      <c r="G6" s="260"/>
      <c r="H6" s="260"/>
    </row>
    <row r="7" spans="1:9" ht="12.75" customHeight="1">
      <c r="A7" s="263"/>
      <c r="B7" s="260" t="s">
        <v>167</v>
      </c>
      <c r="C7" s="260"/>
      <c r="D7" s="260"/>
      <c r="E7" s="262"/>
      <c r="F7" s="260" t="s">
        <v>167</v>
      </c>
      <c r="G7" s="260"/>
      <c r="H7" s="260"/>
    </row>
    <row r="8" spans="1:9" ht="20.25" customHeight="1">
      <c r="A8" s="219" t="s">
        <v>168</v>
      </c>
      <c r="B8" s="220">
        <f>B9+B13+B17+B22+B25+B28</f>
        <v>598796.87</v>
      </c>
      <c r="C8" s="220">
        <f>C9+C13+C17+C22+C25+C28</f>
        <v>-5659</v>
      </c>
      <c r="D8" s="221">
        <f>B8+C8</f>
        <v>593137.87</v>
      </c>
      <c r="E8" s="219" t="s">
        <v>250</v>
      </c>
      <c r="F8" s="221">
        <f>F9+F11+F20+F23+F28+F31</f>
        <v>490807.03</v>
      </c>
      <c r="G8" s="221">
        <f>G9+G11+G20+G23+G28</f>
        <v>-15</v>
      </c>
      <c r="H8" s="221">
        <f>F8+G8</f>
        <v>490792.03</v>
      </c>
      <c r="I8" s="218"/>
    </row>
    <row r="9" spans="1:9" ht="20.25" customHeight="1">
      <c r="A9" s="222" t="s">
        <v>169</v>
      </c>
      <c r="B9" s="223">
        <f>B10+B11+B12</f>
        <v>40186.990000000005</v>
      </c>
      <c r="C9" s="223">
        <f>C10+C11+C12</f>
        <v>-4545</v>
      </c>
      <c r="D9" s="223">
        <f>B9+C9</f>
        <v>35641.990000000005</v>
      </c>
      <c r="E9" s="222" t="s">
        <v>170</v>
      </c>
      <c r="F9" s="223">
        <f>F10</f>
        <v>44880</v>
      </c>
      <c r="G9" s="223"/>
      <c r="H9" s="223">
        <f>F9+G9</f>
        <v>44880</v>
      </c>
      <c r="I9" s="218"/>
    </row>
    <row r="10" spans="1:9" ht="20.25" customHeight="1">
      <c r="A10" s="222" t="s">
        <v>171</v>
      </c>
      <c r="B10" s="223">
        <v>27289.9</v>
      </c>
      <c r="C10" s="223">
        <v>-1875</v>
      </c>
      <c r="D10" s="223">
        <f t="shared" ref="D10:D37" si="0">B10+C10</f>
        <v>25414.9</v>
      </c>
      <c r="E10" s="222" t="s">
        <v>172</v>
      </c>
      <c r="F10" s="223">
        <v>44880</v>
      </c>
      <c r="G10" s="223"/>
      <c r="H10" s="223">
        <f t="shared" ref="H10:H27" si="1">F10+G10</f>
        <v>44880</v>
      </c>
    </row>
    <row r="11" spans="1:9" ht="20.25" customHeight="1">
      <c r="A11" s="222" t="s">
        <v>251</v>
      </c>
      <c r="B11" s="223">
        <v>73</v>
      </c>
      <c r="C11" s="223">
        <v>0</v>
      </c>
      <c r="D11" s="223">
        <f t="shared" si="0"/>
        <v>73</v>
      </c>
      <c r="E11" s="222" t="s">
        <v>173</v>
      </c>
      <c r="F11" s="223">
        <f>SUM(F12:F19)</f>
        <v>10731.03</v>
      </c>
      <c r="G11" s="223">
        <f>SUM(G12:G19)</f>
        <v>0</v>
      </c>
      <c r="H11" s="223">
        <f t="shared" si="1"/>
        <v>10731.03</v>
      </c>
    </row>
    <row r="12" spans="1:9" ht="20.25" customHeight="1">
      <c r="A12" s="224" t="s">
        <v>252</v>
      </c>
      <c r="B12" s="223">
        <v>12824.09</v>
      </c>
      <c r="C12" s="223">
        <v>-2670</v>
      </c>
      <c r="D12" s="223">
        <f>B12+C12</f>
        <v>10154.09</v>
      </c>
      <c r="E12" s="225" t="s">
        <v>174</v>
      </c>
      <c r="F12" s="223">
        <v>6246</v>
      </c>
      <c r="G12" s="223"/>
      <c r="H12" s="223">
        <f t="shared" si="1"/>
        <v>6246</v>
      </c>
    </row>
    <row r="13" spans="1:9" ht="20.25" customHeight="1">
      <c r="A13" s="222" t="s">
        <v>253</v>
      </c>
      <c r="B13" s="223">
        <f>B14+B15+B16</f>
        <v>11776.88</v>
      </c>
      <c r="C13" s="223">
        <f>C14+C15+C16</f>
        <v>-60</v>
      </c>
      <c r="D13" s="223">
        <f t="shared" si="0"/>
        <v>11716.88</v>
      </c>
      <c r="E13" s="225" t="s">
        <v>254</v>
      </c>
      <c r="F13" s="223">
        <v>1744</v>
      </c>
      <c r="G13" s="223"/>
      <c r="H13" s="223">
        <f t="shared" si="1"/>
        <v>1744</v>
      </c>
    </row>
    <row r="14" spans="1:9" ht="20.25" customHeight="1">
      <c r="A14" s="222" t="s">
        <v>171</v>
      </c>
      <c r="B14" s="223">
        <v>10866.88</v>
      </c>
      <c r="C14" s="223">
        <v>-60</v>
      </c>
      <c r="D14" s="223">
        <v>10806.88</v>
      </c>
      <c r="E14" s="225" t="s">
        <v>175</v>
      </c>
      <c r="F14" s="223">
        <v>18</v>
      </c>
      <c r="G14" s="223"/>
      <c r="H14" s="223">
        <f t="shared" si="1"/>
        <v>18</v>
      </c>
    </row>
    <row r="15" spans="1:9" ht="20.25" customHeight="1">
      <c r="A15" s="224" t="s">
        <v>176</v>
      </c>
      <c r="B15" s="223">
        <v>410</v>
      </c>
      <c r="C15" s="223"/>
      <c r="D15" s="223">
        <v>410</v>
      </c>
      <c r="E15" s="225" t="s">
        <v>177</v>
      </c>
      <c r="F15" s="223">
        <v>2100</v>
      </c>
      <c r="G15" s="223"/>
      <c r="H15" s="223">
        <f t="shared" si="1"/>
        <v>2100</v>
      </c>
    </row>
    <row r="16" spans="1:9" ht="20.25" customHeight="1">
      <c r="A16" s="224" t="s">
        <v>178</v>
      </c>
      <c r="B16" s="223">
        <v>500</v>
      </c>
      <c r="C16" s="223"/>
      <c r="D16" s="223">
        <v>500</v>
      </c>
      <c r="E16" s="225" t="s">
        <v>255</v>
      </c>
      <c r="F16" s="223">
        <v>64</v>
      </c>
      <c r="G16" s="223"/>
      <c r="H16" s="223">
        <f t="shared" si="1"/>
        <v>64</v>
      </c>
    </row>
    <row r="17" spans="1:9" ht="20.25" customHeight="1">
      <c r="A17" s="222" t="s">
        <v>256</v>
      </c>
      <c r="B17" s="223">
        <v>122792</v>
      </c>
      <c r="C17" s="223">
        <v>-524</v>
      </c>
      <c r="D17" s="223">
        <f t="shared" si="0"/>
        <v>122268</v>
      </c>
      <c r="E17" s="225" t="s">
        <v>179</v>
      </c>
      <c r="F17" s="223">
        <v>3.03</v>
      </c>
      <c r="G17" s="223"/>
      <c r="H17" s="223">
        <f t="shared" si="1"/>
        <v>3.03</v>
      </c>
      <c r="I17" s="218"/>
    </row>
    <row r="18" spans="1:9" ht="20.25" customHeight="1">
      <c r="A18" s="222" t="s">
        <v>171</v>
      </c>
      <c r="B18" s="223">
        <v>117500</v>
      </c>
      <c r="C18" s="223">
        <v>-524</v>
      </c>
      <c r="D18" s="223">
        <f t="shared" si="0"/>
        <v>116976</v>
      </c>
      <c r="E18" s="225" t="s">
        <v>180</v>
      </c>
      <c r="F18" s="223">
        <v>16</v>
      </c>
      <c r="G18" s="223"/>
      <c r="H18" s="223">
        <f t="shared" si="1"/>
        <v>16</v>
      </c>
    </row>
    <row r="19" spans="1:9" ht="20.25" customHeight="1">
      <c r="A19" s="224" t="s">
        <v>257</v>
      </c>
      <c r="B19" s="223">
        <v>1432</v>
      </c>
      <c r="C19" s="223">
        <v>0</v>
      </c>
      <c r="D19" s="223">
        <f t="shared" si="0"/>
        <v>1432</v>
      </c>
      <c r="E19" s="226" t="s">
        <v>181</v>
      </c>
      <c r="F19" s="223">
        <v>540</v>
      </c>
      <c r="G19" s="223"/>
      <c r="H19" s="223">
        <f t="shared" si="1"/>
        <v>540</v>
      </c>
    </row>
    <row r="20" spans="1:9" ht="20.25" customHeight="1">
      <c r="A20" s="224" t="s">
        <v>182</v>
      </c>
      <c r="B20" s="223">
        <v>3500</v>
      </c>
      <c r="C20" s="223">
        <v>0</v>
      </c>
      <c r="D20" s="223">
        <f t="shared" si="0"/>
        <v>3500</v>
      </c>
      <c r="E20" s="222" t="s">
        <v>258</v>
      </c>
      <c r="F20" s="223">
        <v>117380</v>
      </c>
      <c r="G20" s="223"/>
      <c r="H20" s="223">
        <f t="shared" si="1"/>
        <v>117380</v>
      </c>
    </row>
    <row r="21" spans="1:9" ht="20.25" customHeight="1">
      <c r="A21" s="224" t="s">
        <v>183</v>
      </c>
      <c r="B21" s="223">
        <v>360</v>
      </c>
      <c r="C21" s="223"/>
      <c r="D21" s="223">
        <f t="shared" si="0"/>
        <v>360</v>
      </c>
      <c r="E21" s="225" t="s">
        <v>259</v>
      </c>
      <c r="F21" s="223">
        <v>117000</v>
      </c>
      <c r="G21" s="223"/>
      <c r="H21" s="223">
        <f t="shared" si="1"/>
        <v>117000</v>
      </c>
    </row>
    <row r="22" spans="1:9" ht="20.25" customHeight="1">
      <c r="A22" s="222" t="s">
        <v>184</v>
      </c>
      <c r="B22" s="223">
        <f>B23+B24</f>
        <v>6410</v>
      </c>
      <c r="C22" s="223">
        <f>C23+C24</f>
        <v>-500</v>
      </c>
      <c r="D22" s="223">
        <f t="shared" si="0"/>
        <v>5910</v>
      </c>
      <c r="E22" s="224" t="s">
        <v>185</v>
      </c>
      <c r="F22" s="223">
        <v>380</v>
      </c>
      <c r="G22" s="223"/>
      <c r="H22" s="223">
        <f t="shared" si="1"/>
        <v>380</v>
      </c>
    </row>
    <row r="23" spans="1:9" ht="20.25" customHeight="1">
      <c r="A23" s="222" t="s">
        <v>171</v>
      </c>
      <c r="B23" s="223">
        <v>6000</v>
      </c>
      <c r="C23" s="223">
        <v>-500</v>
      </c>
      <c r="D23" s="223">
        <f t="shared" si="0"/>
        <v>5500</v>
      </c>
      <c r="E23" s="222" t="s">
        <v>260</v>
      </c>
      <c r="F23" s="223">
        <f>F24+F25+F26+F27</f>
        <v>3772</v>
      </c>
      <c r="G23" s="223">
        <f>G24+G25+G26+G27</f>
        <v>-15</v>
      </c>
      <c r="H23" s="223">
        <f t="shared" si="1"/>
        <v>3757</v>
      </c>
    </row>
    <row r="24" spans="1:9" ht="20.25" customHeight="1">
      <c r="A24" s="224" t="s">
        <v>257</v>
      </c>
      <c r="B24" s="223">
        <v>410</v>
      </c>
      <c r="C24" s="223"/>
      <c r="D24" s="223">
        <f t="shared" si="0"/>
        <v>410</v>
      </c>
      <c r="E24" s="225" t="s">
        <v>186</v>
      </c>
      <c r="F24" s="223">
        <v>3300</v>
      </c>
      <c r="G24" s="223"/>
      <c r="H24" s="223">
        <f t="shared" si="1"/>
        <v>3300</v>
      </c>
    </row>
    <row r="25" spans="1:9" ht="20.25" customHeight="1">
      <c r="A25" s="227" t="s">
        <v>261</v>
      </c>
      <c r="B25" s="223">
        <f>B26+B27</f>
        <v>5000</v>
      </c>
      <c r="C25" s="223">
        <f>C26+C27</f>
        <v>-30</v>
      </c>
      <c r="D25" s="223">
        <f t="shared" si="0"/>
        <v>4970</v>
      </c>
      <c r="E25" s="225" t="s">
        <v>262</v>
      </c>
      <c r="F25" s="223">
        <v>2</v>
      </c>
      <c r="G25" s="223"/>
      <c r="H25" s="223">
        <f t="shared" si="1"/>
        <v>2</v>
      </c>
      <c r="I25" s="218"/>
    </row>
    <row r="26" spans="1:9" ht="20.25" customHeight="1">
      <c r="A26" s="222" t="s">
        <v>171</v>
      </c>
      <c r="B26" s="223">
        <v>4800</v>
      </c>
      <c r="C26" s="223">
        <v>-30</v>
      </c>
      <c r="D26" s="223">
        <f t="shared" si="0"/>
        <v>4770</v>
      </c>
      <c r="E26" s="225" t="s">
        <v>187</v>
      </c>
      <c r="F26" s="223">
        <v>180</v>
      </c>
      <c r="G26" s="223">
        <v>-15</v>
      </c>
      <c r="H26" s="223">
        <f t="shared" si="1"/>
        <v>165</v>
      </c>
    </row>
    <row r="27" spans="1:9" ht="20.25" customHeight="1">
      <c r="A27" s="224" t="s">
        <v>257</v>
      </c>
      <c r="B27" s="223">
        <v>200</v>
      </c>
      <c r="C27" s="223"/>
      <c r="D27" s="223">
        <f t="shared" si="0"/>
        <v>200</v>
      </c>
      <c r="E27" s="225" t="s">
        <v>263</v>
      </c>
      <c r="F27" s="223">
        <v>290</v>
      </c>
      <c r="G27" s="223"/>
      <c r="H27" s="223">
        <f t="shared" si="1"/>
        <v>290</v>
      </c>
    </row>
    <row r="28" spans="1:9" ht="20.25" customHeight="1">
      <c r="A28" s="227" t="s">
        <v>264</v>
      </c>
      <c r="B28" s="223">
        <v>412631</v>
      </c>
      <c r="C28" s="223"/>
      <c r="D28" s="223">
        <v>412631</v>
      </c>
      <c r="E28" s="227" t="s">
        <v>188</v>
      </c>
      <c r="F28" s="223">
        <f>F29+F30</f>
        <v>8100</v>
      </c>
      <c r="G28" s="223">
        <f>G29+G30</f>
        <v>0</v>
      </c>
      <c r="H28" s="223">
        <f>F28+G28</f>
        <v>8100</v>
      </c>
    </row>
    <row r="29" spans="1:9" ht="20.25" customHeight="1">
      <c r="A29" s="222" t="s">
        <v>171</v>
      </c>
      <c r="B29" s="223">
        <v>121042</v>
      </c>
      <c r="C29" s="223"/>
      <c r="D29" s="223">
        <v>121042</v>
      </c>
      <c r="E29" s="225" t="s">
        <v>190</v>
      </c>
      <c r="F29" s="223">
        <v>3240</v>
      </c>
      <c r="G29" s="223"/>
      <c r="H29" s="223">
        <f>F29+G29</f>
        <v>3240</v>
      </c>
    </row>
    <row r="30" spans="1:9" ht="20.25" customHeight="1">
      <c r="A30" s="224" t="s">
        <v>257</v>
      </c>
      <c r="B30" s="223">
        <v>5490</v>
      </c>
      <c r="C30" s="223"/>
      <c r="D30" s="223">
        <v>5490</v>
      </c>
      <c r="E30" s="225" t="s">
        <v>192</v>
      </c>
      <c r="F30" s="223">
        <v>4860</v>
      </c>
      <c r="G30" s="223"/>
      <c r="H30" s="223">
        <f>F30+G30</f>
        <v>4860</v>
      </c>
    </row>
    <row r="31" spans="1:9" ht="20.25" customHeight="1">
      <c r="A31" s="224" t="s">
        <v>252</v>
      </c>
      <c r="B31" s="223">
        <v>286099</v>
      </c>
      <c r="C31" s="223"/>
      <c r="D31" s="223">
        <v>286099</v>
      </c>
      <c r="E31" s="228" t="s">
        <v>265</v>
      </c>
      <c r="F31" s="223">
        <v>305944</v>
      </c>
      <c r="G31" s="223"/>
      <c r="H31" s="223">
        <v>305944</v>
      </c>
    </row>
    <row r="32" spans="1:9" ht="20.25" customHeight="1">
      <c r="A32" s="219" t="s">
        <v>266</v>
      </c>
      <c r="B32" s="221">
        <f>B33+B34+B35+B36+B37+B38</f>
        <v>681263.44</v>
      </c>
      <c r="C32" s="221">
        <f>C33+C34+C35+C36+C37+C38</f>
        <v>28143.03</v>
      </c>
      <c r="D32" s="221">
        <f t="shared" si="0"/>
        <v>709406.47</v>
      </c>
      <c r="E32" s="228" t="s">
        <v>267</v>
      </c>
      <c r="F32" s="223">
        <v>281185</v>
      </c>
      <c r="G32" s="223"/>
      <c r="H32" s="223">
        <v>281185</v>
      </c>
    </row>
    <row r="33" spans="1:9" ht="20.25" customHeight="1">
      <c r="A33" s="222" t="s">
        <v>189</v>
      </c>
      <c r="B33" s="223">
        <v>4908.7299999999996</v>
      </c>
      <c r="C33" s="223">
        <v>4370.51</v>
      </c>
      <c r="D33" s="223">
        <f t="shared" si="0"/>
        <v>9279.24</v>
      </c>
      <c r="E33" s="229" t="s">
        <v>268</v>
      </c>
      <c r="F33" s="223">
        <v>24759</v>
      </c>
      <c r="G33" s="223"/>
      <c r="H33" s="223">
        <v>24759</v>
      </c>
    </row>
    <row r="34" spans="1:9" ht="20.25" customHeight="1">
      <c r="A34" s="222" t="s">
        <v>191</v>
      </c>
      <c r="B34" s="223">
        <v>51473.48</v>
      </c>
      <c r="C34" s="223">
        <v>1471.6</v>
      </c>
      <c r="D34" s="223">
        <f t="shared" si="0"/>
        <v>52945.08</v>
      </c>
      <c r="E34" s="230" t="s">
        <v>194</v>
      </c>
      <c r="F34" s="221">
        <f>F35+F36+F37+F38+F39+F40</f>
        <v>789253.28</v>
      </c>
      <c r="G34" s="221">
        <f>G35+G36+G37+G38+G39+G40</f>
        <v>22498.52</v>
      </c>
      <c r="H34" s="221">
        <f t="shared" ref="H34:H40" si="2">F34+G34</f>
        <v>811751.8</v>
      </c>
      <c r="I34" s="218"/>
    </row>
    <row r="35" spans="1:9" ht="20.25" customHeight="1">
      <c r="A35" s="222" t="s">
        <v>193</v>
      </c>
      <c r="B35" s="223">
        <v>127327.29</v>
      </c>
      <c r="C35" s="223">
        <v>25136.45</v>
      </c>
      <c r="D35" s="223">
        <f t="shared" si="0"/>
        <v>152463.74</v>
      </c>
      <c r="E35" s="222" t="s">
        <v>196</v>
      </c>
      <c r="F35" s="223">
        <v>215.72</v>
      </c>
      <c r="G35" s="223">
        <v>-175</v>
      </c>
      <c r="H35" s="223">
        <f>F35+G35</f>
        <v>40.72</v>
      </c>
    </row>
    <row r="36" spans="1:9" ht="20.25" customHeight="1">
      <c r="A36" s="222" t="s">
        <v>195</v>
      </c>
      <c r="B36" s="223">
        <v>28040.85</v>
      </c>
      <c r="C36" s="223">
        <v>953.04</v>
      </c>
      <c r="D36" s="223">
        <f t="shared" si="0"/>
        <v>28993.89</v>
      </c>
      <c r="E36" s="222" t="s">
        <v>198</v>
      </c>
      <c r="F36" s="223">
        <v>52519.33</v>
      </c>
      <c r="G36" s="223">
        <v>1411.6</v>
      </c>
      <c r="H36" s="223">
        <f t="shared" si="2"/>
        <v>53930.93</v>
      </c>
    </row>
    <row r="37" spans="1:9" ht="20.25" customHeight="1">
      <c r="A37" s="222" t="s">
        <v>197</v>
      </c>
      <c r="B37" s="223">
        <v>7191.09</v>
      </c>
      <c r="C37" s="223">
        <v>1411.43</v>
      </c>
      <c r="D37" s="223">
        <f t="shared" si="0"/>
        <v>8602.52</v>
      </c>
      <c r="E37" s="222" t="s">
        <v>200</v>
      </c>
      <c r="F37" s="223">
        <v>132739.29</v>
      </c>
      <c r="G37" s="223">
        <v>24612.45</v>
      </c>
      <c r="H37" s="223">
        <f t="shared" si="2"/>
        <v>157351.74000000002</v>
      </c>
    </row>
    <row r="38" spans="1:9" ht="20.25" customHeight="1">
      <c r="A38" s="222" t="s">
        <v>199</v>
      </c>
      <c r="B38" s="223">
        <v>462322</v>
      </c>
      <c r="C38" s="223">
        <v>-5200</v>
      </c>
      <c r="D38" s="223">
        <f>B38+C38</f>
        <v>457122</v>
      </c>
      <c r="E38" s="222" t="s">
        <v>201</v>
      </c>
      <c r="F38" s="223">
        <v>30678.85</v>
      </c>
      <c r="G38" s="223">
        <v>468.04</v>
      </c>
      <c r="H38" s="223">
        <f t="shared" si="2"/>
        <v>31146.89</v>
      </c>
    </row>
    <row r="39" spans="1:9" ht="20.25" customHeight="1">
      <c r="A39" s="222"/>
      <c r="B39" s="223"/>
      <c r="C39" s="223"/>
      <c r="D39" s="223"/>
      <c r="E39" s="222" t="s">
        <v>202</v>
      </c>
      <c r="F39" s="223">
        <v>4091.09</v>
      </c>
      <c r="G39" s="223">
        <v>1381.43</v>
      </c>
      <c r="H39" s="223">
        <f t="shared" si="2"/>
        <v>5472.52</v>
      </c>
    </row>
    <row r="40" spans="1:9" ht="20.25" customHeight="1">
      <c r="A40" s="222"/>
      <c r="B40" s="223"/>
      <c r="C40" s="223"/>
      <c r="D40" s="223"/>
      <c r="E40" s="222" t="s">
        <v>269</v>
      </c>
      <c r="F40" s="223">
        <v>569009</v>
      </c>
      <c r="G40" s="223">
        <v>-5200</v>
      </c>
      <c r="H40" s="223">
        <f t="shared" si="2"/>
        <v>563809</v>
      </c>
    </row>
    <row r="41" spans="1:9" ht="20.25" customHeight="1">
      <c r="A41" s="231" t="s">
        <v>203</v>
      </c>
      <c r="B41" s="221">
        <f>B8+B32</f>
        <v>1280060.31</v>
      </c>
      <c r="C41" s="221">
        <f>C8+C32</f>
        <v>22484.03</v>
      </c>
      <c r="D41" s="221">
        <f>D8+D32</f>
        <v>1302544.3399999999</v>
      </c>
      <c r="E41" s="231" t="s">
        <v>204</v>
      </c>
      <c r="F41" s="221">
        <f>F8+F34</f>
        <v>1280060.31</v>
      </c>
      <c r="G41" s="221">
        <f>G8+G34</f>
        <v>22483.52</v>
      </c>
      <c r="H41" s="221">
        <f>F41+G41</f>
        <v>1302543.83</v>
      </c>
    </row>
    <row r="42" spans="1:9">
      <c r="D42" s="218"/>
      <c r="F42" s="218"/>
      <c r="G42" s="218"/>
      <c r="H42" s="218"/>
    </row>
    <row r="43" spans="1:9">
      <c r="A43" s="168"/>
      <c r="G43" s="218"/>
    </row>
    <row r="44" spans="1:9">
      <c r="A44" s="168"/>
    </row>
    <row r="45" spans="1:9">
      <c r="A45" s="168"/>
    </row>
    <row r="46" spans="1:9">
      <c r="A46" s="168"/>
    </row>
    <row r="47" spans="1:9" ht="27.75" customHeight="1">
      <c r="A47" s="168"/>
    </row>
    <row r="48" spans="1:9">
      <c r="A48" s="168"/>
    </row>
    <row r="49" spans="1:1">
      <c r="A49" s="169"/>
    </row>
    <row r="50" spans="1:1">
      <c r="A50" s="169"/>
    </row>
    <row r="51" spans="1:1">
      <c r="A51" s="170"/>
    </row>
    <row r="52" spans="1:1">
      <c r="A52" s="171"/>
    </row>
    <row r="53" spans="1:1">
      <c r="A53" s="170"/>
    </row>
    <row r="54" spans="1:1">
      <c r="A54" s="171"/>
    </row>
    <row r="55" spans="1:1">
      <c r="A55" s="170"/>
    </row>
    <row r="56" spans="1:1">
      <c r="A56" s="171"/>
    </row>
    <row r="57" spans="1:1">
      <c r="A57" s="170"/>
    </row>
    <row r="58" spans="1:1">
      <c r="A58" s="171"/>
    </row>
    <row r="59" spans="1:1">
      <c r="A59" s="170"/>
    </row>
    <row r="60" spans="1:1">
      <c r="A60" s="171"/>
    </row>
    <row r="61" spans="1:1">
      <c r="A61" s="172"/>
    </row>
    <row r="62" spans="1:1">
      <c r="A62" s="172"/>
    </row>
    <row r="63" spans="1:1">
      <c r="A63" s="168"/>
    </row>
    <row r="64" spans="1:1">
      <c r="A64" s="168"/>
    </row>
  </sheetData>
  <mergeCells count="11">
    <mergeCell ref="H5:H7"/>
    <mergeCell ref="A2:H2"/>
    <mergeCell ref="A4:D4"/>
    <mergeCell ref="E4:H4"/>
    <mergeCell ref="A5:A7"/>
    <mergeCell ref="B5:B7"/>
    <mergeCell ref="C5:C7"/>
    <mergeCell ref="D5:D7"/>
    <mergeCell ref="E5:E7"/>
    <mergeCell ref="F5:F7"/>
    <mergeCell ref="G5:G7"/>
  </mergeCells>
  <phoneticPr fontId="2" type="noConversion"/>
  <printOptions horizontalCentered="1"/>
  <pageMargins left="0.70866141732283472" right="0.70866141732283472" top="0.59055118110236227" bottom="0.55118110236220474" header="0.31496062992125984" footer="0.31496062992125984"/>
  <pageSetup paperSize="8" scale="90" orientation="landscape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I13" sqref="I13"/>
    </sheetView>
  </sheetViews>
  <sheetFormatPr defaultColWidth="7.875" defaultRowHeight="13.5"/>
  <cols>
    <col min="1" max="1" width="56" style="173" customWidth="1"/>
    <col min="2" max="2" width="16.875" style="174" customWidth="1"/>
    <col min="3" max="3" width="17.25" style="174" customWidth="1"/>
    <col min="4" max="4" width="14.625" style="174" customWidth="1"/>
    <col min="5" max="5" width="49.125" style="174" customWidth="1"/>
    <col min="6" max="6" width="7.875" style="174"/>
    <col min="7" max="7" width="8.5" style="174" customWidth="1"/>
    <col min="8" max="8" width="9.625" style="174" customWidth="1"/>
    <col min="9" max="16384" width="7.875" style="174"/>
  </cols>
  <sheetData>
    <row r="1" spans="1:8" ht="19.5" customHeight="1">
      <c r="A1" s="173" t="s">
        <v>227</v>
      </c>
    </row>
    <row r="2" spans="1:8" ht="30.75" customHeight="1">
      <c r="A2" s="264" t="s">
        <v>235</v>
      </c>
      <c r="B2" s="264"/>
      <c r="C2" s="264"/>
      <c r="D2" s="264"/>
      <c r="E2" s="264"/>
    </row>
    <row r="3" spans="1:8" ht="17.25" customHeight="1">
      <c r="A3" s="175"/>
      <c r="B3" s="174" t="s">
        <v>270</v>
      </c>
      <c r="E3" s="176" t="s">
        <v>0</v>
      </c>
    </row>
    <row r="4" spans="1:8" ht="30" customHeight="1">
      <c r="A4" s="199" t="s">
        <v>205</v>
      </c>
      <c r="B4" s="200" t="s">
        <v>206</v>
      </c>
      <c r="C4" s="200" t="s">
        <v>207</v>
      </c>
      <c r="D4" s="200" t="s">
        <v>208</v>
      </c>
      <c r="E4" s="200" t="s">
        <v>209</v>
      </c>
    </row>
    <row r="5" spans="1:8" s="180" customFormat="1" ht="21" customHeight="1">
      <c r="A5" s="177" t="s">
        <v>206</v>
      </c>
      <c r="B5" s="178">
        <f>B6+B20</f>
        <v>137256</v>
      </c>
      <c r="C5" s="178">
        <f t="shared" ref="C5:D5" si="0">C6+C20</f>
        <v>8956</v>
      </c>
      <c r="D5" s="178">
        <f t="shared" si="0"/>
        <v>128300</v>
      </c>
      <c r="E5" s="179"/>
      <c r="H5" s="181"/>
    </row>
    <row r="6" spans="1:8" s="180" customFormat="1" ht="21" customHeight="1">
      <c r="A6" s="197" t="s">
        <v>229</v>
      </c>
      <c r="B6" s="178">
        <f>SUM(B7:B19)</f>
        <v>114200</v>
      </c>
      <c r="C6" s="178">
        <f t="shared" ref="C6:D6" si="1">SUM(C7:C19)</f>
        <v>8900</v>
      </c>
      <c r="D6" s="178">
        <f t="shared" si="1"/>
        <v>105300</v>
      </c>
      <c r="E6" s="179"/>
      <c r="H6" s="181"/>
    </row>
    <row r="7" spans="1:8" s="180" customFormat="1" ht="21" customHeight="1">
      <c r="A7" s="198" t="s">
        <v>210</v>
      </c>
      <c r="B7" s="178">
        <v>13600</v>
      </c>
      <c r="C7" s="182"/>
      <c r="D7" s="182">
        <v>13600</v>
      </c>
      <c r="E7" s="183"/>
      <c r="G7" s="174"/>
    </row>
    <row r="8" spans="1:8" s="180" customFormat="1" ht="21" customHeight="1">
      <c r="A8" s="198" t="s">
        <v>211</v>
      </c>
      <c r="B8" s="178">
        <v>4500</v>
      </c>
      <c r="C8" s="182"/>
      <c r="D8" s="182">
        <v>4500</v>
      </c>
      <c r="E8" s="183"/>
      <c r="G8" s="174"/>
    </row>
    <row r="9" spans="1:8" s="180" customFormat="1" ht="21" customHeight="1">
      <c r="A9" s="198" t="s">
        <v>212</v>
      </c>
      <c r="B9" s="178">
        <v>8500</v>
      </c>
      <c r="C9" s="182"/>
      <c r="D9" s="182">
        <v>8500</v>
      </c>
      <c r="E9" s="183"/>
      <c r="G9" s="174"/>
    </row>
    <row r="10" spans="1:8" s="180" customFormat="1" ht="21" customHeight="1">
      <c r="A10" s="198" t="s">
        <v>213</v>
      </c>
      <c r="B10" s="178">
        <v>4000</v>
      </c>
      <c r="C10" s="182"/>
      <c r="D10" s="182">
        <v>4000</v>
      </c>
      <c r="E10" s="183"/>
      <c r="G10" s="174"/>
    </row>
    <row r="11" spans="1:8" s="180" customFormat="1" ht="21" customHeight="1">
      <c r="A11" s="198" t="s">
        <v>214</v>
      </c>
      <c r="B11" s="178">
        <v>6000</v>
      </c>
      <c r="C11" s="182"/>
      <c r="D11" s="182">
        <v>6000</v>
      </c>
      <c r="E11" s="183"/>
      <c r="G11" s="174"/>
    </row>
    <row r="12" spans="1:8" s="180" customFormat="1" ht="21" customHeight="1">
      <c r="A12" s="198" t="s">
        <v>215</v>
      </c>
      <c r="B12" s="178">
        <v>10500</v>
      </c>
      <c r="C12" s="182"/>
      <c r="D12" s="182">
        <v>10500</v>
      </c>
      <c r="E12" s="183"/>
      <c r="G12" s="174"/>
    </row>
    <row r="13" spans="1:8" ht="21" customHeight="1">
      <c r="A13" s="198" t="s">
        <v>216</v>
      </c>
      <c r="B13" s="178">
        <v>9000</v>
      </c>
      <c r="C13" s="182"/>
      <c r="D13" s="182">
        <v>9000</v>
      </c>
      <c r="E13" s="183"/>
    </row>
    <row r="14" spans="1:8" ht="21" customHeight="1">
      <c r="A14" s="198" t="s">
        <v>217</v>
      </c>
      <c r="B14" s="178">
        <v>13000</v>
      </c>
      <c r="C14" s="182"/>
      <c r="D14" s="182">
        <v>13000</v>
      </c>
      <c r="E14" s="183"/>
    </row>
    <row r="15" spans="1:8" ht="21" customHeight="1">
      <c r="A15" s="198" t="s">
        <v>218</v>
      </c>
      <c r="B15" s="178">
        <v>2200</v>
      </c>
      <c r="C15" s="182"/>
      <c r="D15" s="182">
        <v>2200</v>
      </c>
      <c r="E15" s="183"/>
    </row>
    <row r="16" spans="1:8" ht="21" customHeight="1">
      <c r="A16" s="198" t="s">
        <v>219</v>
      </c>
      <c r="B16" s="178">
        <v>4000</v>
      </c>
      <c r="C16" s="182"/>
      <c r="D16" s="182">
        <v>4000</v>
      </c>
      <c r="E16" s="183"/>
    </row>
    <row r="17" spans="1:7" ht="21" customHeight="1">
      <c r="A17" s="198" t="s">
        <v>220</v>
      </c>
      <c r="B17" s="178">
        <v>30000</v>
      </c>
      <c r="C17" s="182"/>
      <c r="D17" s="182">
        <v>30000</v>
      </c>
      <c r="E17" s="183"/>
    </row>
    <row r="18" spans="1:7" ht="21" customHeight="1">
      <c r="A18" s="198" t="s">
        <v>221</v>
      </c>
      <c r="B18" s="178">
        <v>6900</v>
      </c>
      <c r="C18" s="182">
        <v>6900</v>
      </c>
      <c r="D18" s="182"/>
      <c r="E18" s="183"/>
    </row>
    <row r="19" spans="1:7" ht="21" customHeight="1">
      <c r="A19" s="198" t="s">
        <v>222</v>
      </c>
      <c r="B19" s="178">
        <v>2000</v>
      </c>
      <c r="C19" s="182">
        <v>2000</v>
      </c>
      <c r="D19" s="182"/>
      <c r="E19" s="183"/>
    </row>
    <row r="20" spans="1:7" ht="21" customHeight="1">
      <c r="A20" s="197" t="s">
        <v>230</v>
      </c>
      <c r="B20" s="178">
        <f>C20+D20</f>
        <v>23056</v>
      </c>
      <c r="C20" s="178">
        <f t="shared" ref="C20:D20" si="2">SUM(C21:C28)</f>
        <v>56</v>
      </c>
      <c r="D20" s="178">
        <f t="shared" si="2"/>
        <v>23000</v>
      </c>
      <c r="E20" s="183"/>
    </row>
    <row r="21" spans="1:7" ht="25.5" customHeight="1">
      <c r="A21" s="198" t="s">
        <v>249</v>
      </c>
      <c r="B21" s="178">
        <v>2000</v>
      </c>
      <c r="C21" s="182"/>
      <c r="D21" s="182">
        <v>2000</v>
      </c>
      <c r="E21" s="198"/>
    </row>
    <row r="22" spans="1:7" ht="25.5" customHeight="1">
      <c r="A22" s="198" t="s">
        <v>236</v>
      </c>
      <c r="B22" s="178">
        <v>2000</v>
      </c>
      <c r="C22" s="182"/>
      <c r="D22" s="182">
        <v>2000</v>
      </c>
      <c r="E22" s="198"/>
    </row>
    <row r="23" spans="1:7" ht="25.5" customHeight="1">
      <c r="A23" s="198" t="s">
        <v>237</v>
      </c>
      <c r="B23" s="178">
        <v>6200</v>
      </c>
      <c r="C23" s="182"/>
      <c r="D23" s="182">
        <v>6200</v>
      </c>
      <c r="E23" s="198"/>
    </row>
    <row r="24" spans="1:7" ht="25.5" customHeight="1">
      <c r="A24" s="198" t="s">
        <v>238</v>
      </c>
      <c r="B24" s="178">
        <v>8000</v>
      </c>
      <c r="C24" s="182"/>
      <c r="D24" s="182">
        <v>8000</v>
      </c>
      <c r="E24" s="198"/>
    </row>
    <row r="25" spans="1:7" ht="25.5" customHeight="1">
      <c r="A25" s="198" t="s">
        <v>239</v>
      </c>
      <c r="B25" s="178">
        <v>2000</v>
      </c>
      <c r="C25" s="182"/>
      <c r="D25" s="182">
        <v>2000</v>
      </c>
      <c r="E25" s="198"/>
    </row>
    <row r="26" spans="1:7" ht="25.5" customHeight="1">
      <c r="A26" s="198" t="s">
        <v>240</v>
      </c>
      <c r="B26" s="178">
        <v>1300</v>
      </c>
      <c r="C26" s="182"/>
      <c r="D26" s="182">
        <v>1300</v>
      </c>
      <c r="E26" s="198"/>
    </row>
    <row r="27" spans="1:7" ht="25.5" customHeight="1">
      <c r="A27" s="198" t="s">
        <v>241</v>
      </c>
      <c r="B27" s="178">
        <v>1500</v>
      </c>
      <c r="C27" s="182"/>
      <c r="D27" s="182">
        <v>1500</v>
      </c>
      <c r="E27" s="198"/>
      <c r="G27" s="184"/>
    </row>
    <row r="28" spans="1:7" ht="25.5" customHeight="1">
      <c r="A28" s="198" t="s">
        <v>248</v>
      </c>
      <c r="B28" s="178">
        <v>56</v>
      </c>
      <c r="C28" s="182">
        <v>56</v>
      </c>
      <c r="D28" s="182"/>
      <c r="E28" s="198"/>
    </row>
  </sheetData>
  <mergeCells count="1">
    <mergeCell ref="A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28" sqref="A28"/>
    </sheetView>
  </sheetViews>
  <sheetFormatPr defaultColWidth="7.875" defaultRowHeight="13.5"/>
  <cols>
    <col min="1" max="1" width="56" style="173" customWidth="1"/>
    <col min="2" max="2" width="16.875" style="174" customWidth="1"/>
    <col min="3" max="3" width="17.25" style="174" customWidth="1"/>
    <col min="4" max="4" width="14.625" style="174" customWidth="1"/>
    <col min="5" max="5" width="33.75" style="174" customWidth="1"/>
    <col min="6" max="6" width="7.875" style="174"/>
    <col min="7" max="7" width="8.5" style="174" customWidth="1"/>
    <col min="8" max="8" width="9.625" style="174" customWidth="1"/>
    <col min="9" max="16384" width="7.875" style="174"/>
  </cols>
  <sheetData>
    <row r="1" spans="1:8">
      <c r="A1" s="173" t="s">
        <v>228</v>
      </c>
    </row>
    <row r="2" spans="1:8" ht="27">
      <c r="A2" s="264" t="s">
        <v>234</v>
      </c>
      <c r="B2" s="264"/>
      <c r="C2" s="264"/>
      <c r="D2" s="264"/>
      <c r="E2" s="264"/>
    </row>
    <row r="3" spans="1:8">
      <c r="A3" s="175"/>
      <c r="B3" s="174" t="s">
        <v>270</v>
      </c>
      <c r="E3" s="176" t="s">
        <v>0</v>
      </c>
    </row>
    <row r="4" spans="1:8" ht="31.5" customHeight="1">
      <c r="A4" s="193" t="s">
        <v>205</v>
      </c>
      <c r="B4" s="194" t="s">
        <v>206</v>
      </c>
      <c r="C4" s="194" t="s">
        <v>207</v>
      </c>
      <c r="D4" s="194" t="s">
        <v>208</v>
      </c>
      <c r="E4" s="194" t="s">
        <v>209</v>
      </c>
    </row>
    <row r="5" spans="1:8" s="180" customFormat="1" ht="27.75" customHeight="1">
      <c r="A5" s="195" t="s">
        <v>206</v>
      </c>
      <c r="B5" s="186">
        <f>B6+B11</f>
        <v>58745</v>
      </c>
      <c r="C5" s="186">
        <f>C6+C11</f>
        <v>58745</v>
      </c>
      <c r="D5" s="190">
        <f>SUM(D7:D17)</f>
        <v>0</v>
      </c>
      <c r="E5" s="196"/>
      <c r="H5" s="181"/>
    </row>
    <row r="6" spans="1:8" s="180" customFormat="1" ht="27.75" customHeight="1">
      <c r="A6" s="190" t="s">
        <v>229</v>
      </c>
      <c r="B6" s="186">
        <f>SUM(B7:B10)</f>
        <v>45400</v>
      </c>
      <c r="C6" s="186">
        <f t="shared" ref="C6:D6" si="0">SUM(C7:C10)</f>
        <v>45400</v>
      </c>
      <c r="D6" s="190">
        <f t="shared" si="0"/>
        <v>0</v>
      </c>
      <c r="E6" s="196"/>
      <c r="H6" s="181"/>
    </row>
    <row r="7" spans="1:8" s="180" customFormat="1" ht="24.75" customHeight="1">
      <c r="A7" s="185" t="s">
        <v>223</v>
      </c>
      <c r="B7" s="186">
        <v>27800</v>
      </c>
      <c r="C7" s="187">
        <v>27800</v>
      </c>
      <c r="D7" s="188"/>
      <c r="E7" s="189"/>
      <c r="G7" s="174"/>
    </row>
    <row r="8" spans="1:8" s="180" customFormat="1" ht="24.75" customHeight="1">
      <c r="A8" s="185" t="s">
        <v>224</v>
      </c>
      <c r="B8" s="186">
        <v>3000</v>
      </c>
      <c r="C8" s="187">
        <v>3000</v>
      </c>
      <c r="D8" s="188"/>
      <c r="E8" s="189"/>
      <c r="G8" s="174"/>
    </row>
    <row r="9" spans="1:8" s="180" customFormat="1" ht="24.75" customHeight="1">
      <c r="A9" s="185" t="s">
        <v>225</v>
      </c>
      <c r="B9" s="186">
        <v>14100</v>
      </c>
      <c r="C9" s="187">
        <v>14100</v>
      </c>
      <c r="D9" s="188"/>
      <c r="E9" s="189"/>
      <c r="G9" s="174"/>
    </row>
    <row r="10" spans="1:8" s="180" customFormat="1" ht="24.75" customHeight="1">
      <c r="A10" s="185" t="s">
        <v>226</v>
      </c>
      <c r="B10" s="186">
        <v>500</v>
      </c>
      <c r="C10" s="187">
        <v>500</v>
      </c>
      <c r="D10" s="188"/>
      <c r="E10" s="189"/>
      <c r="G10" s="174"/>
    </row>
    <row r="11" spans="1:8" s="180" customFormat="1" ht="24.75" customHeight="1">
      <c r="A11" s="190" t="s">
        <v>230</v>
      </c>
      <c r="B11" s="186">
        <f>SUM(B12:B14)</f>
        <v>13345</v>
      </c>
      <c r="C11" s="186">
        <f t="shared" ref="C11:D11" si="1">SUM(C12:C14)</f>
        <v>13345</v>
      </c>
      <c r="D11" s="190">
        <f t="shared" si="1"/>
        <v>0</v>
      </c>
      <c r="E11" s="189"/>
      <c r="G11" s="174"/>
    </row>
    <row r="12" spans="1:8" s="180" customFormat="1" ht="24.75" customHeight="1">
      <c r="A12" s="185" t="s">
        <v>231</v>
      </c>
      <c r="B12" s="186">
        <v>10000</v>
      </c>
      <c r="C12" s="188">
        <v>10000</v>
      </c>
      <c r="D12" s="188"/>
      <c r="E12" s="189"/>
      <c r="G12" s="174"/>
    </row>
    <row r="13" spans="1:8" ht="34.5" customHeight="1">
      <c r="A13" s="185" t="s">
        <v>232</v>
      </c>
      <c r="B13" s="186">
        <v>2200</v>
      </c>
      <c r="C13" s="188">
        <v>2200</v>
      </c>
      <c r="D13" s="188"/>
      <c r="E13" s="189"/>
    </row>
    <row r="14" spans="1:8" ht="24.75" customHeight="1">
      <c r="A14" s="185" t="s">
        <v>233</v>
      </c>
      <c r="B14" s="186">
        <v>1145</v>
      </c>
      <c r="C14" s="188">
        <v>1145</v>
      </c>
      <c r="D14" s="188"/>
      <c r="E14" s="189"/>
    </row>
    <row r="15" spans="1:8" ht="24.75" customHeight="1">
      <c r="A15" s="191"/>
      <c r="B15" s="186"/>
      <c r="C15" s="192"/>
      <c r="D15" s="188"/>
      <c r="E15" s="189"/>
    </row>
    <row r="16" spans="1:8" ht="24.75" customHeight="1">
      <c r="A16" s="191"/>
      <c r="B16" s="186"/>
      <c r="C16" s="192"/>
      <c r="D16" s="188"/>
      <c r="E16" s="189"/>
    </row>
    <row r="17" spans="1:7" ht="24.75" customHeight="1">
      <c r="A17" s="191"/>
      <c r="B17" s="186"/>
      <c r="C17" s="192"/>
      <c r="D17" s="188"/>
      <c r="E17" s="189"/>
    </row>
    <row r="18" spans="1:7">
      <c r="A18" s="174"/>
    </row>
    <row r="19" spans="1:7">
      <c r="A19" s="174"/>
      <c r="G19" s="184"/>
    </row>
  </sheetData>
  <mergeCells count="1">
    <mergeCell ref="A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7</vt:i4>
      </vt:variant>
    </vt:vector>
  </HeadingPairs>
  <TitlesOfParts>
    <vt:vector size="13" baseType="lpstr">
      <vt:lpstr>一般公共预算</vt:lpstr>
      <vt:lpstr>基金</vt:lpstr>
      <vt:lpstr>国资</vt:lpstr>
      <vt:lpstr>社保</vt:lpstr>
      <vt:lpstr>新增债</vt:lpstr>
      <vt:lpstr>再融资债券</vt:lpstr>
      <vt:lpstr>国资!Print_Area</vt:lpstr>
      <vt:lpstr>基金!Print_Area</vt:lpstr>
      <vt:lpstr>新增债!Print_Area</vt:lpstr>
      <vt:lpstr>一般公共预算!Print_Area</vt:lpstr>
      <vt:lpstr>再融资债券!Print_Area</vt:lpstr>
      <vt:lpstr>基金!Print_Titles</vt:lpstr>
      <vt:lpstr>一般公共预算!Print_Titles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王柳影</cp:lastModifiedBy>
  <cp:lastPrinted>2019-10-22T07:41:17Z</cp:lastPrinted>
  <dcterms:created xsi:type="dcterms:W3CDTF">2019-09-26T02:45:57Z</dcterms:created>
  <dcterms:modified xsi:type="dcterms:W3CDTF">2019-11-06T01:35:37Z</dcterms:modified>
</cp:coreProperties>
</file>